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defaultThemeVersion="202300"/>
  <mc:AlternateContent xmlns:mc="http://schemas.openxmlformats.org/markup-compatibility/2006">
    <mc:Choice Requires="x15">
      <x15ac:absPath xmlns:x15ac="http://schemas.microsoft.com/office/spreadsheetml/2010/11/ac" url="/Users/raymondfrost/Desktop/reupdatedpowerpointandlink/"/>
    </mc:Choice>
  </mc:AlternateContent>
  <xr:revisionPtr revIDLastSave="0" documentId="8_{8FC01A30-8F70-DA4F-9E7C-0F250BEF3251}" xr6:coauthVersionLast="47" xr6:coauthVersionMax="47" xr10:uidLastSave="{00000000-0000-0000-0000-000000000000}"/>
  <workbookProtection workbookAlgorithmName="SHA-512" workbookHashValue="eND9fihBgFAZhg70xk36N0ctletgefHqrBY6oGjwbI8dT74ayd9U3kxajrAE3loWgp8MOfsBcF2yr3TvNV070Q==" workbookSaltValue="hyT3A1nZ0uIiKY0Bvtp+FQ==" workbookSpinCount="100000" lockStructure="1"/>
  <bookViews>
    <workbookView xWindow="3880" yWindow="3060" windowWidth="27240" windowHeight="16440" activeTab="2" xr2:uid="{17F3AB61-8B36-4248-856A-DD55E139A368}"/>
  </bookViews>
  <sheets>
    <sheet name="FormatCodesSFX" sheetId="4" state="veryHidden" r:id="rId1"/>
    <sheet name="FeedbackSFX" sheetId="5" state="hidden" r:id="rId2"/>
    <sheet name="Scoreboard" sheetId="6" r:id="rId3"/>
    <sheet name="Page APT" sheetId="8" state="veryHidden" r:id="rId4"/>
    <sheet name="Page ASC" sheetId="9" state="veryHidden" r:id="rId5"/>
    <sheet name="Page A" sheetId="7" r:id="rId6"/>
    <sheet name="#_Page A" sheetId="1" state="veryHidden" r:id="rId7"/>
    <sheet name="Page B PT" sheetId="11" state="veryHidden" r:id="rId8"/>
    <sheet name="Page B SC" sheetId="12" state="veryHidden" r:id="rId9"/>
    <sheet name="Page B " sheetId="10" r:id="rId10"/>
    <sheet name="#_Page B " sheetId="2" state="veryHidden" r:id="rId11"/>
    <sheet name="Page CPT" sheetId="14" state="veryHidden" r:id="rId12"/>
    <sheet name="Page CSC" sheetId="15" state="veryHidden" r:id="rId13"/>
    <sheet name="Page C" sheetId="13" r:id="rId14"/>
    <sheet name="#_Page C" sheetId="3" state="veryHidden" r:id="rId15"/>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3" i="6" l="1" a="1"/>
  <c r="F23" i="6"/>
  <c r="I1" i="13" s="1" a="1"/>
  <c r="I1" i="13" s="1"/>
  <c r="AF1" i="13" s="1"/>
  <c r="C23" i="6"/>
  <c r="C25" i="6" s="1"/>
  <c r="B2" i="13"/>
  <c r="Y2" i="13" s="1"/>
  <c r="B2" i="15"/>
  <c r="B2" i="3" s="1"/>
  <c r="Y2" i="3" s="1"/>
  <c r="B1" i="5"/>
  <c r="Z1" i="13"/>
  <c r="Y1" i="13"/>
  <c r="X1" i="13"/>
  <c r="I1" i="3"/>
  <c r="AF1" i="3"/>
  <c r="Z1" i="3"/>
  <c r="Y1" i="3"/>
  <c r="X1" i="3"/>
  <c r="F22" i="6" a="1"/>
  <c r="F22" i="6" s="1"/>
  <c r="I1" i="10" s="1" a="1"/>
  <c r="I1" i="10" s="1"/>
  <c r="AF1" i="10" s="1"/>
  <c r="B2" i="12"/>
  <c r="B2" i="10" s="1"/>
  <c r="Y2" i="10" s="1"/>
  <c r="Z1" i="10"/>
  <c r="Y1" i="10"/>
  <c r="X1" i="10"/>
  <c r="I1" i="2"/>
  <c r="AF1" i="2"/>
  <c r="Z1" i="2"/>
  <c r="Y1" i="2"/>
  <c r="X1" i="2"/>
  <c r="F21" i="6" a="1"/>
  <c r="F21" i="6"/>
  <c r="I1" i="7" s="1" a="1"/>
  <c r="I1" i="7" s="1"/>
  <c r="AF1" i="7" s="1"/>
  <c r="B2" i="9"/>
  <c r="B2" i="7" s="1"/>
  <c r="Y2" i="7" s="1"/>
  <c r="Z1" i="7"/>
  <c r="Y1" i="7"/>
  <c r="X1" i="7"/>
  <c r="I1" i="1"/>
  <c r="AF1" i="1" s="1"/>
  <c r="Z1" i="1"/>
  <c r="Y1" i="1"/>
  <c r="X1" i="1"/>
  <c r="F4" i="6" a="1"/>
  <c r="F4" i="6" s="1"/>
  <c r="E4" i="6"/>
  <c r="P2" i="13" s="1"/>
  <c r="F23" i="3"/>
  <c r="D17" i="3"/>
  <c r="F19" i="3" s="1"/>
  <c r="L19" i="3" s="1"/>
  <c r="D15" i="3"/>
  <c r="D14" i="3"/>
  <c r="D16" i="2"/>
  <c r="D17" i="2" s="1"/>
  <c r="G19" i="2" s="1"/>
  <c r="D14" i="2"/>
  <c r="N13" i="2" s="1"/>
  <c r="D18" i="1"/>
  <c r="D19" i="1" s="1"/>
  <c r="H21" i="1" s="1"/>
  <c r="D16" i="1"/>
  <c r="N18" i="1" s="1"/>
  <c r="N20" i="1" s="1"/>
  <c r="D12" i="15"/>
  <c r="L21" i="15"/>
  <c r="C2" i="13" a="1"/>
  <c r="D14" i="15"/>
  <c r="D15" i="15"/>
  <c r="D16" i="15"/>
  <c r="D13" i="15"/>
  <c r="F23" i="15"/>
  <c r="C2" i="3" a="1"/>
  <c r="D17" i="15"/>
  <c r="C2" i="10" a="1"/>
  <c r="L19" i="15"/>
  <c r="F19" i="15"/>
  <c r="L23" i="15"/>
  <c r="C2" i="2" a="1"/>
  <c r="D15" i="12"/>
  <c r="C2" i="7" a="1"/>
  <c r="D17" i="12"/>
  <c r="G19" i="12"/>
  <c r="N15" i="12"/>
  <c r="N13" i="12"/>
  <c r="D16" i="12"/>
  <c r="N17" i="12"/>
  <c r="D12" i="12"/>
  <c r="N19" i="12"/>
  <c r="D13" i="12"/>
  <c r="D14" i="12"/>
  <c r="C2" i="1" a="1"/>
  <c r="D18" i="9"/>
  <c r="N18" i="9"/>
  <c r="H21" i="9"/>
  <c r="N22" i="9"/>
  <c r="D19" i="9"/>
  <c r="N20" i="9"/>
  <c r="D14" i="9"/>
  <c r="D15" i="9"/>
  <c r="D17" i="9"/>
  <c r="N24" i="9"/>
  <c r="D16" i="9"/>
  <c r="C2" i="10" l="1"/>
  <c r="C2" i="3"/>
  <c r="C2" i="13"/>
  <c r="C2" i="7"/>
  <c r="C2" i="2"/>
  <c r="C22" i="6"/>
  <c r="B2" i="2"/>
  <c r="Y2" i="2" s="1"/>
  <c r="C8" i="6"/>
  <c r="Z2" i="10"/>
  <c r="P2" i="10"/>
  <c r="C2" i="1"/>
  <c r="Z2" i="7"/>
  <c r="N15" i="2"/>
  <c r="C21" i="6"/>
  <c r="B2" i="1"/>
  <c r="Y2" i="1" s="1"/>
  <c r="P2" i="7"/>
  <c r="L21" i="3"/>
  <c r="L23" i="3"/>
  <c r="N22" i="1"/>
  <c r="N24" i="1"/>
  <c r="N17" i="2"/>
  <c r="N19" i="2"/>
  <c r="D2" i="10"/>
  <c r="D1" i="10" a="1"/>
  <c r="D2" i="7"/>
  <c r="D1" i="7" a="1"/>
  <c r="D1" i="10" l="1"/>
  <c r="AA1" i="10" s="1"/>
  <c r="A2" i="12"/>
  <c r="A2" i="2" s="1"/>
  <c r="X2" i="2" s="1"/>
  <c r="AA2" i="10"/>
  <c r="Z2" i="13"/>
  <c r="Z2" i="3"/>
  <c r="Z2" i="2"/>
  <c r="D1" i="7"/>
  <c r="AA1" i="7" s="1"/>
  <c r="A2" i="9"/>
  <c r="AA2" i="7"/>
  <c r="Z2" i="1"/>
  <c r="D1" i="3" a="1"/>
  <c r="D1" i="13" a="1"/>
  <c r="D2" i="13"/>
  <c r="D2" i="3"/>
  <c r="D1" i="2" a="1"/>
  <c r="D2" i="2"/>
  <c r="D2" i="1"/>
  <c r="D1" i="1" a="1"/>
  <c r="AA2" i="3" l="1"/>
  <c r="A2" i="15"/>
  <c r="AA2" i="13"/>
  <c r="D1" i="13"/>
  <c r="AA1" i="13" s="1"/>
  <c r="D1" i="3"/>
  <c r="AA1" i="3" s="1"/>
  <c r="B22" i="6"/>
  <c r="A2" i="10"/>
  <c r="X2" i="10" s="1"/>
  <c r="AA2" i="2"/>
  <c r="D1" i="2"/>
  <c r="AA1" i="2" s="1"/>
  <c r="D1" i="1"/>
  <c r="AA1" i="1" s="1"/>
  <c r="AA2" i="1"/>
  <c r="A2" i="7"/>
  <c r="X2" i="7" s="1"/>
  <c r="A2" i="1"/>
  <c r="X2" i="1" s="1"/>
  <c r="B21" i="6"/>
  <c r="A2" i="3" l="1"/>
  <c r="X2" i="3" s="1"/>
  <c r="B23" i="6"/>
  <c r="A2" i="13"/>
  <c r="X2" i="13" s="1"/>
  <c r="B25" i="6"/>
  <c r="I2" i="6" l="1"/>
  <c r="D25" i="6"/>
  <c r="I3"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Frost, Raymond</author>
  </authors>
  <commentList>
    <comment ref="S1" authorId="0" shapeId="0" xr:uid="{C999F0CA-F854-2842-AEF0-0ABDB3F3E0B8}">
      <text>
        <r>
          <rPr>
            <sz val="10"/>
            <color rgb="FF000000"/>
            <rFont val="Tahoma"/>
            <family val="2"/>
          </rPr>
          <t>You only get out what you put in, so put in everything you have!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Frost, Raymond</author>
  </authors>
  <commentList>
    <comment ref="S1" authorId="0" shapeId="0" xr:uid="{DED76051-A231-5D40-82F9-C62FA86EF054}">
      <text>
        <r>
          <rPr>
            <sz val="10"/>
            <color rgb="FF000000"/>
            <rFont val="Tahoma"/>
            <family val="2"/>
          </rPr>
          <t>Don’t say you don’t have enough time. You have exactly the same number of hours per day that were given to Helen Keller, Pasteur, Michaelangelo, Mother Teresa, Leonardo da Vinci, Thomas Jefferson, and Albert Einstein. – Jackson Brown Jr.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Frost, Raymond</author>
  </authors>
  <commentList>
    <comment ref="S1" authorId="0" shapeId="0" xr:uid="{CBE3ACEB-D34E-8548-929C-A1C76D990E5D}">
      <text>
        <r>
          <rPr>
            <sz val="10"/>
            <color rgb="FF000000"/>
            <rFont val="Tahoma"/>
            <family val="2"/>
          </rPr>
          <t>Focus on making yourself better, not on thinking you are better. – Bohdi Sanders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<sst xmlns="http://schemas.openxmlformats.org/spreadsheetml/2006/main" count="422" uniqueCount="300">
  <si>
    <t>Question # 1</t>
  </si>
  <si>
    <t>Mrs. Brisby, a field mouse, lives with her children in a cinder block on the Fitzgibbon's farm.</t>
  </si>
  <si>
    <t>She wants to move her family out of the field before plowing time begins.</t>
  </si>
  <si>
    <t>The last of the snow has melted, which means the plowing will begin soon.</t>
  </si>
  <si>
    <t>Jeremy, a crow who knows many other farms in the area, provides the following information:</t>
  </si>
  <si>
    <t>A sample of 40 farms plow their fields on average 38 days after the last snow melts.</t>
  </si>
  <si>
    <t xml:space="preserve">The population standard deviation is </t>
  </si>
  <si>
    <t>days.</t>
  </si>
  <si>
    <t>Moving her family is a delicate matter, because Mrs. Brisby's son, Timothy, is sick.</t>
  </si>
  <si>
    <t>She wants to be cautious and estimate the 99% confidence interval to determine how much time she has.</t>
  </si>
  <si>
    <t>Identify the relevant components</t>
  </si>
  <si>
    <t>xbar</t>
  </si>
  <si>
    <t>n</t>
  </si>
  <si>
    <t>sigma</t>
  </si>
  <si>
    <t>Confidence Level</t>
  </si>
  <si>
    <t>alpha</t>
  </si>
  <si>
    <t>What is the standard error?</t>
  </si>
  <si>
    <t>alpha / 2</t>
  </si>
  <si>
    <t>What is the margin of error?</t>
  </si>
  <si>
    <t>What is the critical z-score for this interval? (challenge)</t>
  </si>
  <si>
    <t>Use Norm.S.Inv and pay attention</t>
  </si>
  <si>
    <t>What is the Lower Confidence Limit?</t>
  </si>
  <si>
    <r>
      <rPr>
        <b/>
        <sz val="11"/>
        <color theme="1"/>
        <rFont val="Aptos Narrow"/>
        <family val="2"/>
        <scheme val="minor"/>
      </rPr>
      <t>Probability</t>
    </r>
    <r>
      <rPr>
        <sz val="11"/>
        <color theme="1"/>
        <rFont val="Aptos Narrow"/>
        <family val="2"/>
        <scheme val="minor"/>
      </rPr>
      <t xml:space="preserve"> refers to the area below/to the left</t>
    </r>
  </si>
  <si>
    <t>You are focusing on the positive/higher tail</t>
  </si>
  <si>
    <t>What is the Upper Confidence Limit?</t>
  </si>
  <si>
    <t>What is the total area below the higher tail?</t>
  </si>
  <si>
    <t>Question # 2</t>
  </si>
  <si>
    <t>While seeking aid to move her family, Mrs. Brisby meets with the Great Owl</t>
  </si>
  <si>
    <t>The Great Owl advises her to meet with the rats that live under the rose bush</t>
  </si>
  <si>
    <t>He tells her that they should help her because many of them were fond of her late husband, Jonathan Brisby.</t>
  </si>
  <si>
    <t>However, there is a ruthless and power-hungry rat named Jenner who may be opposed to assisting the mice.</t>
  </si>
  <si>
    <t>Mrs. Brisby talks to a sample of 39 rats. 29 of them agreed to help. There are more she has not with yet.</t>
  </si>
  <si>
    <t>Calculate the 99% confidence interval of the proportion of rats who will help Mrs. Brisby.</t>
  </si>
  <si>
    <t>x</t>
  </si>
  <si>
    <t>p-bar</t>
  </si>
  <si>
    <t>Alpha</t>
  </si>
  <si>
    <t>Alpha / 2</t>
  </si>
  <si>
    <t>What is the critical z-score? (from our table)</t>
  </si>
  <si>
    <t>See hints from Question # 1</t>
  </si>
  <si>
    <t>Question # 3</t>
  </si>
  <si>
    <t>With all the mouse-rat-owl-crow commotion, Farmer Fitzgibbons discovers the rat nest in the rose bush</t>
  </si>
  <si>
    <t>He contacts the National Institute of Mental Health regarding 'getting rid of them'</t>
  </si>
  <si>
    <t>He does not know how many there are so he consults his other farmer friends.</t>
  </si>
  <si>
    <t xml:space="preserve">A sample of 17 farms have had rat nests with an average of 28 rats per nest. </t>
  </si>
  <si>
    <t xml:space="preserve">The sample standard deviation is </t>
  </si>
  <si>
    <t>rats</t>
  </si>
  <si>
    <t>Calculate the 98% confidence interval for the average rats in the nest.</t>
  </si>
  <si>
    <t>df</t>
  </si>
  <si>
    <t>s</t>
  </si>
  <si>
    <t>What is the critical t-score?</t>
  </si>
  <si>
    <t>(Use the T.INV.2T formula)</t>
  </si>
  <si>
    <t xml:space="preserve">Hint: probability refers to the tails </t>
  </si>
  <si>
    <t>What is the Upper Confidece Limit?</t>
  </si>
  <si>
    <t>The CELL function returns</t>
  </si>
  <si>
    <t>Display</t>
  </si>
  <si>
    <t>,0</t>
  </si>
  <si>
    <t>comma format with 0 decimal places</t>
  </si>
  <si>
    <t>,0-</t>
  </si>
  <si>
    <t>comma format with 0 decimal places, negative numbers in red</t>
  </si>
  <si>
    <t>,1</t>
  </si>
  <si>
    <t>comma format with 1 decimal places</t>
  </si>
  <si>
    <t>,1-</t>
  </si>
  <si>
    <t>comma format with 1 decimal places, negative numbers in red</t>
  </si>
  <si>
    <t>,2</t>
  </si>
  <si>
    <t>comma format with 2 decimal places</t>
  </si>
  <si>
    <t>,2-</t>
  </si>
  <si>
    <t>comma format with 2 decimal places, negative numbers in red</t>
  </si>
  <si>
    <t>,3</t>
  </si>
  <si>
    <t>comma format with 3 decimal places</t>
  </si>
  <si>
    <t>,3-</t>
  </si>
  <si>
    <t>comma format with 3 decimal places, negative numbers in red</t>
  </si>
  <si>
    <t>,4</t>
  </si>
  <si>
    <t>comma format with 4 decimal places</t>
  </si>
  <si>
    <t>,4-</t>
  </si>
  <si>
    <t>comma format with 4 decimal places, negative numbers in red</t>
  </si>
  <si>
    <t>C0</t>
  </si>
  <si>
    <t>currency/accounting with 0 decimal places</t>
  </si>
  <si>
    <t>C0-</t>
  </si>
  <si>
    <t>currency/accounting with 0 decimal places, negative numbers in red</t>
  </si>
  <si>
    <t>C1</t>
  </si>
  <si>
    <t>currency/accounting with 1 decimal places</t>
  </si>
  <si>
    <t>C1-</t>
  </si>
  <si>
    <t>currency/accounting with 1 decimal places, negative numbers in red</t>
  </si>
  <si>
    <t>C2</t>
  </si>
  <si>
    <t>currency/accounting with 2 decimal places</t>
  </si>
  <si>
    <t>C2-</t>
  </si>
  <si>
    <t>currency/accounting with 2 decimal places, negative numbers in red</t>
  </si>
  <si>
    <t>C3</t>
  </si>
  <si>
    <t>currency/accounting with 3 decimal places</t>
  </si>
  <si>
    <t>C3-</t>
  </si>
  <si>
    <t>currency/accounting with 3 decimal places, negative numbers in red</t>
  </si>
  <si>
    <t>C4</t>
  </si>
  <si>
    <t>currency/accounting with 4 decimal places</t>
  </si>
  <si>
    <t>C4-</t>
  </si>
  <si>
    <t>currency/accounting with 4 decimal places, negative numbers in red</t>
  </si>
  <si>
    <t>D1</t>
  </si>
  <si>
    <t>long date</t>
  </si>
  <si>
    <t>D2</t>
  </si>
  <si>
    <t>day and month</t>
  </si>
  <si>
    <t>D3</t>
  </si>
  <si>
    <t>mmm-yy</t>
  </si>
  <si>
    <t>D4</t>
  </si>
  <si>
    <t>short date</t>
  </si>
  <si>
    <t>D5</t>
  </si>
  <si>
    <t>mm/dd</t>
  </si>
  <si>
    <t>D6</t>
  </si>
  <si>
    <t>h:mm:ss AM/PM</t>
  </si>
  <si>
    <t>D7</t>
  </si>
  <si>
    <t>h:mm AM/PM</t>
  </si>
  <si>
    <t>D8</t>
  </si>
  <si>
    <t>h:mm:ss</t>
  </si>
  <si>
    <t>D9</t>
  </si>
  <si>
    <t>h:mm</t>
  </si>
  <si>
    <t>F0</t>
  </si>
  <si>
    <t>number with 0 decimal places, do not use comma separator (,)</t>
  </si>
  <si>
    <t>F0-</t>
  </si>
  <si>
    <t>number with 0 decimal places, negative numbers in red, do not use comma separator (,)</t>
  </si>
  <si>
    <t>F1</t>
  </si>
  <si>
    <t>number with 1 decimal place, do not use comma separator (,)</t>
  </si>
  <si>
    <t>F1-</t>
  </si>
  <si>
    <t>number with 1 decimal place, negative numbers in red, do not use comma separator (,)</t>
  </si>
  <si>
    <t>F2</t>
  </si>
  <si>
    <t>number with 2 decimal places, do not use comma separator (,)</t>
  </si>
  <si>
    <t>F2-</t>
  </si>
  <si>
    <t>number with 2 decimal places, negative numbers in red, do not use comma separator (,)</t>
  </si>
  <si>
    <t>F3</t>
  </si>
  <si>
    <t>number with 3 decimal places, do not use comma separator (,)</t>
  </si>
  <si>
    <t>F3-</t>
  </si>
  <si>
    <t>number with 3 decimal places, negative numbers in red, do not use comma separator (,)</t>
  </si>
  <si>
    <t>F4</t>
  </si>
  <si>
    <t>number with 4 decimal places, do not use comma separator (,)</t>
  </si>
  <si>
    <t>F4-</t>
  </si>
  <si>
    <t>number with 4 decimal places, negative numbers in red, do not use comma separator (,)</t>
  </si>
  <si>
    <t>G</t>
  </si>
  <si>
    <t>general</t>
  </si>
  <si>
    <t>P0</t>
  </si>
  <si>
    <t>percent with 0 decimal places</t>
  </si>
  <si>
    <t>P1</t>
  </si>
  <si>
    <t>percent with 1 decimal place</t>
  </si>
  <si>
    <t>P2</t>
  </si>
  <si>
    <t>percent with 2 decimal places</t>
  </si>
  <si>
    <t>P3</t>
  </si>
  <si>
    <t>percent with 3 decimal places</t>
  </si>
  <si>
    <t>P4</t>
  </si>
  <si>
    <t>percent with 4 decimal places</t>
  </si>
  <si>
    <t>S0</t>
  </si>
  <si>
    <t>scientific with 0 decimal places</t>
  </si>
  <si>
    <t>S1</t>
  </si>
  <si>
    <t>scientific with 1 decimal places</t>
  </si>
  <si>
    <t>S2</t>
  </si>
  <si>
    <t>scientific with 2 decimal places</t>
  </si>
  <si>
    <t>S3</t>
  </si>
  <si>
    <t>scientific with 3 decimal places</t>
  </si>
  <si>
    <t>S4</t>
  </si>
  <si>
    <t>scientific with 4 decimal places</t>
  </si>
  <si>
    <t>Rand</t>
  </si>
  <si>
    <t>Code</t>
  </si>
  <si>
    <t>StuNAMsg</t>
  </si>
  <si>
    <t>PerfectMsg</t>
  </si>
  <si>
    <t>StuErrorMsg</t>
  </si>
  <si>
    <t>WrongTypeMsg</t>
  </si>
  <si>
    <t>MissingFormulaMsg</t>
  </si>
  <si>
    <t>ExternalRefsMsg</t>
  </si>
  <si>
    <t>HardCodeMsg</t>
  </si>
  <si>
    <t>HardQuoteMsg</t>
  </si>
  <si>
    <t>MissingAbsMsg</t>
  </si>
  <si>
    <t>FormatMsg</t>
  </si>
  <si>
    <t>TooLow</t>
  </si>
  <si>
    <t>TooHigh</t>
  </si>
  <si>
    <t>WrongAnswer</t>
  </si>
  <si>
    <t>Standard Message</t>
  </si>
  <si>
    <t>ERROR--#N/A means that no value was found, but there should be one. Please correct.</t>
  </si>
  <si>
    <t>PERFECT!</t>
  </si>
  <si>
    <t xml:space="preserve">ERROR--Please change the formula or function to eliminate the error. </t>
  </si>
  <si>
    <t>WRONG DATATYPE--Please change your answer to match the datatype listed above.</t>
  </si>
  <si>
    <t>MISSING FORMULA or FUNCTION--Please avoid typing an answer that can be calculated. Typed answers are error-prone, hard to audit, and hard to update.</t>
  </si>
  <si>
    <t>ERROR--Formula copied from another workbook.</t>
  </si>
  <si>
    <t>MISSING CELL REFERENCE--Right answer but please avoid typing numbers inside a formula or function.</t>
  </si>
  <si>
    <t>MISSING CELL REFERENCE--Right answer but please avoid typing text inside a formula or function.</t>
  </si>
  <si>
    <t>MISSING LOCK--Please add $ as appropriate so the formula will copy correctly.</t>
  </si>
  <si>
    <t>WRONG FORMAT--Please format as directed, then press F9 (or fn + F9) to regrade.</t>
  </si>
  <si>
    <t>Value too low, please try again.</t>
  </si>
  <si>
    <t>Value too high, please try again.</t>
  </si>
  <si>
    <t>Wrong answer, please try again.</t>
  </si>
  <si>
    <t>Funny Messages</t>
  </si>
  <si>
    <t>Oops! N/A found – formula missing its mark! 🎯❌</t>
  </si>
  <si>
    <t>AWESOME! 🤓</t>
  </si>
  <si>
    <t>Cell adrift in Error Sea. 🌊 Chart a formula fix! 🧭</t>
  </si>
  <si>
    <t>Love Island error! Set up your data with the right datatype match. 💔🔄</t>
  </si>
  <si>
    <t>Houston, formula required for this mission! 🚀🧩</t>
  </si>
  <si>
    <t>Ouch! Cell caught referencing the workbook next door! 😣📚</t>
  </si>
  <si>
    <t>Missed cell refs? Swap those numbers for proper invites! 📲➡️🎯</t>
  </si>
  <si>
    <t>Missed cell refs? Swap that text for proper invites! _xD83D_➡️🎯</t>
  </si>
  <si>
    <t>Unlocked cells? Add $ to ensure they copy correctly! 🔒➡️📄</t>
  </si>
  <si>
    <t>Wrong number attire? Reformat, then F9 (or fn + F9)!⚙️</t>
  </si>
  <si>
    <t>Too low, boost that number! 🔼</t>
  </si>
  <si>
    <t>Too high, lower that number! 🔽</t>
  </si>
  <si>
    <t>Seriously? Nope. Try again! 🙄🔄</t>
  </si>
  <si>
    <t>N/A signal! Did your formula forget something? 🤔🚦</t>
  </si>
  <si>
    <t>EXCELLENT! 🤑</t>
  </si>
  <si>
    <t>Formula Error Monster! 👾 Cast a fix-it spell. 🪄</t>
  </si>
  <si>
    <t>Identity crisis in cell! Guide it to its true datatype. 🆔➡️🔧</t>
  </si>
  <si>
    <t>Formula MIA? Let's launch a search! 🔍🛰</t>
  </si>
  <si>
    <t>Cell's got a roving eye for other workbooks! Commitment time? 💍📁</t>
  </si>
  <si>
    <t>Cell FOMO? Time to party with the right references! 🥳🔗</t>
  </si>
  <si>
    <t>Cells escaping when copied? $ is the key to containment! 🗝️🔐</t>
  </si>
  <si>
    <t>Unkempt number? Reformat, then F9 (or fn + F9)! 🎩✨</t>
  </si>
  <si>
    <t>Valley too deep? Raise the number! ⬆️🏞️</t>
  </si>
  <si>
    <t>Sky-high value? Bring it down! ⬇️🌤️</t>
  </si>
  <si>
    <t>Nope, that ain’t it. What’s next? ❌🤨</t>
  </si>
  <si>
    <t>#N/A in hideout, send formula back to search! 🔍🏹</t>
  </si>
  <si>
    <t>YOU'RE CRUSHING IT! Keep that greatness coming! 💪✨</t>
  </si>
  <si>
    <t>Formula fail! 🚨 Call the math-mobile for a recalc! 🚗</t>
  </si>
  <si>
    <t>Mismatch alert! This isn't a mix-and-match. Align your datatypes. 🚫❌</t>
  </si>
  <si>
    <t>Cell's bare! Quick, clothe it with a formula! 👚✨</t>
  </si>
  <si>
    <t>Workbook envy? This cell's a one-book wonder! 😒🔒</t>
  </si>
  <si>
    <t>Friends &gt; numbers. Replace typed digits with cell pals! 🤝📊</t>
  </si>
  <si>
    <t>Friends &gt; text. Replace text with cell pals! 🤝📊</t>
  </si>
  <si>
    <t>Spreadsheet anarchy? Use $ to copy cells without mayhem! 🔄🚫</t>
  </si>
  <si>
    <t>Number's style off? Reformat, then F9 (or fn + F9) to fix! 👗🔄</t>
  </si>
  <si>
    <t>Bottom feeder? Not this time—larger number needed. 📈</t>
  </si>
  <si>
    <t>Top-shelf number? Time for a lower shelf. 📉</t>
  </si>
  <si>
    <t>Wrong. Take another stab. 🎯👀</t>
  </si>
  <si>
    <t>N/A detected! Command your formula to find the value! 🎮🕹</t>
  </si>
  <si>
    <t>STELLAR PERFORMANCE! The stars have nothing on you! 🌟🚀</t>
  </si>
  <si>
    <t>Game on! 🎮 Hunt for the error-busting formula. 🔍</t>
  </si>
  <si>
    <t>Data type mismatch! Swipe right on the correct datatype. 👈👉📲</t>
  </si>
  <si>
    <t>Formula's gone poof! Time for a magic formula fix! 🪄📈</t>
  </si>
  <si>
    <t>Cell fidelity: It's exclusive with our workbook! 🚫📖💕</t>
  </si>
  <si>
    <t>Lonely numbers? Unite them with cell reference friends! 👯‍♂️🔢</t>
  </si>
  <si>
    <t>Lonely text? Unite it with cell reference friends! 👯‍♂️🔢</t>
  </si>
  <si>
    <t>Cells drifting during copy? $ will pin them in place! 📌📋</t>
  </si>
  <si>
    <t>Make the number pretty! Reformat, then F9 (or fn + F9) for shine! 💅🔁</t>
  </si>
  <si>
    <t>Limbo number? Go higher, please. 🏋️‍♂️</t>
  </si>
  <si>
    <t>Number too tall? Bend it down a notch. _xD83D_⬇️</t>
  </si>
  <si>
    <t>Uh-oh, swing and a miss! Focus and retry. ⚾️🧐</t>
  </si>
  <si>
    <t>N/A – a lonely cell where your formula lost its way! 🧭💔</t>
  </si>
  <si>
    <t>A ROUND OF APPLAUSE! Your work deserves an encore! 👏👏🎉</t>
  </si>
  <si>
    <t>Your formula's flipping out! 🤸‍♂️ Coach it to stick the landing. 🎖️</t>
  </si>
  <si>
    <t>Costume mix-up! Your data needs to change into the correct datatype. 🎭✅</t>
  </si>
  <si>
    <t>This cell's single, introduce it to a formula? 💔🧮</t>
  </si>
  <si>
    <t>Forbidden cross-book cell mingling detected! 🙅‍♂️🚷</t>
  </si>
  <si>
    <t>Formulas thrive on connections! Link up those cells! 🌐🤲</t>
  </si>
  <si>
    <t>Copy chaos? Freeze cells with $, no more moves! ✋🔄</t>
  </si>
  <si>
    <t>Number outfit mix-up? Reformat, hit F9 (or fn + F9)! 🧳🔄</t>
  </si>
  <si>
    <t>Digging too deep? The correct value's higher up! 🚧⬆️</t>
  </si>
  <si>
    <t>Climbing too high? The correct value's down below! 🧗‍♂️⬇️</t>
  </si>
  <si>
    <t>That’s a negative. Try again! 🚫🔄</t>
  </si>
  <si>
    <t>N/A: Value's playing hard to get, or formula faux pas? 🎩🐰</t>
  </si>
  <si>
    <t>HOME RUN! You've hit it out of the park!  ⚾🏟️</t>
  </si>
  <si>
    <t>Jittery cell? 📱 Prescribe a calming formula. 💊</t>
  </si>
  <si>
    <t>Wrong type alert! Time for a datatype switcheroo. 🔄🔀</t>
  </si>
  <si>
    <t>Forbidden formula zone? Summon the formula wizard! 🧙‍♂️📐</t>
  </si>
  <si>
    <t>This cell's heart belongs to its home workbook! 🏠💔📉</t>
  </si>
  <si>
    <t>Ditch the DIY. Cells crave references, not solitude! 🧩🔍</t>
  </si>
  <si>
    <t>Cells changing on copy? Anchor with $ for consistency! ⚓👌</t>
  </si>
  <si>
    <t>Last season's cell? Format, then F9 (or fn + F9)! 🍂🆕</t>
  </si>
  <si>
    <t>Basement value? Uplift the value! 🏠⤴️</t>
  </si>
  <si>
    <t>Penthouse value? Downsize the digits! 🏢🔻</t>
  </si>
  <si>
    <t>Not correct! Try again! 💡🔙</t>
  </si>
  <si>
    <t>N/A blank... Formula hiccup! Time for a fix-up! 🛠️😅</t>
  </si>
  <si>
    <t>Bravo! That's some next-level excellence! 🎭🏆</t>
  </si>
  <si>
    <t>Magic mirror says: This formula's not the fairest! 🪞</t>
  </si>
  <si>
    <t>Data's two left feet? Find the right datatype dance partner. 💃🕺🎶</t>
  </si>
  <si>
    <t>Cell playing hooky? Detention with a formula tutor! 🍎📖</t>
  </si>
  <si>
    <t>Cell wanderlust? No, keep its formulas in this workbook's embrace! 🌍✋🔐</t>
  </si>
  <si>
    <t>Solo formula? Add some cell reference company! 🎉📑</t>
  </si>
  <si>
    <t>Copying cells gone rogue? Reinforce with $ for precision! 🎯💲</t>
  </si>
  <si>
    <t>Format violation? Reformat, then F9 (or fn + F9)! 🚦👔</t>
  </si>
  <si>
    <t>Number's too deep? Bring it up for air! 🌊🆙</t>
  </si>
  <si>
    <t>Number's in the clouds? Land it gently! ☁️🛬</t>
  </si>
  <si>
    <t>Incorrect! You can do better, redo! 🔄💪</t>
  </si>
  <si>
    <t>ScoreBoard for Excel</t>
  </si>
  <si>
    <t>Have fun. Don't Fail.</t>
  </si>
  <si>
    <t>Automated grading and feedback copyright ScoreboardExcel.com ©2024</t>
  </si>
  <si>
    <t>Earn points by completing shaded cells; higher value cells have distinct borders</t>
  </si>
  <si>
    <t>Answer blocks are all or nothing; correctly complete all contributing cells to earn points:</t>
  </si>
  <si>
    <t>If you accidentally drag a cell out of position, then undo. Do NOT try to drag it back.</t>
  </si>
  <si>
    <t>Detailed Feedback:</t>
  </si>
  <si>
    <t>Earned</t>
  </si>
  <si>
    <t>Possible</t>
  </si>
  <si>
    <t>Sheet</t>
  </si>
  <si>
    <t>Comment</t>
  </si>
  <si>
    <t>earned</t>
  </si>
  <si>
    <t>possible</t>
  </si>
  <si>
    <t>cell</t>
  </si>
  <si>
    <t>Press F9 to grade</t>
  </si>
  <si>
    <t>Feedback ON</t>
  </si>
  <si>
    <t>Hardworking Student</t>
  </si>
  <si>
    <t>Page A</t>
  </si>
  <si>
    <r>
      <rPr>
        <b/>
        <sz val="5"/>
        <color theme="0"/>
        <rFont val="Wingdings"/>
        <charset val="2"/>
      </rPr>
      <t>Probability</t>
    </r>
    <r>
      <rPr>
        <sz val="5"/>
        <color theme="0"/>
        <rFont val="Wingdings"/>
        <charset val="2"/>
      </rPr>
      <t xml:space="preserve"> refers to the area below/to the left</t>
    </r>
  </si>
  <si>
    <t>Cheer</t>
  </si>
  <si>
    <t xml:space="preserve">Page B </t>
  </si>
  <si>
    <t>Page C</t>
  </si>
  <si>
    <t>working@univ.edu</t>
  </si>
  <si>
    <t>Scoreboard</t>
  </si>
  <si>
    <t>Univ</t>
  </si>
  <si>
    <t>Stats</t>
  </si>
  <si>
    <t>This assignment was created by Scoreboard GENERIC.</t>
  </si>
  <si>
    <t>7 - Confidence Intervals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</si>
</sst>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0.000"/>
    <numFmt numFmtId="165" formatCode="0.0000"/>
    <numFmt numFmtId="166" formatCode="0.0000E+00"/>
    <numFmt numFmtId="167" formatCode="0.0%"/>
  </numFmts>
  <fonts count="25" x14ac:knownFonts="1">
    <font>
      <sz val="11"/>
      <color theme="1"/>
      <name val="Aptos Narrow"/>
      <family val="2"/>
      <scheme val="minor"/>
    </font>
    <font>
      <sz val="12"/>
      <color theme="1"/>
      <name val="Calibri"/>
      <family val="2"/>
    </font>
    <font>
      <sz val="11"/>
      <color theme="1"/>
      <name val="Aptos Narrow"/>
      <family val="2"/>
      <scheme val="minor"/>
    </font>
    <font>
      <b/>
      <sz val="11"/>
      <color theme="0"/>
      <name val="Aptos Narrow"/>
      <family val="2"/>
      <scheme val="minor"/>
    </font>
    <font>
      <b/>
      <sz val="11"/>
      <color theme="1"/>
      <name val="Aptos Narrow"/>
      <family val="2"/>
      <scheme val="minor"/>
    </font>
    <font>
      <b/>
      <sz val="12"/>
      <color theme="1"/>
      <name val="Aptos Narrow"/>
      <family val="2"/>
      <scheme val="minor"/>
    </font>
    <font>
      <b/>
      <sz val="14"/>
      <color rgb="FF000000"/>
      <name val="Aptos Narrow"/>
      <family val="2"/>
      <scheme val="minor"/>
    </font>
    <font>
      <sz val="12"/>
      <color theme="1"/>
      <name val="Aptos Narrow"/>
      <family val="2"/>
      <scheme val="minor"/>
    </font>
    <font>
      <sz val="12"/>
      <color theme="0"/>
      <name val="Aptos Narrow"/>
      <family val="2"/>
      <scheme val="minor"/>
    </font>
    <font>
      <b/>
      <sz val="14"/>
      <color theme="1"/>
      <name val="Aptos Narrow"/>
      <family val="2"/>
      <scheme val="minor"/>
    </font>
    <font>
      <sz val="14"/>
      <color theme="1"/>
      <name val="Aptos Narrow"/>
      <family val="2"/>
      <scheme val="minor"/>
    </font>
    <font>
      <sz val="14"/>
      <color rgb="FF000000"/>
      <name val="Aptos Narrow"/>
      <family val="2"/>
      <scheme val="minor"/>
    </font>
    <font>
      <sz val="16"/>
      <color theme="1"/>
      <name val="Aptos Narrow"/>
      <family val="2"/>
      <scheme val="minor"/>
    </font>
    <font>
      <sz val="20"/>
      <color theme="1"/>
      <name val="Aptos Narrow"/>
      <family val="2"/>
      <scheme val="minor"/>
    </font>
    <font>
      <i/>
      <sz val="16"/>
      <color theme="1"/>
      <name val="Aptos Narrow"/>
      <family val="2"/>
      <scheme val="minor"/>
    </font>
    <font>
      <sz val="26"/>
      <color theme="1"/>
      <name val="Aptos Narrow"/>
      <family val="2"/>
      <scheme val="minor"/>
    </font>
    <font>
      <sz val="22"/>
      <color theme="1"/>
      <name val="Aptos Narrow"/>
      <family val="2"/>
      <scheme val="minor"/>
    </font>
    <font>
      <sz val="11"/>
      <color rgb="FF000000"/>
      <name val="Aptos Narrow"/>
      <family val="2"/>
      <scheme val="minor"/>
    </font>
    <font>
      <sz val="14"/>
      <color rgb="FFFF0000"/>
      <name val="Aptos Narrow"/>
      <family val="2"/>
      <scheme val="minor"/>
    </font>
    <font>
      <b/>
      <sz val="24"/>
      <color theme="1"/>
      <name val="Aptos Narrow"/>
      <family val="2"/>
      <scheme val="minor"/>
    </font>
    <font>
      <b/>
      <sz val="20"/>
      <color theme="1"/>
      <name val="Aptos Narrow"/>
      <scheme val="minor"/>
    </font>
    <font>
      <sz val="5"/>
      <color theme="0"/>
      <name val="Wingdings"/>
      <charset val="2"/>
    </font>
    <font>
      <b/>
      <sz val="5"/>
      <color theme="0"/>
      <name val="Wingdings"/>
      <charset val="2"/>
    </font>
    <font>
      <sz val="10"/>
      <color rgb="FF000000"/>
      <name val="Tahoma"/>
      <family val="2"/>
    </font>
    <font>
      <b/>
      <sz val="12"/>
      <color theme="1"/>
      <name val="Aptos Narrow"/>
      <scheme val="minor"/>
    </font>
  </fonts>
  <fills count="15">
    <fill>
      <patternFill patternType="none"/>
    </fill>
    <fill>
      <patternFill patternType="gray125"/>
    </fill>
    <fill>
      <patternFill patternType="solid">
        <fgColor theme="4" tint="0.79998168889431442"/>
        <bgColor indexed="64"/>
      </patternFill>
    </fill>
    <fill>
      <patternFill patternType="solid">
        <fgColor theme="1"/>
        <bgColor indexed="64"/>
      </patternFill>
    </fill>
    <fill>
      <patternFill patternType="solid">
        <fgColor rgb="FFD9D9D9"/>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rgb="FFD8BE91"/>
        <bgColor indexed="64"/>
      </patternFill>
    </fill>
    <fill>
      <patternFill patternType="solid">
        <fgColor rgb="FFFE99CB"/>
        <bgColor indexed="64"/>
      </patternFill>
    </fill>
    <fill>
      <patternFill patternType="solid">
        <fgColor rgb="FF98EFF9"/>
        <bgColor indexed="64"/>
      </patternFill>
    </fill>
    <fill>
      <patternFill patternType="solid">
        <fgColor rgb="FFFFFFFF"/>
        <bgColor indexed="64"/>
      </patternFill>
    </fill>
    <fill>
      <patternFill patternType="lightGrid">
        <fgColor theme="0" tint="-0.34998626667073579"/>
        <bgColor theme="0"/>
      </patternFill>
    </fill>
    <fill>
      <patternFill patternType="solid">
        <fgColor rgb="FFFFFFFF"/>
        <bgColor rgb="FFFFFFFF"/>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auto="1"/>
      </left>
      <right/>
      <top style="thin">
        <color auto="1"/>
      </top>
      <bottom style="thin">
        <color auto="1"/>
      </bottom>
      <diagonal/>
    </border>
    <border>
      <left/>
      <right style="thin">
        <color indexed="64"/>
      </right>
      <top/>
      <bottom/>
      <diagonal/>
    </border>
    <border>
      <left style="double">
        <color indexed="40"/>
      </left>
      <right style="double">
        <color indexed="40"/>
      </right>
      <top style="double">
        <color indexed="40"/>
      </top>
      <bottom style="double">
        <color indexed="40"/>
      </bottom>
      <diagonal/>
    </border>
    <border>
      <left/>
      <right style="thin">
        <color indexed="64"/>
      </right>
      <top style="thin">
        <color indexed="64"/>
      </top>
      <bottom style="thin">
        <color indexed="64"/>
      </bottom>
      <diagonal/>
    </border>
    <border>
      <left/>
      <right/>
      <top/>
      <bottom style="medium">
        <color indexed="64"/>
      </bottom>
      <diagonal/>
    </border>
    <border>
      <left style="dashDot">
        <color indexed="8"/>
      </left>
      <right style="dashDot">
        <color indexed="8"/>
      </right>
      <top style="dashDot">
        <color indexed="8"/>
      </top>
      <bottom style="dashDot">
        <color indexed="8"/>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6">
    <xf numFmtId="0" fontId="0" fillId="0" borderId="0"/>
    <xf numFmtId="43" fontId="1" fillId="0" borderId="0" applyFont="0" applyFill="0" applyBorder="0" applyAlignment="0" applyProtection="0"/>
    <xf numFmtId="44" fontId="2" fillId="0" borderId="0" applyFont="0" applyFill="0" applyBorder="0" applyAlignment="0" applyProtection="0"/>
    <xf numFmtId="0" fontId="7" fillId="0" borderId="0"/>
    <xf numFmtId="0" fontId="7" fillId="0" borderId="0"/>
    <xf numFmtId="9" fontId="2" fillId="0" borderId="0" applyFont="0" applyFill="0" applyBorder="0" applyAlignment="0" applyProtection="0"/>
  </cellStyleXfs>
  <cellXfs count="128">
    <xf numFmtId="0" fontId="0" fillId="0" borderId="0" xfId="0"/>
    <xf numFmtId="0" fontId="0" fillId="0" borderId="0" xfId="0" applyAlignment="1">
      <alignment horizontal="center"/>
    </xf>
    <xf numFmtId="0" fontId="0" fillId="2" borderId="0" xfId="0" applyFill="1" applyAlignment="1">
      <alignment horizontal="center"/>
    </xf>
    <xf numFmtId="0" fontId="0" fillId="2" borderId="0" xfId="0" applyFill="1" applyAlignment="1">
      <alignment horizontal="right"/>
    </xf>
    <xf numFmtId="0" fontId="0" fillId="2" borderId="0" xfId="0" applyFill="1"/>
    <xf numFmtId="0" fontId="3" fillId="3" borderId="0" xfId="0" applyFont="1" applyFill="1" applyAlignment="1">
      <alignment horizontal="center"/>
    </xf>
    <xf numFmtId="0" fontId="0" fillId="5" borderId="0" xfId="0" applyFill="1" applyAlignment="1">
      <alignment horizontal="center"/>
    </xf>
    <xf numFmtId="164" fontId="0" fillId="0" borderId="0" xfId="0" applyNumberFormat="1"/>
    <xf numFmtId="0" fontId="0" fillId="0" borderId="0" xfId="0" applyAlignment="1">
      <alignment horizontal="center"/>
    </xf>
    <xf numFmtId="0" fontId="0" fillId="6" borderId="0" xfId="0" applyFill="1" applyAlignment="1">
      <alignment horizontal="center"/>
    </xf>
    <xf numFmtId="0" fontId="0" fillId="7" borderId="0" xfId="0" applyFill="1" applyAlignment="1">
      <alignment horizontal="center"/>
    </xf>
    <xf numFmtId="0" fontId="0" fillId="7" borderId="0" xfId="0" applyFill="1" applyAlignment="1">
      <alignment horizontal="right"/>
    </xf>
    <xf numFmtId="0" fontId="0" fillId="7" borderId="0" xfId="0" applyFill="1"/>
    <xf numFmtId="0" fontId="0" fillId="8" borderId="0" xfId="0" applyFill="1" applyAlignment="1">
      <alignment horizontal="center"/>
    </xf>
    <xf numFmtId="0" fontId="5" fillId="0" borderId="0" xfId="0" applyFont="1" applyAlignment="1">
      <alignment wrapText="1"/>
    </xf>
    <xf numFmtId="166" fontId="0" fillId="0" borderId="0" xfId="2" applyNumberFormat="1" applyFont="1"/>
    <xf numFmtId="0" fontId="0" fillId="0" borderId="0" xfId="0" quotePrefix="1"/>
    <xf numFmtId="44" fontId="0" fillId="0" borderId="0" xfId="2" applyFont="1"/>
    <xf numFmtId="0" fontId="6" fillId="0" borderId="0" xfId="0" applyFont="1" applyAlignment="1">
      <alignment vertical="center" wrapText="1"/>
    </xf>
    <xf numFmtId="0" fontId="8" fillId="0" borderId="0" xfId="3" quotePrefix="1" applyFont="1"/>
    <xf numFmtId="0" fontId="7" fillId="0" borderId="0" xfId="3"/>
    <xf numFmtId="0" fontId="9" fillId="0" borderId="0" xfId="3" applyFont="1" applyAlignment="1">
      <alignment vertical="center" wrapText="1"/>
    </xf>
    <xf numFmtId="0" fontId="10" fillId="0" borderId="0" xfId="3" applyFont="1" applyAlignment="1">
      <alignment vertical="center" wrapText="1"/>
    </xf>
    <xf numFmtId="0" fontId="11" fillId="0" borderId="0" xfId="0" applyFont="1" applyAlignment="1">
      <alignment vertical="center" wrapText="1"/>
    </xf>
    <xf numFmtId="0" fontId="10" fillId="0" borderId="0" xfId="0" applyFont="1" applyAlignment="1">
      <alignment vertical="center" wrapText="1"/>
    </xf>
    <xf numFmtId="0" fontId="0" fillId="0" borderId="0" xfId="0" applyAlignment="1"/>
    <xf numFmtId="164" fontId="0" fillId="4" borderId="11" xfId="0" applyNumberFormat="1" applyFill="1" applyBorder="1" applyAlignment="1">
      <alignment horizontal="left"/>
    </xf>
    <xf numFmtId="2" fontId="0" fillId="12" borderId="0" xfId="0" applyNumberFormat="1" applyFill="1" applyAlignment="1">
      <alignment horizontal="center"/>
    </xf>
    <xf numFmtId="0" fontId="0" fillId="4" borderId="9" xfId="0" applyFill="1" applyBorder="1" applyAlignment="1">
      <alignment horizontal="left"/>
    </xf>
    <xf numFmtId="0" fontId="0" fillId="4" borderId="12" xfId="0" applyFill="1" applyBorder="1" applyAlignment="1">
      <alignment horizontal="left"/>
    </xf>
    <xf numFmtId="0" fontId="0" fillId="0" borderId="12" xfId="0" applyBorder="1" applyAlignment="1">
      <alignment horizontal="left"/>
    </xf>
    <xf numFmtId="164" fontId="0" fillId="4" borderId="1" xfId="0" applyNumberFormat="1" applyFill="1" applyBorder="1" applyAlignment="1">
      <alignment horizontal="left"/>
    </xf>
    <xf numFmtId="0" fontId="0" fillId="11" borderId="3" xfId="0" applyFill="1" applyBorder="1" applyAlignment="1">
      <alignment horizontal="center"/>
    </xf>
    <xf numFmtId="0" fontId="0" fillId="11" borderId="3" xfId="0" applyFill="1" applyBorder="1" applyAlignment="1">
      <alignment horizontal="left"/>
    </xf>
    <xf numFmtId="0" fontId="0" fillId="11" borderId="1" xfId="0" applyFill="1" applyBorder="1" applyAlignment="1">
      <alignment horizontal="left"/>
    </xf>
    <xf numFmtId="0" fontId="0" fillId="13" borderId="0" xfId="0" applyFill="1"/>
    <xf numFmtId="0" fontId="17" fillId="14" borderId="0" xfId="0" applyFont="1" applyFill="1"/>
    <xf numFmtId="0" fontId="0" fillId="11" borderId="3" xfId="0" applyFill="1" applyBorder="1"/>
    <xf numFmtId="0" fontId="12" fillId="11" borderId="13" xfId="0" applyFont="1" applyFill="1" applyBorder="1" applyAlignment="1">
      <alignment horizontal="center"/>
    </xf>
    <xf numFmtId="0" fontId="12" fillId="11" borderId="13" xfId="1" applyNumberFormat="1" applyFont="1" applyFill="1" applyBorder="1" applyAlignment="1">
      <alignment horizontal="center"/>
    </xf>
    <xf numFmtId="0" fontId="18" fillId="11" borderId="13" xfId="0" applyFont="1" applyFill="1" applyBorder="1" applyAlignment="1">
      <alignment horizontal="left"/>
    </xf>
    <xf numFmtId="0" fontId="0" fillId="11" borderId="13" xfId="0" applyFill="1" applyBorder="1" applyAlignment="1">
      <alignment horizontal="center"/>
    </xf>
    <xf numFmtId="0" fontId="19" fillId="11" borderId="13" xfId="0" applyFont="1" applyFill="1" applyBorder="1" applyAlignment="1">
      <alignment horizontal="center"/>
    </xf>
    <xf numFmtId="0" fontId="0" fillId="0" borderId="13" xfId="0" applyBorder="1"/>
    <xf numFmtId="0" fontId="0" fillId="13" borderId="13" xfId="0" applyFill="1" applyBorder="1"/>
    <xf numFmtId="0" fontId="17" fillId="14" borderId="13" xfId="0" applyFont="1" applyFill="1" applyBorder="1"/>
    <xf numFmtId="1" fontId="12" fillId="11" borderId="13" xfId="0" applyNumberFormat="1" applyFont="1" applyFill="1" applyBorder="1" applyAlignment="1">
      <alignment horizontal="center"/>
    </xf>
    <xf numFmtId="0" fontId="0" fillId="11" borderId="13" xfId="0" applyFill="1" applyBorder="1"/>
    <xf numFmtId="0" fontId="20" fillId="11" borderId="13" xfId="0" applyFont="1" applyFill="1" applyBorder="1" applyAlignment="1">
      <alignment horizontal="left"/>
    </xf>
    <xf numFmtId="0" fontId="21" fillId="0" borderId="0" xfId="0" applyFont="1" applyFill="1" applyBorder="1"/>
    <xf numFmtId="0" fontId="21" fillId="0" borderId="0" xfId="0" applyFont="1" applyFill="1" applyBorder="1" applyAlignment="1"/>
    <xf numFmtId="0" fontId="21" fillId="0" borderId="0" xfId="0" applyFont="1" applyFill="1" applyBorder="1" applyAlignment="1">
      <alignment horizontal="center"/>
    </xf>
    <xf numFmtId="0" fontId="21" fillId="0" borderId="0" xfId="0" applyFont="1" applyFill="1" applyBorder="1" applyAlignment="1">
      <alignment horizontal="right"/>
    </xf>
    <xf numFmtId="2" fontId="21" fillId="0" borderId="0" xfId="0" applyNumberFormat="1" applyFont="1" applyFill="1" applyBorder="1" applyAlignment="1">
      <alignment horizontal="center"/>
    </xf>
    <xf numFmtId="0" fontId="22" fillId="0" borderId="0" xfId="0" applyFont="1" applyFill="1" applyBorder="1" applyAlignment="1">
      <alignment horizontal="center"/>
    </xf>
    <xf numFmtId="164" fontId="21" fillId="0" borderId="0" xfId="0" applyNumberFormat="1" applyFont="1" applyFill="1" applyBorder="1"/>
    <xf numFmtId="0" fontId="21" fillId="0" borderId="0" xfId="0" applyFont="1" applyFill="1" applyBorder="1" applyAlignment="1">
      <alignment horizontal="center"/>
    </xf>
    <xf numFmtId="0" fontId="21" fillId="0" borderId="0" xfId="0" applyFont="1" applyFill="1" applyBorder="1" applyAlignment="1">
      <alignment horizontal="left"/>
    </xf>
    <xf numFmtId="0" fontId="21" fillId="0" borderId="0" xfId="1" applyNumberFormat="1" applyFont="1" applyFill="1" applyBorder="1" applyAlignment="1">
      <alignment horizontal="center"/>
    </xf>
    <xf numFmtId="0" fontId="22" fillId="0" borderId="0" xfId="0" applyFont="1" applyFill="1" applyBorder="1" applyAlignment="1">
      <alignment horizontal="center"/>
    </xf>
    <xf numFmtId="1" fontId="21" fillId="0" borderId="0" xfId="0" applyNumberFormat="1" applyFont="1" applyFill="1" applyBorder="1" applyAlignment="1">
      <alignment horizontal="center"/>
    </xf>
    <xf numFmtId="0" fontId="21" fillId="0" borderId="0" xfId="0" applyNumberFormat="1" applyFont="1" applyFill="1" applyBorder="1" applyAlignment="1"/>
    <xf numFmtId="0" fontId="0" fillId="13" borderId="0" xfId="0" applyFont="1" applyFill="1" applyAlignment="1">
      <alignment horizontal="center" vertical="center"/>
    </xf>
    <xf numFmtId="165" fontId="0" fillId="4" borderId="1" xfId="0" applyNumberFormat="1" applyFill="1" applyBorder="1" applyAlignment="1">
      <alignment horizontal="left"/>
    </xf>
    <xf numFmtId="1" fontId="0" fillId="4" borderId="9" xfId="0" applyNumberFormat="1" applyFill="1" applyBorder="1" applyAlignment="1">
      <alignment horizontal="left"/>
    </xf>
    <xf numFmtId="1" fontId="0" fillId="4" borderId="12" xfId="0" applyNumberFormat="1" applyFill="1" applyBorder="1" applyAlignment="1">
      <alignment horizontal="left"/>
    </xf>
    <xf numFmtId="164" fontId="0" fillId="4" borderId="9" xfId="0" applyNumberFormat="1" applyFill="1" applyBorder="1" applyAlignment="1">
      <alignment horizontal="left"/>
    </xf>
    <xf numFmtId="164" fontId="0" fillId="0" borderId="12" xfId="0" applyNumberFormat="1" applyBorder="1" applyAlignment="1">
      <alignment horizontal="left"/>
    </xf>
    <xf numFmtId="1" fontId="21" fillId="0" borderId="0" xfId="0" applyNumberFormat="1" applyFont="1" applyFill="1" applyBorder="1" applyAlignment="1">
      <alignment horizontal="center"/>
    </xf>
    <xf numFmtId="164" fontId="21" fillId="0" borderId="0" xfId="0" applyNumberFormat="1" applyFont="1" applyFill="1" applyBorder="1" applyAlignment="1">
      <alignment horizontal="center"/>
    </xf>
    <xf numFmtId="165" fontId="21" fillId="0" borderId="0" xfId="0" applyNumberFormat="1" applyFont="1" applyFill="1" applyBorder="1"/>
    <xf numFmtId="0" fontId="0" fillId="12" borderId="0" xfId="0" applyFill="1" applyAlignment="1">
      <alignment horizontal="center"/>
    </xf>
    <xf numFmtId="0" fontId="4" fillId="4" borderId="9" xfId="0" applyFont="1" applyFill="1" applyBorder="1" applyAlignment="1">
      <alignment horizontal="left"/>
    </xf>
    <xf numFmtId="0" fontId="4" fillId="4" borderId="12" xfId="0" applyFont="1" applyFill="1" applyBorder="1" applyAlignment="1">
      <alignment horizontal="left"/>
    </xf>
    <xf numFmtId="164" fontId="0" fillId="4" borderId="17" xfId="0" applyNumberFormat="1" applyFill="1" applyBorder="1" applyAlignment="1">
      <alignment horizontal="left" vertical="center"/>
    </xf>
    <xf numFmtId="164" fontId="0" fillId="0" borderId="16" xfId="0" applyNumberFormat="1" applyBorder="1" applyAlignment="1">
      <alignment horizontal="left" vertical="center"/>
    </xf>
    <xf numFmtId="164" fontId="0" fillId="0" borderId="15" xfId="0" applyNumberFormat="1" applyBorder="1" applyAlignment="1">
      <alignment horizontal="left" vertical="center"/>
    </xf>
    <xf numFmtId="164" fontId="21" fillId="0" borderId="0" xfId="0" applyNumberFormat="1" applyFont="1" applyFill="1" applyBorder="1" applyAlignment="1">
      <alignment horizontal="center" vertical="center"/>
    </xf>
    <xf numFmtId="0" fontId="12" fillId="0" borderId="0" xfId="4" applyFont="1" applyAlignment="1" applyProtection="1">
      <alignment horizontal="left" indent="3"/>
      <protection locked="0"/>
    </xf>
    <xf numFmtId="0" fontId="12" fillId="0" borderId="0" xfId="4" applyFont="1" applyProtection="1">
      <protection locked="0"/>
    </xf>
    <xf numFmtId="0" fontId="7" fillId="0" borderId="0" xfId="4" applyAlignment="1" applyProtection="1">
      <alignment horizontal="left" indent="3"/>
      <protection locked="0"/>
    </xf>
    <xf numFmtId="9" fontId="7" fillId="0" borderId="0" xfId="5" applyFont="1" applyAlignment="1" applyProtection="1">
      <alignment horizontal="center"/>
      <protection locked="0"/>
    </xf>
    <xf numFmtId="0" fontId="7" fillId="0" borderId="0" xfId="4" applyProtection="1">
      <protection locked="0"/>
    </xf>
    <xf numFmtId="9" fontId="7" fillId="0" borderId="0" xfId="5" applyFont="1" applyAlignment="1" applyProtection="1">
      <protection locked="0"/>
    </xf>
    <xf numFmtId="0" fontId="12" fillId="0" borderId="0" xfId="4" applyFont="1" applyProtection="1"/>
    <xf numFmtId="0" fontId="12" fillId="0" borderId="0" xfId="4" applyFont="1" applyAlignment="1" applyProtection="1">
      <alignment horizontal="left" indent="3"/>
    </xf>
    <xf numFmtId="0" fontId="13" fillId="9" borderId="2" xfId="4" applyFont="1" applyFill="1" applyBorder="1" applyAlignment="1" applyProtection="1">
      <alignment horizontal="left" indent="3"/>
    </xf>
    <xf numFmtId="0" fontId="12" fillId="9" borderId="3" xfId="4" applyFont="1" applyFill="1" applyBorder="1" applyAlignment="1" applyProtection="1">
      <alignment horizontal="left"/>
    </xf>
    <xf numFmtId="0" fontId="5" fillId="9" borderId="3" xfId="0" applyFont="1" applyFill="1" applyBorder="1" applyAlignment="1" applyProtection="1">
      <alignment horizontal="right"/>
    </xf>
    <xf numFmtId="0" fontId="7" fillId="9" borderId="3" xfId="0" applyFont="1" applyFill="1" applyBorder="1" applyAlignment="1" applyProtection="1">
      <alignment horizontal="left"/>
    </xf>
    <xf numFmtId="0" fontId="13" fillId="9" borderId="4" xfId="4" applyFont="1" applyFill="1" applyBorder="1" applyAlignment="1" applyProtection="1">
      <alignment horizontal="center"/>
    </xf>
    <xf numFmtId="0" fontId="14" fillId="9" borderId="5" xfId="4" applyFont="1" applyFill="1" applyBorder="1" applyAlignment="1" applyProtection="1">
      <alignment horizontal="left" indent="3"/>
    </xf>
    <xf numFmtId="0" fontId="12" fillId="9" borderId="6" xfId="4" applyFont="1" applyFill="1" applyBorder="1" applyAlignment="1" applyProtection="1">
      <alignment horizontal="left"/>
    </xf>
    <xf numFmtId="0" fontId="5" fillId="9" borderId="6" xfId="0" applyFont="1" applyFill="1" applyBorder="1" applyAlignment="1" applyProtection="1">
      <alignment horizontal="right"/>
    </xf>
    <xf numFmtId="0" fontId="7" fillId="9" borderId="6" xfId="0" applyFont="1" applyFill="1" applyBorder="1" applyProtection="1"/>
    <xf numFmtId="167" fontId="12" fillId="9" borderId="7" xfId="4" applyNumberFormat="1" applyFont="1" applyFill="1" applyBorder="1" applyAlignment="1" applyProtection="1">
      <alignment horizontal="center"/>
    </xf>
    <xf numFmtId="0" fontId="7" fillId="0" borderId="0" xfId="4" applyAlignment="1" applyProtection="1">
      <alignment horizontal="left" indent="3"/>
    </xf>
    <xf numFmtId="0" fontId="12" fillId="0" borderId="0" xfId="4" applyFont="1" applyAlignment="1" applyProtection="1">
      <alignment horizontal="left"/>
    </xf>
    <xf numFmtId="0" fontId="7" fillId="0" borderId="3" xfId="0" applyFont="1" applyBorder="1" applyAlignment="1" applyProtection="1">
      <alignment horizontal="center"/>
    </xf>
    <xf numFmtId="0" fontId="7" fillId="0" borderId="3" xfId="0" applyFont="1" applyBorder="1" applyAlignment="1" applyProtection="1">
      <alignment horizontal="left"/>
    </xf>
    <xf numFmtId="0" fontId="5" fillId="0" borderId="0" xfId="0" applyFont="1" applyAlignment="1" applyProtection="1">
      <alignment horizontal="right"/>
    </xf>
    <xf numFmtId="0" fontId="7" fillId="0" borderId="0" xfId="0" applyFont="1" applyProtection="1"/>
    <xf numFmtId="0" fontId="12" fillId="0" borderId="0" xfId="4" applyFont="1" applyAlignment="1" applyProtection="1">
      <alignment horizontal="center"/>
    </xf>
    <xf numFmtId="14" fontId="12" fillId="0" borderId="0" xfId="4" quotePrefix="1" applyNumberFormat="1" applyFont="1" applyAlignment="1" applyProtection="1">
      <alignment horizontal="center"/>
    </xf>
    <xf numFmtId="0" fontId="15" fillId="0" borderId="0" xfId="4" applyFont="1" applyAlignment="1" applyProtection="1">
      <alignment horizontal="left" indent="15"/>
    </xf>
    <xf numFmtId="0" fontId="16" fillId="0" borderId="0" xfId="4" applyFont="1" applyAlignment="1" applyProtection="1">
      <alignment horizontal="left"/>
    </xf>
    <xf numFmtId="14" fontId="12" fillId="0" borderId="0" xfId="4" applyNumberFormat="1" applyFont="1" applyAlignment="1" applyProtection="1">
      <alignment horizontal="center"/>
    </xf>
    <xf numFmtId="0" fontId="12" fillId="0" borderId="2" xfId="4" applyFont="1" applyBorder="1" applyAlignment="1" applyProtection="1">
      <alignment horizontal="left" indent="3"/>
    </xf>
    <xf numFmtId="0" fontId="12" fillId="0" borderId="3" xfId="4" applyFont="1" applyBorder="1" applyProtection="1"/>
    <xf numFmtId="9" fontId="12" fillId="0" borderId="4" xfId="4" applyNumberFormat="1" applyFont="1" applyBorder="1" applyProtection="1"/>
    <xf numFmtId="0" fontId="12" fillId="0" borderId="8" xfId="4" applyFont="1" applyBorder="1" applyAlignment="1" applyProtection="1">
      <alignment horizontal="left" indent="3"/>
    </xf>
    <xf numFmtId="0" fontId="12" fillId="4" borderId="1" xfId="4" applyFont="1" applyFill="1" applyBorder="1" applyAlignment="1" applyProtection="1">
      <alignment horizontal="center"/>
    </xf>
    <xf numFmtId="0" fontId="12" fillId="4" borderId="11" xfId="4" applyFont="1" applyFill="1" applyBorder="1" applyAlignment="1" applyProtection="1">
      <alignment horizontal="center"/>
    </xf>
    <xf numFmtId="0" fontId="12" fillId="0" borderId="10" xfId="4" applyFont="1" applyBorder="1" applyProtection="1"/>
    <xf numFmtId="0" fontId="12" fillId="4" borderId="14" xfId="4" applyFont="1" applyFill="1" applyBorder="1" applyAlignment="1" applyProtection="1">
      <alignment horizontal="center"/>
    </xf>
    <xf numFmtId="0" fontId="12" fillId="10" borderId="14" xfId="4" applyFont="1" applyFill="1" applyBorder="1" applyAlignment="1" applyProtection="1">
      <alignment horizontal="center"/>
    </xf>
    <xf numFmtId="0" fontId="12" fillId="0" borderId="5" xfId="4" applyFont="1" applyBorder="1" applyAlignment="1" applyProtection="1">
      <alignment horizontal="left" indent="3"/>
    </xf>
    <xf numFmtId="0" fontId="12" fillId="0" borderId="6" xfId="4" applyFont="1" applyBorder="1" applyProtection="1"/>
    <xf numFmtId="0" fontId="12" fillId="0" borderId="7" xfId="4" applyFont="1" applyBorder="1" applyProtection="1"/>
    <xf numFmtId="0" fontId="0" fillId="0" borderId="0" xfId="0" applyProtection="1"/>
    <xf numFmtId="0" fontId="5" fillId="11" borderId="1" xfId="3" applyFont="1" applyFill="1" applyBorder="1" applyAlignment="1" applyProtection="1">
      <alignment horizontal="center"/>
    </xf>
    <xf numFmtId="0" fontId="7" fillId="0" borderId="1" xfId="0" applyNumberFormat="1" applyFont="1" applyBorder="1" applyAlignment="1" applyProtection="1">
      <alignment horizontal="center"/>
    </xf>
    <xf numFmtId="0" fontId="7" fillId="0" borderId="1" xfId="0" applyFont="1" applyBorder="1" applyAlignment="1" applyProtection="1">
      <alignment horizontal="center"/>
    </xf>
    <xf numFmtId="9" fontId="7" fillId="0" borderId="0" xfId="5" applyFont="1" applyAlignment="1" applyProtection="1">
      <alignment horizontal="center"/>
    </xf>
    <xf numFmtId="0" fontId="24" fillId="11" borderId="1" xfId="0" applyFont="1" applyFill="1" applyBorder="1" applyAlignment="1" applyProtection="1">
      <alignment horizontal="center"/>
    </xf>
    <xf numFmtId="167" fontId="24" fillId="11" borderId="1" xfId="0" applyNumberFormat="1" applyFont="1" applyFill="1" applyBorder="1" applyAlignment="1" applyProtection="1">
      <alignment horizontal="center"/>
    </xf>
    <xf numFmtId="0" fontId="7" fillId="0" borderId="0" xfId="4" applyProtection="1"/>
    <xf numFmtId="0" fontId="7" fillId="0" borderId="0" xfId="4" applyFont="1" applyAlignment="1" applyProtection="1">
      <alignment horizontal="left" indent="3"/>
    </xf>
  </cellXfs>
  <cellStyles count="6">
    <cellStyle name="Comma" xfId="1" builtinId="3"/>
    <cellStyle name="Currency 2" xfId="2" xr:uid="{F11B4C87-0B06-B54B-805E-8372D22F508E}"/>
    <cellStyle name="Normal" xfId="0" builtinId="0"/>
    <cellStyle name="Normal 2 2" xfId="3" xr:uid="{10AA261E-4802-AF48-9176-77DA1046F287}"/>
    <cellStyle name="Normal 4" xfId="4" xr:uid="{02C03C34-D535-3D4C-B381-84CCDEE30109}"/>
    <cellStyle name="Percent 2" xfId="5" xr:uid="{515507DB-DBDD-A34C-99EA-F8D4C0B252E0}"/>
  </cellStyles>
  <dxfs count="128">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ill>
        <patternFill>
          <bgColor rgb="FFFF99CC"/>
        </patternFill>
      </fill>
    </dxf>
    <dxf>
      <fill>
        <patternFill>
          <bgColor rgb="FFFFFF64"/>
        </patternFill>
      </fill>
    </dxf>
    <dxf>
      <fill>
        <patternFill>
          <bgColor rgb="FFCEEED0"/>
        </patternFill>
      </fill>
    </dxf>
    <dxf>
      <fill>
        <patternFill>
          <bgColor theme="0"/>
        </patternFill>
      </fill>
    </dxf>
    <dxf>
      <fill>
        <patternFill>
          <bgColor rgb="FFD8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theme="0"/>
        </patternFill>
      </fill>
    </dxf>
    <dxf>
      <fill>
        <patternFill>
          <bgColor rgb="FFD8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theme="0"/>
        </patternFill>
      </fill>
    </dxf>
    <dxf>
      <fill>
        <patternFill>
          <bgColor rgb="FFD8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ill>
        <patternFill>
          <bgColor rgb="FFFF99CC"/>
        </patternFill>
      </fill>
    </dxf>
    <dxf>
      <fill>
        <patternFill>
          <bgColor rgb="FFFFFF64"/>
        </patternFill>
      </fill>
    </dxf>
    <dxf>
      <fill>
        <patternFill>
          <bgColor rgb="FFCEEED0"/>
        </patternFill>
      </fill>
    </dxf>
    <dxf>
      <fill>
        <patternFill>
          <bgColor theme="0"/>
        </patternFill>
      </fill>
    </dxf>
    <dxf>
      <fill>
        <patternFill>
          <bgColor rgb="FFD8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theme="0"/>
        </patternFill>
      </fill>
    </dxf>
    <dxf>
      <fill>
        <patternFill>
          <bgColor rgb="FFD8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ill>
        <patternFill>
          <bgColor rgb="FFFF99CC"/>
        </patternFill>
      </fill>
    </dxf>
    <dxf>
      <fill>
        <patternFill>
          <bgColor rgb="FFFFFF64"/>
        </patternFill>
      </fill>
    </dxf>
    <dxf>
      <fill>
        <patternFill>
          <bgColor rgb="FFCEEED0"/>
        </patternFill>
      </fill>
    </dxf>
    <dxf>
      <fill>
        <patternFill>
          <bgColor theme="0"/>
        </patternFill>
      </fill>
    </dxf>
    <dxf>
      <fill>
        <patternFill>
          <bgColor rgb="FFD8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ont>
        <color rgb="FF9C0006"/>
      </font>
      <fill>
        <patternFill>
          <fgColor indexed="64"/>
          <bgColor rgb="FFFFC7CE"/>
        </patternFill>
      </fill>
    </dxf>
    <dxf>
      <font>
        <color rgb="FF9C0006"/>
      </font>
      <fill>
        <patternFill>
          <fgColor indexed="64"/>
          <bgColor rgb="FFFFC7CE"/>
        </patternFill>
      </fill>
    </dxf>
    <dxf>
      <fill>
        <patternFill>
          <bgColor rgb="FFFFC7CE"/>
        </patternFill>
      </fill>
    </dxf>
    <dxf>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2B8DC-E8B7-BE48-8861-729C83C6F76A}">
  <sheetPr codeName="Sheet91">
    <tabColor rgb="FFFFFF00"/>
  </sheetPr>
  <dimension ref="A1:G53"/>
  <sheetViews>
    <sheetView topLeftCell="A25" zoomScale="160" zoomScaleNormal="160" workbookViewId="0">
      <selection activeCell="B40" sqref="B40"/>
    </sheetView>
  </sheetViews>
  <sheetFormatPr baseColWidth="10" defaultColWidth="8.83203125" defaultRowHeight="15" x14ac:dyDescent="0.2"/>
  <cols>
    <col min="1" max="1" width="30.6640625" customWidth="1"/>
    <col min="2" max="2" width="53.83203125" customWidth="1"/>
    <col min="4" max="4" width="10.5" customWidth="1"/>
  </cols>
  <sheetData>
    <row r="1" spans="1:7" ht="27" customHeight="1" x14ac:dyDescent="0.2"/>
    <row r="2" spans="1:7" ht="27" customHeight="1" x14ac:dyDescent="0.2"/>
    <row r="3" spans="1:7" ht="17" x14ac:dyDescent="0.2">
      <c r="A3" s="14" t="s">
        <v>53</v>
      </c>
      <c r="B3" s="14" t="s">
        <v>54</v>
      </c>
      <c r="D3" s="15"/>
    </row>
    <row r="4" spans="1:7" x14ac:dyDescent="0.2">
      <c r="A4" s="16" t="s">
        <v>55</v>
      </c>
      <c r="B4" t="s">
        <v>56</v>
      </c>
    </row>
    <row r="5" spans="1:7" x14ac:dyDescent="0.2">
      <c r="A5" s="16" t="s">
        <v>57</v>
      </c>
      <c r="B5" t="s">
        <v>58</v>
      </c>
    </row>
    <row r="6" spans="1:7" x14ac:dyDescent="0.2">
      <c r="A6" s="16" t="s">
        <v>59</v>
      </c>
      <c r="B6" t="s">
        <v>60</v>
      </c>
    </row>
    <row r="7" spans="1:7" x14ac:dyDescent="0.2">
      <c r="A7" s="16" t="s">
        <v>61</v>
      </c>
      <c r="B7" t="s">
        <v>62</v>
      </c>
    </row>
    <row r="8" spans="1:7" x14ac:dyDescent="0.2">
      <c r="A8" s="16" t="s">
        <v>63</v>
      </c>
      <c r="B8" t="s">
        <v>64</v>
      </c>
    </row>
    <row r="9" spans="1:7" x14ac:dyDescent="0.2">
      <c r="A9" s="16" t="s">
        <v>65</v>
      </c>
      <c r="B9" t="s">
        <v>66</v>
      </c>
      <c r="G9" s="17"/>
    </row>
    <row r="10" spans="1:7" x14ac:dyDescent="0.2">
      <c r="A10" s="16" t="s">
        <v>67</v>
      </c>
      <c r="B10" t="s">
        <v>68</v>
      </c>
    </row>
    <row r="11" spans="1:7" x14ac:dyDescent="0.2">
      <c r="A11" s="16" t="s">
        <v>69</v>
      </c>
      <c r="B11" t="s">
        <v>70</v>
      </c>
    </row>
    <row r="12" spans="1:7" x14ac:dyDescent="0.2">
      <c r="A12" s="16" t="s">
        <v>71</v>
      </c>
      <c r="B12" t="s">
        <v>72</v>
      </c>
    </row>
    <row r="13" spans="1:7" x14ac:dyDescent="0.2">
      <c r="A13" s="16" t="s">
        <v>73</v>
      </c>
      <c r="B13" t="s">
        <v>74</v>
      </c>
    </row>
    <row r="14" spans="1:7" x14ac:dyDescent="0.2">
      <c r="A14" t="s">
        <v>75</v>
      </c>
      <c r="B14" t="s">
        <v>76</v>
      </c>
    </row>
    <row r="15" spans="1:7" x14ac:dyDescent="0.2">
      <c r="A15" t="s">
        <v>77</v>
      </c>
      <c r="B15" t="s">
        <v>78</v>
      </c>
    </row>
    <row r="16" spans="1:7" x14ac:dyDescent="0.2">
      <c r="A16" t="s">
        <v>79</v>
      </c>
      <c r="B16" t="s">
        <v>80</v>
      </c>
    </row>
    <row r="17" spans="1:2" x14ac:dyDescent="0.2">
      <c r="A17" t="s">
        <v>81</v>
      </c>
      <c r="B17" t="s">
        <v>82</v>
      </c>
    </row>
    <row r="18" spans="1:2" x14ac:dyDescent="0.2">
      <c r="A18" t="s">
        <v>83</v>
      </c>
      <c r="B18" t="s">
        <v>84</v>
      </c>
    </row>
    <row r="19" spans="1:2" x14ac:dyDescent="0.2">
      <c r="A19" t="s">
        <v>85</v>
      </c>
      <c r="B19" t="s">
        <v>86</v>
      </c>
    </row>
    <row r="20" spans="1:2" x14ac:dyDescent="0.2">
      <c r="A20" t="s">
        <v>87</v>
      </c>
      <c r="B20" t="s">
        <v>88</v>
      </c>
    </row>
    <row r="21" spans="1:2" x14ac:dyDescent="0.2">
      <c r="A21" t="s">
        <v>89</v>
      </c>
      <c r="B21" t="s">
        <v>90</v>
      </c>
    </row>
    <row r="22" spans="1:2" x14ac:dyDescent="0.2">
      <c r="A22" t="s">
        <v>91</v>
      </c>
      <c r="B22" t="s">
        <v>92</v>
      </c>
    </row>
    <row r="23" spans="1:2" x14ac:dyDescent="0.2">
      <c r="A23" t="s">
        <v>93</v>
      </c>
      <c r="B23" t="s">
        <v>94</v>
      </c>
    </row>
    <row r="24" spans="1:2" x14ac:dyDescent="0.2">
      <c r="A24" t="s">
        <v>95</v>
      </c>
      <c r="B24" t="s">
        <v>96</v>
      </c>
    </row>
    <row r="25" spans="1:2" x14ac:dyDescent="0.2">
      <c r="A25" t="s">
        <v>97</v>
      </c>
      <c r="B25" t="s">
        <v>98</v>
      </c>
    </row>
    <row r="26" spans="1:2" x14ac:dyDescent="0.2">
      <c r="A26" t="s">
        <v>99</v>
      </c>
      <c r="B26" t="s">
        <v>100</v>
      </c>
    </row>
    <row r="27" spans="1:2" x14ac:dyDescent="0.2">
      <c r="A27" t="s">
        <v>101</v>
      </c>
      <c r="B27" t="s">
        <v>102</v>
      </c>
    </row>
    <row r="28" spans="1:2" x14ac:dyDescent="0.2">
      <c r="A28" t="s">
        <v>103</v>
      </c>
      <c r="B28" t="s">
        <v>104</v>
      </c>
    </row>
    <row r="29" spans="1:2" x14ac:dyDescent="0.2">
      <c r="A29" t="s">
        <v>105</v>
      </c>
      <c r="B29" t="s">
        <v>106</v>
      </c>
    </row>
    <row r="30" spans="1:2" x14ac:dyDescent="0.2">
      <c r="A30" t="s">
        <v>107</v>
      </c>
      <c r="B30" t="s">
        <v>108</v>
      </c>
    </row>
    <row r="31" spans="1:2" x14ac:dyDescent="0.2">
      <c r="A31" t="s">
        <v>109</v>
      </c>
      <c r="B31" t="s">
        <v>110</v>
      </c>
    </row>
    <row r="32" spans="1:2" x14ac:dyDescent="0.2">
      <c r="A32" t="s">
        <v>111</v>
      </c>
      <c r="B32" t="s">
        <v>112</v>
      </c>
    </row>
    <row r="33" spans="1:2" x14ac:dyDescent="0.2">
      <c r="A33" s="16" t="s">
        <v>113</v>
      </c>
      <c r="B33" t="s">
        <v>114</v>
      </c>
    </row>
    <row r="34" spans="1:2" x14ac:dyDescent="0.2">
      <c r="A34" s="16" t="s">
        <v>115</v>
      </c>
      <c r="B34" t="s">
        <v>116</v>
      </c>
    </row>
    <row r="35" spans="1:2" x14ac:dyDescent="0.2">
      <c r="A35" t="s">
        <v>117</v>
      </c>
      <c r="B35" t="s">
        <v>118</v>
      </c>
    </row>
    <row r="36" spans="1:2" x14ac:dyDescent="0.2">
      <c r="A36" t="s">
        <v>119</v>
      </c>
      <c r="B36" t="s">
        <v>120</v>
      </c>
    </row>
    <row r="37" spans="1:2" x14ac:dyDescent="0.2">
      <c r="A37" t="s">
        <v>121</v>
      </c>
      <c r="B37" t="s">
        <v>122</v>
      </c>
    </row>
    <row r="38" spans="1:2" x14ac:dyDescent="0.2">
      <c r="A38" t="s">
        <v>123</v>
      </c>
      <c r="B38" t="s">
        <v>124</v>
      </c>
    </row>
    <row r="39" spans="1:2" x14ac:dyDescent="0.2">
      <c r="A39" t="s">
        <v>125</v>
      </c>
      <c r="B39" t="s">
        <v>126</v>
      </c>
    </row>
    <row r="40" spans="1:2" x14ac:dyDescent="0.2">
      <c r="A40" t="s">
        <v>127</v>
      </c>
      <c r="B40" t="s">
        <v>128</v>
      </c>
    </row>
    <row r="41" spans="1:2" x14ac:dyDescent="0.2">
      <c r="A41" t="s">
        <v>129</v>
      </c>
      <c r="B41" t="s">
        <v>130</v>
      </c>
    </row>
    <row r="42" spans="1:2" x14ac:dyDescent="0.2">
      <c r="A42" t="s">
        <v>131</v>
      </c>
      <c r="B42" t="s">
        <v>132</v>
      </c>
    </row>
    <row r="43" spans="1:2" x14ac:dyDescent="0.2">
      <c r="A43" s="16" t="s">
        <v>133</v>
      </c>
      <c r="B43" t="s">
        <v>134</v>
      </c>
    </row>
    <row r="44" spans="1:2" x14ac:dyDescent="0.2">
      <c r="A44" t="s">
        <v>135</v>
      </c>
      <c r="B44" t="s">
        <v>136</v>
      </c>
    </row>
    <row r="45" spans="1:2" x14ac:dyDescent="0.2">
      <c r="A45" t="s">
        <v>137</v>
      </c>
      <c r="B45" t="s">
        <v>138</v>
      </c>
    </row>
    <row r="46" spans="1:2" x14ac:dyDescent="0.2">
      <c r="A46" t="s">
        <v>139</v>
      </c>
      <c r="B46" t="s">
        <v>140</v>
      </c>
    </row>
    <row r="47" spans="1:2" x14ac:dyDescent="0.2">
      <c r="A47" t="s">
        <v>141</v>
      </c>
      <c r="B47" t="s">
        <v>142</v>
      </c>
    </row>
    <row r="48" spans="1:2" x14ac:dyDescent="0.2">
      <c r="A48" t="s">
        <v>143</v>
      </c>
      <c r="B48" t="s">
        <v>144</v>
      </c>
    </row>
    <row r="49" spans="1:2" x14ac:dyDescent="0.2">
      <c r="A49" t="s">
        <v>145</v>
      </c>
      <c r="B49" t="s">
        <v>146</v>
      </c>
    </row>
    <row r="50" spans="1:2" x14ac:dyDescent="0.2">
      <c r="A50" t="s">
        <v>147</v>
      </c>
      <c r="B50" t="s">
        <v>148</v>
      </c>
    </row>
    <row r="51" spans="1:2" x14ac:dyDescent="0.2">
      <c r="A51" t="s">
        <v>149</v>
      </c>
      <c r="B51" t="s">
        <v>150</v>
      </c>
    </row>
    <row r="52" spans="1:2" x14ac:dyDescent="0.2">
      <c r="A52" t="s">
        <v>151</v>
      </c>
      <c r="B52" t="s">
        <v>152</v>
      </c>
    </row>
    <row r="53" spans="1:2" x14ac:dyDescent="0.2">
      <c r="A53" t="s">
        <v>153</v>
      </c>
      <c r="B53" t="s">
        <v>154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530A3-7AC7-E44B-B6D6-FC056FADED0C}">
  <sheetPr codeName="Sheet11">
    <tabColor rgb="FFFFC000"/>
  </sheetPr>
  <dimension ref="A1:N44"/>
  <sheetViews>
    <sheetView zoomScale="103" workbookViewId="0">
      <selection activeCell="B10" sqref="B10"/>
    </sheetView>
  </sheetViews>
  <sheetFormatPr baseColWidth="10" defaultColWidth="10.83203125" defaultRowHeight="19" x14ac:dyDescent="0.2"/>
  <cols>
    <col min="1" max="1" width="10.1640625" style="22" customWidth="1"/>
    <col min="2" max="14" width="72" style="22" customWidth="1"/>
    <col min="15" max="16384" width="10.83203125" style="22"/>
  </cols>
  <sheetData>
    <row r="1" spans="1:14" s="20" customFormat="1" ht="34" customHeight="1" x14ac:dyDescent="0.2">
      <c r="A1" s="18" t="s">
        <v>155</v>
      </c>
      <c r="B1" s="19">
        <f ca="1">RANDBETWEEN(3,9)</f>
        <v>6</v>
      </c>
    </row>
    <row r="2" spans="1:14" s="21" customFormat="1" ht="43" customHeight="1" x14ac:dyDescent="0.2">
      <c r="A2" s="21" t="s">
        <v>156</v>
      </c>
      <c r="B2" s="18" t="s">
        <v>157</v>
      </c>
      <c r="C2" s="18" t="s">
        <v>158</v>
      </c>
      <c r="D2" s="18" t="s">
        <v>159</v>
      </c>
      <c r="E2" s="18" t="s">
        <v>160</v>
      </c>
      <c r="F2" s="18" t="s">
        <v>161</v>
      </c>
      <c r="G2" s="18" t="s">
        <v>162</v>
      </c>
      <c r="H2" s="18" t="s">
        <v>163</v>
      </c>
      <c r="I2" s="18" t="s">
        <v>164</v>
      </c>
      <c r="J2" s="18" t="s">
        <v>165</v>
      </c>
      <c r="K2" s="18" t="s">
        <v>166</v>
      </c>
      <c r="L2" s="18" t="s">
        <v>167</v>
      </c>
      <c r="M2" s="18" t="s">
        <v>168</v>
      </c>
      <c r="N2" s="18" t="s">
        <v>169</v>
      </c>
    </row>
    <row r="3" spans="1:14" ht="75" customHeight="1" x14ac:dyDescent="0.2">
      <c r="A3" s="21" t="s">
        <v>170</v>
      </c>
      <c r="B3" s="22" t="s">
        <v>171</v>
      </c>
      <c r="C3" s="23" t="s">
        <v>172</v>
      </c>
      <c r="D3" s="23" t="s">
        <v>173</v>
      </c>
      <c r="E3" s="23" t="s">
        <v>174</v>
      </c>
      <c r="F3" s="23" t="s">
        <v>175</v>
      </c>
      <c r="G3" s="23" t="s">
        <v>176</v>
      </c>
      <c r="H3" s="23" t="s">
        <v>177</v>
      </c>
      <c r="I3" s="23" t="s">
        <v>178</v>
      </c>
      <c r="J3" s="23" t="s">
        <v>179</v>
      </c>
      <c r="K3" s="22" t="s">
        <v>180</v>
      </c>
      <c r="L3" s="22" t="s">
        <v>181</v>
      </c>
      <c r="M3" s="22" t="s">
        <v>182</v>
      </c>
      <c r="N3" s="22" t="s">
        <v>183</v>
      </c>
    </row>
    <row r="4" spans="1:14" ht="75" customHeight="1" x14ac:dyDescent="0.2">
      <c r="A4" s="21" t="s">
        <v>184</v>
      </c>
      <c r="B4" s="22" t="s">
        <v>185</v>
      </c>
      <c r="C4" s="23" t="s">
        <v>186</v>
      </c>
      <c r="D4" s="23" t="s">
        <v>187</v>
      </c>
      <c r="E4" s="23" t="s">
        <v>188</v>
      </c>
      <c r="F4" s="24" t="s">
        <v>189</v>
      </c>
      <c r="G4" s="24" t="s">
        <v>190</v>
      </c>
      <c r="H4" s="24" t="s">
        <v>191</v>
      </c>
      <c r="I4" s="24" t="s">
        <v>192</v>
      </c>
      <c r="J4" s="24" t="s">
        <v>193</v>
      </c>
      <c r="K4" s="22" t="s">
        <v>194</v>
      </c>
      <c r="L4" s="22" t="s">
        <v>195</v>
      </c>
      <c r="M4" s="22" t="s">
        <v>196</v>
      </c>
      <c r="N4" s="22" t="s">
        <v>197</v>
      </c>
    </row>
    <row r="5" spans="1:14" ht="75" customHeight="1" x14ac:dyDescent="0.2">
      <c r="B5" s="22" t="s">
        <v>198</v>
      </c>
      <c r="C5" s="23" t="s">
        <v>199</v>
      </c>
      <c r="D5" s="23" t="s">
        <v>200</v>
      </c>
      <c r="E5" s="23" t="s">
        <v>201</v>
      </c>
      <c r="F5" s="24" t="s">
        <v>202</v>
      </c>
      <c r="G5" s="24" t="s">
        <v>203</v>
      </c>
      <c r="H5" s="24" t="s">
        <v>204</v>
      </c>
      <c r="I5" s="24" t="s">
        <v>204</v>
      </c>
      <c r="J5" s="24" t="s">
        <v>205</v>
      </c>
      <c r="K5" s="22" t="s">
        <v>206</v>
      </c>
      <c r="L5" s="22" t="s">
        <v>207</v>
      </c>
      <c r="M5" s="22" t="s">
        <v>208</v>
      </c>
      <c r="N5" s="22" t="s">
        <v>209</v>
      </c>
    </row>
    <row r="6" spans="1:14" ht="75" customHeight="1" x14ac:dyDescent="0.2">
      <c r="B6" s="22" t="s">
        <v>210</v>
      </c>
      <c r="C6" s="23" t="s">
        <v>211</v>
      </c>
      <c r="D6" s="23" t="s">
        <v>212</v>
      </c>
      <c r="E6" s="23" t="s">
        <v>213</v>
      </c>
      <c r="F6" s="24" t="s">
        <v>214</v>
      </c>
      <c r="G6" s="24" t="s">
        <v>215</v>
      </c>
      <c r="H6" s="24" t="s">
        <v>216</v>
      </c>
      <c r="I6" s="24" t="s">
        <v>217</v>
      </c>
      <c r="J6" s="24" t="s">
        <v>218</v>
      </c>
      <c r="K6" s="22" t="s">
        <v>219</v>
      </c>
      <c r="L6" s="22" t="s">
        <v>220</v>
      </c>
      <c r="M6" s="22" t="s">
        <v>221</v>
      </c>
      <c r="N6" s="22" t="s">
        <v>222</v>
      </c>
    </row>
    <row r="7" spans="1:14" ht="75" customHeight="1" x14ac:dyDescent="0.2">
      <c r="B7" s="22" t="s">
        <v>223</v>
      </c>
      <c r="C7" s="23" t="s">
        <v>224</v>
      </c>
      <c r="D7" s="23" t="s">
        <v>225</v>
      </c>
      <c r="E7" s="23" t="s">
        <v>226</v>
      </c>
      <c r="F7" s="24" t="s">
        <v>227</v>
      </c>
      <c r="G7" s="24" t="s">
        <v>228</v>
      </c>
      <c r="H7" s="24" t="s">
        <v>229</v>
      </c>
      <c r="I7" s="24" t="s">
        <v>230</v>
      </c>
      <c r="J7" s="24" t="s">
        <v>231</v>
      </c>
      <c r="K7" s="22" t="s">
        <v>232</v>
      </c>
      <c r="L7" s="22" t="s">
        <v>233</v>
      </c>
      <c r="M7" s="22" t="s">
        <v>234</v>
      </c>
      <c r="N7" s="22" t="s">
        <v>235</v>
      </c>
    </row>
    <row r="8" spans="1:14" ht="75" customHeight="1" x14ac:dyDescent="0.2">
      <c r="B8" s="22" t="s">
        <v>236</v>
      </c>
      <c r="C8" s="23" t="s">
        <v>237</v>
      </c>
      <c r="D8" s="23" t="s">
        <v>238</v>
      </c>
      <c r="E8" s="23" t="s">
        <v>239</v>
      </c>
      <c r="F8" s="24" t="s">
        <v>240</v>
      </c>
      <c r="G8" s="24" t="s">
        <v>241</v>
      </c>
      <c r="H8" s="24" t="s">
        <v>242</v>
      </c>
      <c r="I8" s="24" t="s">
        <v>242</v>
      </c>
      <c r="J8" s="24" t="s">
        <v>243</v>
      </c>
      <c r="K8" s="22" t="s">
        <v>244</v>
      </c>
      <c r="L8" s="22" t="s">
        <v>245</v>
      </c>
      <c r="M8" s="22" t="s">
        <v>246</v>
      </c>
      <c r="N8" s="22" t="s">
        <v>247</v>
      </c>
    </row>
    <row r="9" spans="1:14" ht="75" customHeight="1" x14ac:dyDescent="0.2">
      <c r="B9" s="22" t="s">
        <v>248</v>
      </c>
      <c r="C9" s="23" t="s">
        <v>249</v>
      </c>
      <c r="D9" s="23" t="s">
        <v>250</v>
      </c>
      <c r="E9" s="23" t="s">
        <v>251</v>
      </c>
      <c r="F9" s="23" t="s">
        <v>252</v>
      </c>
      <c r="G9" s="23" t="s">
        <v>253</v>
      </c>
      <c r="H9" s="23" t="s">
        <v>254</v>
      </c>
      <c r="I9" s="23" t="s">
        <v>254</v>
      </c>
      <c r="J9" s="23" t="s">
        <v>255</v>
      </c>
      <c r="K9" s="22" t="s">
        <v>256</v>
      </c>
      <c r="L9" s="22" t="s">
        <v>257</v>
      </c>
      <c r="M9" s="22" t="s">
        <v>258</v>
      </c>
      <c r="N9" s="22" t="s">
        <v>259</v>
      </c>
    </row>
    <row r="10" spans="1:14" ht="75" customHeight="1" x14ac:dyDescent="0.2">
      <c r="B10" s="22" t="s">
        <v>260</v>
      </c>
      <c r="C10" s="23" t="s">
        <v>261</v>
      </c>
      <c r="D10" s="23" t="s">
        <v>262</v>
      </c>
      <c r="E10" s="23" t="s">
        <v>263</v>
      </c>
      <c r="F10" s="24" t="s">
        <v>264</v>
      </c>
      <c r="G10" s="24" t="s">
        <v>265</v>
      </c>
      <c r="H10" s="24" t="s">
        <v>266</v>
      </c>
      <c r="I10" s="24" t="s">
        <v>266</v>
      </c>
      <c r="J10" s="24" t="s">
        <v>267</v>
      </c>
      <c r="K10" s="22" t="s">
        <v>268</v>
      </c>
      <c r="L10" s="22" t="s">
        <v>269</v>
      </c>
      <c r="M10" s="22" t="s">
        <v>270</v>
      </c>
      <c r="N10" s="22" t="s">
        <v>271</v>
      </c>
    </row>
    <row r="11" spans="1:14" ht="75" customHeight="1" x14ac:dyDescent="0.2">
      <c r="C11" s="23"/>
      <c r="D11" s="23"/>
      <c r="E11" s="23"/>
      <c r="F11" s="24"/>
      <c r="G11" s="24"/>
      <c r="H11" s="24"/>
      <c r="I11" s="24"/>
      <c r="J11" s="24"/>
      <c r="K11" s="24"/>
    </row>
    <row r="12" spans="1:14" ht="75" customHeight="1" x14ac:dyDescent="0.2">
      <c r="C12" s="23"/>
      <c r="D12" s="23"/>
      <c r="E12" s="23"/>
      <c r="F12" s="24"/>
      <c r="G12" s="24"/>
      <c r="H12" s="24"/>
      <c r="I12" s="24"/>
      <c r="J12" s="24"/>
    </row>
    <row r="13" spans="1:14" ht="75" customHeight="1" x14ac:dyDescent="0.2">
      <c r="C13" s="23"/>
      <c r="D13" s="23"/>
      <c r="E13" s="23"/>
      <c r="F13" s="24"/>
      <c r="G13" s="24"/>
      <c r="H13" s="24"/>
      <c r="I13" s="24"/>
      <c r="J13" s="24"/>
    </row>
    <row r="14" spans="1:14" ht="75" customHeight="1" x14ac:dyDescent="0.2">
      <c r="C14" s="23"/>
      <c r="D14" s="23"/>
      <c r="E14" s="23"/>
      <c r="F14" s="24"/>
      <c r="G14" s="24"/>
      <c r="H14" s="24"/>
      <c r="I14" s="24"/>
      <c r="J14" s="24"/>
    </row>
    <row r="15" spans="1:14" ht="75" customHeight="1" x14ac:dyDescent="0.2">
      <c r="C15" s="23"/>
      <c r="D15" s="23"/>
      <c r="E15" s="23"/>
      <c r="F15" s="24"/>
      <c r="G15" s="24"/>
      <c r="H15" s="24"/>
      <c r="I15" s="24"/>
      <c r="J15" s="24"/>
    </row>
    <row r="16" spans="1:14" x14ac:dyDescent="0.2">
      <c r="A16" s="23"/>
      <c r="B16" s="23"/>
      <c r="C16" s="23"/>
      <c r="D16" s="23"/>
      <c r="E16" s="23"/>
      <c r="F16" s="24"/>
      <c r="G16" s="24"/>
      <c r="H16" s="24"/>
      <c r="I16" s="24"/>
      <c r="J16" s="24"/>
    </row>
    <row r="17" spans="1:5" x14ac:dyDescent="0.2">
      <c r="A17" s="23"/>
      <c r="B17" s="23"/>
      <c r="C17" s="23"/>
      <c r="D17" s="23"/>
      <c r="E17" s="23"/>
    </row>
    <row r="18" spans="1:5" x14ac:dyDescent="0.2">
      <c r="A18" s="23"/>
      <c r="B18" s="23"/>
      <c r="C18" s="23"/>
      <c r="D18" s="23"/>
      <c r="E18" s="23"/>
    </row>
    <row r="19" spans="1:5" x14ac:dyDescent="0.2">
      <c r="A19" s="23"/>
      <c r="B19" s="23"/>
      <c r="C19" s="23"/>
      <c r="D19" s="23"/>
      <c r="E19" s="23"/>
    </row>
    <row r="20" spans="1:5" x14ac:dyDescent="0.2">
      <c r="A20" s="23"/>
      <c r="B20" s="23"/>
      <c r="C20" s="23"/>
      <c r="D20" s="23"/>
      <c r="E20" s="23"/>
    </row>
    <row r="21" spans="1:5" x14ac:dyDescent="0.2">
      <c r="A21" s="23"/>
      <c r="B21" s="23"/>
      <c r="C21" s="23"/>
      <c r="D21" s="23"/>
      <c r="E21" s="23"/>
    </row>
    <row r="22" spans="1:5" x14ac:dyDescent="0.2">
      <c r="A22" s="23"/>
      <c r="B22" s="23"/>
      <c r="C22" s="23"/>
      <c r="D22" s="23"/>
      <c r="E22" s="23"/>
    </row>
    <row r="23" spans="1:5" x14ac:dyDescent="0.2">
      <c r="A23" s="23"/>
      <c r="B23" s="23"/>
      <c r="C23" s="23"/>
      <c r="D23" s="23"/>
      <c r="E23" s="23"/>
    </row>
    <row r="24" spans="1:5" x14ac:dyDescent="0.2">
      <c r="A24" s="23"/>
      <c r="B24" s="23"/>
      <c r="C24" s="23"/>
      <c r="D24" s="23"/>
      <c r="E24" s="23"/>
    </row>
    <row r="25" spans="1:5" x14ac:dyDescent="0.2">
      <c r="A25" s="23"/>
      <c r="B25" s="23"/>
      <c r="C25" s="23"/>
      <c r="D25" s="23"/>
      <c r="E25" s="23"/>
    </row>
    <row r="26" spans="1:5" x14ac:dyDescent="0.2">
      <c r="A26" s="23"/>
      <c r="B26" s="23"/>
      <c r="C26" s="23"/>
      <c r="D26" s="23"/>
      <c r="E26" s="23"/>
    </row>
    <row r="27" spans="1:5" x14ac:dyDescent="0.2">
      <c r="A27" s="23"/>
      <c r="B27" s="23"/>
      <c r="C27" s="23"/>
      <c r="D27" s="23"/>
      <c r="E27" s="23"/>
    </row>
    <row r="28" spans="1:5" x14ac:dyDescent="0.2">
      <c r="A28" s="23"/>
      <c r="B28" s="23"/>
      <c r="C28" s="23"/>
      <c r="D28" s="23"/>
      <c r="E28" s="23"/>
    </row>
    <row r="29" spans="1:5" x14ac:dyDescent="0.2">
      <c r="A29" s="23"/>
      <c r="B29" s="23"/>
      <c r="C29" s="23"/>
      <c r="D29" s="23"/>
      <c r="E29" s="23"/>
    </row>
    <row r="30" spans="1:5" x14ac:dyDescent="0.2">
      <c r="A30" s="23"/>
      <c r="B30" s="23"/>
      <c r="C30" s="23"/>
      <c r="D30" s="23"/>
      <c r="E30" s="23"/>
    </row>
    <row r="31" spans="1:5" x14ac:dyDescent="0.2">
      <c r="A31" s="23"/>
      <c r="B31" s="23"/>
      <c r="C31" s="23"/>
      <c r="D31" s="23"/>
      <c r="E31" s="23"/>
    </row>
    <row r="32" spans="1:5" x14ac:dyDescent="0.2">
      <c r="A32" s="23"/>
      <c r="B32" s="23"/>
      <c r="C32" s="23"/>
      <c r="D32" s="23"/>
      <c r="E32" s="23"/>
    </row>
    <row r="33" spans="1:5" x14ac:dyDescent="0.2">
      <c r="A33" s="23"/>
      <c r="B33" s="23"/>
      <c r="C33" s="23"/>
      <c r="D33" s="23"/>
      <c r="E33" s="23"/>
    </row>
    <row r="34" spans="1:5" x14ac:dyDescent="0.2">
      <c r="A34" s="23"/>
      <c r="B34" s="23"/>
      <c r="C34" s="23"/>
      <c r="D34" s="23"/>
      <c r="E34" s="23"/>
    </row>
    <row r="35" spans="1:5" x14ac:dyDescent="0.2">
      <c r="A35" s="23"/>
      <c r="B35" s="23"/>
      <c r="C35" s="23"/>
      <c r="D35" s="23"/>
      <c r="E35" s="23"/>
    </row>
    <row r="36" spans="1:5" x14ac:dyDescent="0.2">
      <c r="A36" s="23"/>
      <c r="B36" s="23"/>
      <c r="C36" s="23"/>
      <c r="D36" s="23"/>
      <c r="E36" s="23"/>
    </row>
    <row r="37" spans="1:5" x14ac:dyDescent="0.2">
      <c r="A37" s="23"/>
      <c r="B37" s="23"/>
      <c r="C37" s="23"/>
      <c r="D37" s="23"/>
      <c r="E37" s="23"/>
    </row>
    <row r="38" spans="1:5" x14ac:dyDescent="0.2">
      <c r="A38" s="23"/>
      <c r="B38" s="23"/>
      <c r="C38" s="23"/>
      <c r="D38" s="23"/>
      <c r="E38" s="23"/>
    </row>
    <row r="39" spans="1:5" x14ac:dyDescent="0.2">
      <c r="A39" s="23"/>
      <c r="B39" s="23"/>
      <c r="C39" s="23"/>
      <c r="D39" s="23"/>
      <c r="E39" s="23"/>
    </row>
    <row r="40" spans="1:5" x14ac:dyDescent="0.2">
      <c r="A40" s="23"/>
      <c r="B40" s="23"/>
      <c r="C40" s="23"/>
      <c r="D40" s="23"/>
      <c r="E40" s="23"/>
    </row>
    <row r="41" spans="1:5" x14ac:dyDescent="0.2">
      <c r="A41" s="23"/>
      <c r="B41" s="23"/>
      <c r="C41" s="23"/>
      <c r="D41" s="23"/>
      <c r="E41" s="23"/>
    </row>
    <row r="42" spans="1:5" x14ac:dyDescent="0.2">
      <c r="A42" s="23"/>
      <c r="B42" s="23"/>
      <c r="C42" s="23"/>
      <c r="D42" s="23"/>
      <c r="E42" s="23"/>
    </row>
    <row r="43" spans="1:5" x14ac:dyDescent="0.2">
      <c r="A43" s="23"/>
      <c r="B43" s="23"/>
      <c r="C43" s="23"/>
      <c r="D43" s="23"/>
      <c r="E43" s="23"/>
    </row>
    <row r="44" spans="1:5" x14ac:dyDescent="0.2">
      <c r="C44" s="23"/>
      <c r="D44" s="23"/>
      <c r="E44" s="2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BB71F-19DD-C54E-BBAA-E4F1B1ECDFB7}">
  <sheetPr codeName="Sheet6">
    <tabColor rgb="FFD9BF91"/>
  </sheetPr>
  <dimension ref="A1:Z133"/>
  <sheetViews>
    <sheetView showGridLines="0" tabSelected="1" zoomScale="120" zoomScaleNormal="120" workbookViewId="0">
      <selection activeCell="AA3" sqref="AA3"/>
    </sheetView>
  </sheetViews>
  <sheetFormatPr baseColWidth="10" defaultColWidth="10.83203125" defaultRowHeight="22" x14ac:dyDescent="0.3"/>
  <cols>
    <col min="1" max="1" width="4.1640625" style="79" customWidth="1"/>
    <col min="2" max="2" width="27.33203125" style="78" customWidth="1"/>
    <col min="3" max="3" width="27.33203125" style="79" customWidth="1"/>
    <col min="4" max="4" width="35.83203125" style="79" customWidth="1"/>
    <col min="5" max="5" width="44.6640625" style="79" customWidth="1"/>
    <col min="6" max="6" width="10" style="83" customWidth="1"/>
    <col min="7" max="7" width="10.83203125" style="83"/>
    <col min="8" max="8" width="10.83203125" style="79" customWidth="1"/>
    <col min="9" max="9" width="24.1640625" style="79" customWidth="1"/>
    <col min="10" max="16384" width="10.83203125" style="79"/>
  </cols>
  <sheetData>
    <row r="1" spans="1:26" x14ac:dyDescent="0.3">
      <c r="A1" s="84"/>
      <c r="B1" s="85"/>
      <c r="C1" s="84"/>
      <c r="D1" s="84"/>
      <c r="E1" s="84"/>
      <c r="F1" s="84"/>
      <c r="G1" s="84"/>
      <c r="H1" s="84"/>
      <c r="I1" s="84"/>
      <c r="J1" s="84"/>
      <c r="K1" s="84"/>
      <c r="L1" s="84"/>
      <c r="M1" s="84"/>
      <c r="N1" s="84"/>
      <c r="O1" s="84"/>
      <c r="P1" s="84"/>
      <c r="Q1" s="84"/>
      <c r="R1" s="84"/>
      <c r="S1" s="84"/>
      <c r="T1" s="84"/>
      <c r="U1" s="84"/>
      <c r="V1" s="84"/>
      <c r="W1" s="84"/>
      <c r="X1" s="84"/>
      <c r="Y1" s="84"/>
      <c r="Z1" s="84"/>
    </row>
    <row r="2" spans="1:26" ht="27" x14ac:dyDescent="0.35">
      <c r="A2" s="84"/>
      <c r="B2" s="86" t="s">
        <v>272</v>
      </c>
      <c r="C2" s="87"/>
      <c r="D2" s="88"/>
      <c r="E2" s="89"/>
      <c r="F2" s="89"/>
      <c r="G2" s="87"/>
      <c r="H2" s="87"/>
      <c r="I2" s="90" t="str">
        <f ca="1">$B$25&amp;"/"&amp;$C$25</f>
        <v>0/35</v>
      </c>
      <c r="J2" s="84"/>
      <c r="K2" s="84"/>
      <c r="L2" s="84"/>
      <c r="M2" s="84"/>
      <c r="N2" s="84"/>
      <c r="O2" s="84"/>
      <c r="P2" s="84"/>
      <c r="Q2" s="84"/>
      <c r="R2" s="84"/>
      <c r="S2" s="84"/>
      <c r="T2" s="84"/>
      <c r="U2" s="84"/>
      <c r="V2" s="84"/>
      <c r="W2" s="84"/>
      <c r="X2" s="84"/>
      <c r="Y2" s="84"/>
      <c r="Z2" s="84"/>
    </row>
    <row r="3" spans="1:26" x14ac:dyDescent="0.3">
      <c r="A3" s="84"/>
      <c r="B3" s="91" t="s">
        <v>273</v>
      </c>
      <c r="C3" s="92"/>
      <c r="D3" s="93"/>
      <c r="E3" s="94"/>
      <c r="F3" s="94"/>
      <c r="G3" s="92"/>
      <c r="H3" s="92"/>
      <c r="I3" s="95">
        <f ca="1">$D$25</f>
        <v>0</v>
      </c>
      <c r="J3" s="84"/>
      <c r="K3" s="84"/>
      <c r="L3" s="84"/>
      <c r="M3" s="84"/>
      <c r="N3" s="84"/>
      <c r="O3" s="84"/>
      <c r="P3" s="84"/>
      <c r="Q3" s="84"/>
      <c r="R3" s="84"/>
      <c r="S3" s="84"/>
      <c r="T3" s="84"/>
      <c r="U3" s="84"/>
      <c r="V3" s="84"/>
      <c r="W3" s="84"/>
      <c r="X3" s="84"/>
      <c r="Y3" s="84"/>
      <c r="Z3" s="84"/>
    </row>
    <row r="4" spans="1:26" x14ac:dyDescent="0.3">
      <c r="A4" s="84"/>
      <c r="B4" s="96" t="s">
        <v>274</v>
      </c>
      <c r="C4" s="97"/>
      <c r="D4" s="97"/>
      <c r="E4" s="98" t="str">
        <f ca="1">IFERROR(_xlfn.CONCAT("Excel version: ",INFO("release")),"Excel version: Invalid")</f>
        <v>Excel version: 16.94</v>
      </c>
      <c r="F4" s="99" t="str" cm="1">
        <f t="array" aca="1" ref="F4" ca="1">IFERROR(IF(OR(ISERROR(_xlfn.RANDARRAY()), ISERROR(INFO("osversion"))), "Error: Please use Office 2021 desktop version or newer", _xlfn.CONCAT("Operating system: ", INFO("osversion"))),"Error: Please use Office 2021 desktop version or newer")</f>
        <v>Operating system: Macintosh (ARM) Version 15.3.1 (Build 24D70)</v>
      </c>
      <c r="G4" s="99"/>
      <c r="H4" s="97"/>
      <c r="I4" s="84"/>
      <c r="J4" s="84"/>
      <c r="K4" s="84"/>
      <c r="L4" s="84"/>
      <c r="M4" s="84"/>
      <c r="N4" s="84"/>
      <c r="O4" s="84"/>
      <c r="P4" s="84"/>
      <c r="Q4" s="84"/>
      <c r="R4" s="84"/>
      <c r="S4" s="84"/>
      <c r="T4" s="84"/>
      <c r="U4" s="84"/>
      <c r="V4" s="84"/>
      <c r="W4" s="84"/>
      <c r="X4" s="84"/>
      <c r="Y4" s="84"/>
      <c r="Z4" s="84"/>
    </row>
    <row r="5" spans="1:26" ht="24" customHeight="1" x14ac:dyDescent="0.3">
      <c r="A5" s="84"/>
      <c r="B5" s="96"/>
      <c r="C5" s="97"/>
      <c r="D5" s="97"/>
      <c r="E5" s="100"/>
      <c r="F5" s="100"/>
      <c r="G5" s="101"/>
      <c r="H5" s="97"/>
      <c r="I5" s="84"/>
      <c r="J5" s="84"/>
      <c r="K5" s="84"/>
      <c r="L5" s="84"/>
      <c r="M5" s="84"/>
      <c r="N5" s="84"/>
      <c r="O5" s="84"/>
      <c r="P5" s="84"/>
      <c r="Q5" s="84"/>
      <c r="R5" s="84"/>
      <c r="S5" s="84"/>
      <c r="T5" s="84"/>
      <c r="U5" s="84"/>
      <c r="V5" s="84"/>
      <c r="W5" s="84"/>
      <c r="X5" s="84"/>
      <c r="Y5" s="84"/>
      <c r="Z5" s="84"/>
    </row>
    <row r="6" spans="1:26" ht="26" customHeight="1" x14ac:dyDescent="0.3">
      <c r="A6" s="84"/>
      <c r="B6" s="85" t="s">
        <v>299</v>
      </c>
      <c r="C6" s="84"/>
      <c r="D6" s="84"/>
      <c r="E6" s="84"/>
      <c r="F6" s="84"/>
      <c r="G6" s="84"/>
      <c r="H6" s="84"/>
      <c r="I6" s="102" t="s">
        <v>288</v>
      </c>
      <c r="J6" s="84"/>
      <c r="K6" s="84"/>
      <c r="L6" s="84"/>
      <c r="M6" s="84"/>
      <c r="N6" s="84"/>
      <c r="O6" s="84"/>
      <c r="P6" s="84"/>
      <c r="Q6" s="84"/>
      <c r="R6" s="84"/>
      <c r="S6" s="84"/>
      <c r="T6" s="84"/>
      <c r="U6" s="84"/>
      <c r="V6" s="84"/>
      <c r="W6" s="84"/>
      <c r="X6" s="84"/>
      <c r="Y6" s="84"/>
      <c r="Z6" s="84"/>
    </row>
    <row r="7" spans="1:26" ht="24" customHeight="1" x14ac:dyDescent="0.3">
      <c r="A7" s="84"/>
      <c r="B7" s="85" t="s">
        <v>297</v>
      </c>
      <c r="C7" s="84"/>
      <c r="D7" s="84"/>
      <c r="E7" s="84"/>
      <c r="F7" s="84"/>
      <c r="G7" s="84"/>
      <c r="H7" s="84"/>
      <c r="I7" s="103" t="s">
        <v>294</v>
      </c>
      <c r="J7" s="84"/>
      <c r="K7" s="84"/>
      <c r="L7" s="84"/>
      <c r="M7" s="84"/>
      <c r="N7" s="84"/>
      <c r="O7" s="84"/>
      <c r="P7" s="84"/>
      <c r="Q7" s="84"/>
      <c r="R7" s="84"/>
      <c r="S7" s="84"/>
      <c r="T7" s="84"/>
      <c r="U7" s="84"/>
      <c r="V7" s="84"/>
      <c r="W7" s="84"/>
      <c r="X7" s="84"/>
      <c r="Y7" s="84"/>
      <c r="Z7" s="84"/>
    </row>
    <row r="8" spans="1:26" ht="29" customHeight="1" x14ac:dyDescent="0.4">
      <c r="A8" s="84"/>
      <c r="B8" s="85" t="s">
        <v>295</v>
      </c>
      <c r="C8" s="104" t="str">
        <f ca="1">IF(OR($E$4="Excel version: Invalid", $F$4="Error: Please use Office 2021 desktop version or newer"), "****Error: Please use Office 2021 desktop version or newer****", "")</f>
        <v/>
      </c>
      <c r="D8" s="105"/>
      <c r="E8" s="84"/>
      <c r="F8" s="84"/>
      <c r="G8" s="84"/>
      <c r="H8" s="84"/>
      <c r="I8" s="106">
        <v>45722</v>
      </c>
      <c r="J8" s="84"/>
      <c r="K8" s="84"/>
      <c r="L8" s="84"/>
      <c r="M8" s="84"/>
      <c r="N8" s="84"/>
      <c r="O8" s="84"/>
      <c r="P8" s="84"/>
      <c r="Q8" s="84"/>
      <c r="R8" s="84"/>
      <c r="S8" s="84"/>
      <c r="T8" s="84"/>
      <c r="U8" s="84"/>
      <c r="V8" s="84"/>
      <c r="W8" s="84"/>
      <c r="X8" s="84"/>
      <c r="Y8" s="84"/>
      <c r="Z8" s="84"/>
    </row>
    <row r="9" spans="1:26" ht="22" customHeight="1" x14ac:dyDescent="0.3">
      <c r="A9" s="84"/>
      <c r="B9" s="85" t="s">
        <v>296</v>
      </c>
      <c r="C9" s="84"/>
      <c r="D9" s="84"/>
      <c r="E9" s="84"/>
      <c r="F9" s="84"/>
      <c r="G9" s="84"/>
      <c r="H9" s="84"/>
      <c r="I9" s="84"/>
      <c r="J9" s="84"/>
      <c r="K9" s="84"/>
      <c r="L9" s="84"/>
      <c r="M9" s="84"/>
      <c r="N9" s="84"/>
      <c r="O9" s="84"/>
      <c r="P9" s="84"/>
      <c r="Q9" s="84"/>
      <c r="R9" s="84"/>
      <c r="S9" s="84"/>
      <c r="T9" s="84"/>
      <c r="U9" s="84"/>
      <c r="V9" s="84"/>
      <c r="W9" s="84"/>
      <c r="X9" s="84"/>
      <c r="Y9" s="84"/>
      <c r="Z9" s="84"/>
    </row>
    <row r="10" spans="1:26" x14ac:dyDescent="0.3">
      <c r="A10" s="84"/>
      <c r="B10" s="85"/>
      <c r="C10" s="84"/>
      <c r="D10" s="84"/>
      <c r="E10" s="84"/>
      <c r="F10" s="84"/>
      <c r="G10" s="84"/>
      <c r="H10" s="84"/>
      <c r="I10" s="84"/>
      <c r="J10" s="84"/>
      <c r="K10" s="84"/>
      <c r="L10" s="84"/>
      <c r="M10" s="84"/>
      <c r="N10" s="84"/>
      <c r="O10" s="84"/>
      <c r="P10" s="84"/>
      <c r="Q10" s="84"/>
      <c r="R10" s="84"/>
      <c r="S10" s="84"/>
      <c r="T10" s="84"/>
      <c r="U10" s="84"/>
      <c r="V10" s="84"/>
      <c r="W10" s="84"/>
      <c r="X10" s="84"/>
      <c r="Y10" s="84"/>
      <c r="Z10" s="84"/>
    </row>
    <row r="11" spans="1:26" ht="23" customHeight="1" thickBot="1" x14ac:dyDescent="0.35">
      <c r="A11" s="84"/>
      <c r="B11" s="107"/>
      <c r="C11" s="108"/>
      <c r="D11" s="108"/>
      <c r="E11" s="108"/>
      <c r="F11" s="108"/>
      <c r="G11" s="108"/>
      <c r="H11" s="108"/>
      <c r="I11" s="109"/>
      <c r="J11" s="84"/>
      <c r="K11" s="84"/>
      <c r="L11" s="84"/>
      <c r="M11" s="84"/>
      <c r="N11" s="84"/>
      <c r="O11" s="84"/>
      <c r="P11" s="84"/>
      <c r="Q11" s="84"/>
      <c r="R11" s="84"/>
      <c r="S11" s="84"/>
      <c r="T11" s="84"/>
      <c r="U11" s="84"/>
      <c r="V11" s="84"/>
      <c r="W11" s="84"/>
      <c r="X11" s="84"/>
      <c r="Y11" s="84"/>
      <c r="Z11" s="84"/>
    </row>
    <row r="12" spans="1:26" ht="24" thickTop="1" thickBot="1" x14ac:dyDescent="0.35">
      <c r="A12" s="84"/>
      <c r="B12" s="110" t="s">
        <v>275</v>
      </c>
      <c r="C12" s="84"/>
      <c r="D12" s="84"/>
      <c r="E12" s="84"/>
      <c r="F12" s="111">
        <v>1</v>
      </c>
      <c r="G12" s="111">
        <v>1</v>
      </c>
      <c r="H12" s="112">
        <v>2</v>
      </c>
      <c r="I12" s="113"/>
      <c r="J12" s="84"/>
      <c r="K12" s="84"/>
      <c r="L12" s="84"/>
      <c r="M12" s="84"/>
      <c r="N12" s="84"/>
      <c r="O12" s="84"/>
      <c r="P12" s="84"/>
      <c r="Q12" s="84"/>
      <c r="R12" s="84"/>
      <c r="S12" s="84"/>
      <c r="T12" s="84"/>
      <c r="U12" s="84"/>
      <c r="V12" s="84"/>
      <c r="W12" s="84"/>
      <c r="X12" s="84"/>
      <c r="Y12" s="84"/>
      <c r="Z12" s="84"/>
    </row>
    <row r="13" spans="1:26" ht="23" thickTop="1" x14ac:dyDescent="0.3">
      <c r="A13" s="84"/>
      <c r="B13" s="110"/>
      <c r="C13" s="84"/>
      <c r="D13" s="84"/>
      <c r="E13" s="84"/>
      <c r="F13" s="84"/>
      <c r="G13" s="84"/>
      <c r="H13" s="84"/>
      <c r="I13" s="113"/>
      <c r="J13" s="84"/>
      <c r="K13" s="84"/>
      <c r="L13" s="84"/>
      <c r="M13" s="84"/>
      <c r="N13" s="84"/>
      <c r="O13" s="84"/>
      <c r="P13" s="84"/>
      <c r="Q13" s="84"/>
      <c r="R13" s="84"/>
      <c r="S13" s="84"/>
      <c r="T13" s="84"/>
      <c r="U13" s="84"/>
      <c r="V13" s="84"/>
      <c r="W13" s="84"/>
      <c r="X13" s="84"/>
      <c r="Y13" s="84"/>
      <c r="Z13" s="84"/>
    </row>
    <row r="14" spans="1:26" x14ac:dyDescent="0.3">
      <c r="A14" s="84"/>
      <c r="B14" s="110" t="s">
        <v>276</v>
      </c>
      <c r="C14" s="84"/>
      <c r="D14" s="84"/>
      <c r="E14" s="84"/>
      <c r="F14" s="114"/>
      <c r="G14" s="84"/>
      <c r="H14" s="84"/>
      <c r="I14" s="113"/>
      <c r="J14" s="84"/>
      <c r="K14" s="84"/>
      <c r="L14" s="84"/>
      <c r="M14" s="84"/>
      <c r="N14" s="84"/>
      <c r="O14" s="84"/>
      <c r="P14" s="84"/>
      <c r="Q14" s="84"/>
      <c r="R14" s="84"/>
      <c r="S14" s="84"/>
      <c r="T14" s="84"/>
      <c r="U14" s="84"/>
      <c r="V14" s="84"/>
      <c r="W14" s="84"/>
      <c r="X14" s="84"/>
      <c r="Y14" s="84"/>
      <c r="Z14" s="84"/>
    </row>
    <row r="15" spans="1:26" x14ac:dyDescent="0.3">
      <c r="A15" s="84"/>
      <c r="B15" s="110"/>
      <c r="C15" s="84"/>
      <c r="D15" s="84"/>
      <c r="E15" s="84"/>
      <c r="F15" s="114"/>
      <c r="G15" s="84"/>
      <c r="H15" s="84"/>
      <c r="I15" s="113"/>
      <c r="J15" s="84"/>
      <c r="K15" s="84"/>
      <c r="L15" s="84"/>
      <c r="M15" s="84"/>
      <c r="N15" s="84"/>
      <c r="O15" s="84"/>
      <c r="P15" s="84"/>
      <c r="Q15" s="84"/>
      <c r="R15" s="84"/>
      <c r="S15" s="84"/>
      <c r="T15" s="84"/>
      <c r="U15" s="84"/>
      <c r="V15" s="84"/>
      <c r="W15" s="84"/>
      <c r="X15" s="84"/>
      <c r="Y15" s="84"/>
      <c r="Z15" s="84"/>
    </row>
    <row r="16" spans="1:26" x14ac:dyDescent="0.3">
      <c r="A16" s="84"/>
      <c r="B16" s="110" t="s">
        <v>277</v>
      </c>
      <c r="C16" s="84"/>
      <c r="D16" s="84"/>
      <c r="E16" s="97"/>
      <c r="F16" s="115">
        <v>5</v>
      </c>
      <c r="G16" s="84"/>
      <c r="H16" s="84"/>
      <c r="I16" s="113"/>
      <c r="J16" s="84"/>
      <c r="K16" s="84"/>
      <c r="L16" s="84"/>
      <c r="M16" s="84"/>
      <c r="N16" s="84"/>
      <c r="O16" s="84"/>
      <c r="P16" s="84"/>
      <c r="Q16" s="84"/>
      <c r="R16" s="84"/>
      <c r="S16" s="84"/>
      <c r="T16" s="84"/>
      <c r="U16" s="84"/>
      <c r="V16" s="84"/>
      <c r="W16" s="84"/>
      <c r="X16" s="84"/>
      <c r="Y16" s="84"/>
      <c r="Z16" s="84"/>
    </row>
    <row r="17" spans="1:26" ht="23" customHeight="1" x14ac:dyDescent="0.3">
      <c r="A17" s="84"/>
      <c r="B17" s="116"/>
      <c r="C17" s="117"/>
      <c r="D17" s="117"/>
      <c r="E17" s="117"/>
      <c r="F17" s="117"/>
      <c r="G17" s="117"/>
      <c r="H17" s="117"/>
      <c r="I17" s="118"/>
      <c r="J17" s="84"/>
      <c r="K17" s="84"/>
      <c r="L17" s="84"/>
      <c r="M17" s="84"/>
      <c r="N17" s="84"/>
      <c r="O17" s="84"/>
      <c r="P17" s="84"/>
      <c r="Q17" s="84"/>
      <c r="R17" s="84"/>
      <c r="S17" s="84"/>
      <c r="T17" s="84"/>
      <c r="U17" s="84"/>
      <c r="V17" s="84"/>
      <c r="W17" s="84"/>
      <c r="X17" s="84"/>
      <c r="Y17" s="84"/>
      <c r="Z17" s="84"/>
    </row>
    <row r="18" spans="1:26" x14ac:dyDescent="0.3">
      <c r="A18" s="84"/>
      <c r="B18" s="85"/>
      <c r="C18" s="84"/>
      <c r="D18" s="84"/>
      <c r="E18" s="119"/>
      <c r="F18" s="84"/>
      <c r="G18" s="84"/>
      <c r="H18" s="84"/>
      <c r="I18" s="84"/>
      <c r="J18" s="84"/>
      <c r="K18" s="84"/>
      <c r="L18" s="84"/>
      <c r="M18" s="84"/>
      <c r="N18" s="84"/>
      <c r="O18" s="84"/>
      <c r="P18" s="84"/>
      <c r="Q18" s="84"/>
      <c r="R18" s="84"/>
      <c r="S18" s="84"/>
      <c r="T18" s="84"/>
      <c r="U18" s="84"/>
      <c r="V18" s="84"/>
      <c r="W18" s="84"/>
      <c r="X18" s="84"/>
      <c r="Y18" s="84"/>
      <c r="Z18" s="84"/>
    </row>
    <row r="19" spans="1:26" x14ac:dyDescent="0.3">
      <c r="A19" s="84"/>
      <c r="B19" s="85" t="s">
        <v>278</v>
      </c>
      <c r="C19" s="84"/>
      <c r="D19" s="84"/>
      <c r="E19" s="84"/>
      <c r="F19" s="84"/>
      <c r="G19" s="84"/>
      <c r="H19" s="84"/>
      <c r="I19" s="84"/>
      <c r="J19" s="84"/>
      <c r="K19" s="84"/>
      <c r="L19" s="84"/>
      <c r="M19" s="84"/>
      <c r="N19" s="84"/>
      <c r="O19" s="84"/>
      <c r="P19" s="84"/>
      <c r="Q19" s="84"/>
      <c r="R19" s="84"/>
      <c r="S19" s="84"/>
      <c r="T19" s="84"/>
      <c r="U19" s="84"/>
      <c r="V19" s="84"/>
      <c r="W19" s="84"/>
      <c r="X19" s="84"/>
      <c r="Y19" s="84"/>
      <c r="Z19" s="84"/>
    </row>
    <row r="20" spans="1:26" x14ac:dyDescent="0.3">
      <c r="A20" s="84"/>
      <c r="B20" s="120" t="s">
        <v>279</v>
      </c>
      <c r="C20" s="120" t="s">
        <v>280</v>
      </c>
      <c r="D20" s="120" t="s">
        <v>281</v>
      </c>
      <c r="E20" s="120" t="s">
        <v>282</v>
      </c>
      <c r="F20" s="119"/>
      <c r="G20" s="84"/>
      <c r="H20" s="84"/>
      <c r="I20" s="84"/>
      <c r="J20" s="84"/>
      <c r="K20" s="84"/>
      <c r="L20" s="84"/>
      <c r="M20" s="84"/>
      <c r="N20" s="84"/>
      <c r="O20" s="84"/>
      <c r="P20" s="84"/>
      <c r="Q20" s="84"/>
      <c r="R20" s="84"/>
      <c r="S20" s="84"/>
      <c r="T20" s="84"/>
      <c r="U20" s="84"/>
      <c r="V20" s="84"/>
      <c r="W20" s="84"/>
      <c r="X20" s="84"/>
      <c r="Y20" s="84"/>
      <c r="Z20" s="84"/>
    </row>
    <row r="21" spans="1:26" x14ac:dyDescent="0.3">
      <c r="A21" s="84"/>
      <c r="B21" s="121">
        <f ca="1">'Page ASC'!$A$2</f>
        <v>0</v>
      </c>
      <c r="C21" s="121">
        <f>'Page ASC'!$B$2</f>
        <v>12</v>
      </c>
      <c r="D21" s="122" t="s">
        <v>289</v>
      </c>
      <c r="E21" s="122"/>
      <c r="F21" s="123" t="str" cm="1">
        <f t="array" ref="F21">_xlfn.IFS(ROW('Page A'!A100)&lt;100,"A row has been deleted",COLUMN('Page A'!BB1)&lt;54,"A column has been deleted",ROW('Page A'!A100)&gt;100,"A row has been inserted",COLUMN('Page A'!BB1)&gt;54,"A column has been inserted",((('Page A'!$I$9='#_Page A'!$I$9)*1)/1)&lt;1,"**SECURITY COMPROMISED**",TRUE=TRUE,"")</f>
        <v/>
      </c>
      <c r="G21" s="123"/>
      <c r="H21" s="123"/>
      <c r="I21" s="84"/>
      <c r="J21" s="84"/>
      <c r="K21" s="84"/>
      <c r="L21" s="84"/>
      <c r="M21" s="84"/>
      <c r="N21" s="84"/>
      <c r="O21" s="84"/>
      <c r="P21" s="84"/>
      <c r="Q21" s="84"/>
      <c r="R21" s="84"/>
      <c r="S21" s="84"/>
      <c r="T21" s="84"/>
      <c r="U21" s="84"/>
      <c r="V21" s="84"/>
      <c r="W21" s="84"/>
      <c r="X21" s="84"/>
      <c r="Y21" s="84"/>
      <c r="Z21" s="84"/>
    </row>
    <row r="22" spans="1:26" x14ac:dyDescent="0.3">
      <c r="A22" s="84"/>
      <c r="B22" s="121">
        <f ca="1">'Page B SC'!$A$2</f>
        <v>0</v>
      </c>
      <c r="C22" s="121">
        <f>'Page B SC'!$B$2</f>
        <v>12</v>
      </c>
      <c r="D22" s="122" t="s">
        <v>292</v>
      </c>
      <c r="E22" s="122"/>
      <c r="F22" s="123" t="str" cm="1">
        <f t="array" ref="F22">_xlfn.IFS(ROW('Page B '!A100)&lt;100,"A row has been deleted",COLUMN('Page B '!BB1)&lt;54,"A column has been deleted",ROW('Page B '!A100)&gt;100,"A row has been inserted",COLUMN('Page B '!BB1)&gt;54,"A column has been inserted",TRUE=TRUE,"")</f>
        <v/>
      </c>
      <c r="G22" s="123"/>
      <c r="H22" s="123"/>
      <c r="I22" s="84"/>
      <c r="J22" s="84"/>
      <c r="K22" s="84"/>
      <c r="L22" s="84"/>
      <c r="M22" s="84"/>
      <c r="N22" s="84"/>
      <c r="O22" s="84"/>
      <c r="P22" s="84"/>
      <c r="Q22" s="84"/>
      <c r="R22" s="84"/>
      <c r="S22" s="84"/>
      <c r="T22" s="84"/>
      <c r="U22" s="84"/>
      <c r="V22" s="84"/>
      <c r="W22" s="84"/>
      <c r="X22" s="84"/>
      <c r="Y22" s="84"/>
      <c r="Z22" s="84"/>
    </row>
    <row r="23" spans="1:26" x14ac:dyDescent="0.3">
      <c r="A23" s="84"/>
      <c r="B23" s="121">
        <f ca="1">'Page CSC'!$A$2</f>
        <v>0</v>
      </c>
      <c r="C23" s="121">
        <f>'Page CSC'!$B$2</f>
        <v>11</v>
      </c>
      <c r="D23" s="122" t="s">
        <v>293</v>
      </c>
      <c r="E23" s="122"/>
      <c r="F23" s="123" t="str" cm="1">
        <f t="array" ref="F23">_xlfn.IFS(ROW('Page C'!A100)&lt;100,"A row has been deleted",COLUMN('Page C'!BB1)&lt;54,"A column has been deleted",ROW('Page C'!A100)&gt;100,"A row has been inserted",COLUMN('Page C'!BB1)&gt;54,"A column has been inserted",((('Page C'!$H$8='#_Page C'!$H$8)*1)/1)&lt;1,"**SECURITY COMPROMISED**",TRUE=TRUE,"")</f>
        <v/>
      </c>
      <c r="G23" s="123"/>
      <c r="H23" s="123"/>
      <c r="I23" s="84"/>
      <c r="J23" s="84"/>
      <c r="K23" s="84"/>
      <c r="L23" s="84"/>
      <c r="M23" s="84"/>
      <c r="N23" s="84"/>
      <c r="O23" s="84"/>
      <c r="P23" s="84"/>
      <c r="Q23" s="84"/>
      <c r="R23" s="84"/>
      <c r="S23" s="84"/>
      <c r="T23" s="84"/>
      <c r="U23" s="84"/>
      <c r="V23" s="84"/>
      <c r="W23" s="84"/>
      <c r="X23" s="84"/>
      <c r="Y23" s="84"/>
      <c r="Z23" s="84"/>
    </row>
    <row r="24" spans="1:26" x14ac:dyDescent="0.3">
      <c r="A24" s="84"/>
      <c r="B24" s="101"/>
      <c r="C24" s="101"/>
      <c r="D24" s="101"/>
      <c r="E24" s="101"/>
      <c r="F24" s="123"/>
      <c r="G24" s="123"/>
      <c r="H24" s="123"/>
      <c r="I24" s="84"/>
      <c r="J24" s="84"/>
      <c r="K24" s="84"/>
      <c r="L24" s="84"/>
      <c r="M24" s="84"/>
      <c r="N24" s="84"/>
      <c r="O24" s="84"/>
      <c r="P24" s="84"/>
      <c r="Q24" s="84"/>
      <c r="R24" s="84"/>
      <c r="S24" s="84"/>
      <c r="T24" s="84"/>
      <c r="U24" s="84"/>
      <c r="V24" s="84"/>
      <c r="W24" s="84"/>
      <c r="X24" s="84"/>
      <c r="Y24" s="84"/>
      <c r="Z24" s="84"/>
    </row>
    <row r="25" spans="1:26" x14ac:dyDescent="0.3">
      <c r="A25" s="84"/>
      <c r="B25" s="124">
        <f ca="1">SUM(B21:B23)</f>
        <v>0</v>
      </c>
      <c r="C25" s="124">
        <f>SUM(C21:C23)</f>
        <v>35</v>
      </c>
      <c r="D25" s="125">
        <f ca="1">IFERROR(ROUNDUP($B$25/$C$25,3),0)</f>
        <v>0</v>
      </c>
      <c r="E25" s="101"/>
      <c r="F25" s="123"/>
      <c r="G25" s="123"/>
      <c r="H25" s="123"/>
      <c r="I25" s="84"/>
      <c r="J25" s="84"/>
      <c r="K25" s="84"/>
      <c r="L25" s="84"/>
      <c r="M25" s="84"/>
      <c r="N25" s="84"/>
      <c r="O25" s="84"/>
      <c r="P25" s="84"/>
      <c r="Q25" s="84"/>
      <c r="R25" s="84"/>
      <c r="S25" s="84"/>
      <c r="T25" s="84"/>
      <c r="U25" s="84"/>
      <c r="V25" s="84"/>
      <c r="W25" s="84"/>
      <c r="X25" s="84"/>
      <c r="Y25" s="84"/>
      <c r="Z25" s="84"/>
    </row>
    <row r="26" spans="1:26" x14ac:dyDescent="0.3">
      <c r="A26" s="84"/>
      <c r="B26" s="101"/>
      <c r="C26" s="101"/>
      <c r="D26" s="101"/>
      <c r="E26" s="101"/>
      <c r="F26" s="123"/>
      <c r="G26" s="123"/>
      <c r="H26" s="123"/>
      <c r="I26" s="84"/>
      <c r="J26" s="84"/>
      <c r="K26" s="84"/>
      <c r="L26" s="84"/>
      <c r="M26" s="84"/>
      <c r="N26" s="84"/>
      <c r="O26" s="84"/>
      <c r="P26" s="84"/>
      <c r="Q26" s="84"/>
      <c r="R26" s="84"/>
      <c r="S26" s="84"/>
      <c r="T26" s="84"/>
      <c r="U26" s="84"/>
      <c r="V26" s="84"/>
      <c r="W26" s="84"/>
      <c r="X26" s="84"/>
      <c r="Y26" s="84"/>
      <c r="Z26" s="84"/>
    </row>
    <row r="27" spans="1:26" x14ac:dyDescent="0.3">
      <c r="A27" s="84"/>
      <c r="B27" s="96"/>
      <c r="C27" s="126"/>
      <c r="D27" s="126"/>
      <c r="E27" s="126"/>
      <c r="F27" s="123"/>
      <c r="G27" s="123"/>
      <c r="H27" s="123"/>
      <c r="I27" s="84"/>
      <c r="J27" s="84"/>
      <c r="K27" s="84"/>
      <c r="L27" s="84"/>
      <c r="M27" s="84"/>
      <c r="N27" s="84"/>
      <c r="O27" s="84"/>
      <c r="P27" s="84"/>
      <c r="Q27" s="84"/>
      <c r="R27" s="84"/>
      <c r="S27" s="84"/>
      <c r="T27" s="84"/>
      <c r="U27" s="84"/>
      <c r="V27" s="84"/>
      <c r="W27" s="84"/>
      <c r="X27" s="84"/>
      <c r="Y27" s="84"/>
      <c r="Z27" s="84"/>
    </row>
    <row r="28" spans="1:26" x14ac:dyDescent="0.3">
      <c r="A28" s="84"/>
      <c r="B28" s="96"/>
      <c r="C28" s="126"/>
      <c r="D28" s="126"/>
      <c r="E28" s="126"/>
      <c r="F28" s="123"/>
      <c r="G28" s="123"/>
      <c r="H28" s="123"/>
      <c r="I28" s="84"/>
      <c r="J28" s="84"/>
      <c r="K28" s="84"/>
      <c r="L28" s="84"/>
      <c r="M28" s="84"/>
      <c r="N28" s="84"/>
      <c r="O28" s="84"/>
      <c r="P28" s="84"/>
      <c r="Q28" s="84"/>
      <c r="R28" s="84"/>
      <c r="S28" s="84"/>
      <c r="T28" s="84"/>
      <c r="U28" s="84"/>
      <c r="V28" s="84"/>
      <c r="W28" s="84"/>
      <c r="X28" s="84"/>
      <c r="Y28" s="84"/>
      <c r="Z28" s="84"/>
    </row>
    <row r="29" spans="1:26" x14ac:dyDescent="0.3">
      <c r="A29" s="84"/>
      <c r="B29" s="96"/>
      <c r="C29" s="126"/>
      <c r="D29" s="126"/>
      <c r="E29" s="126"/>
      <c r="F29" s="123"/>
      <c r="G29" s="123"/>
      <c r="H29" s="123"/>
      <c r="I29" s="84"/>
      <c r="J29" s="84"/>
      <c r="K29" s="84"/>
      <c r="L29" s="84"/>
      <c r="M29" s="84"/>
      <c r="N29" s="84"/>
      <c r="O29" s="84"/>
      <c r="P29" s="84"/>
      <c r="Q29" s="84"/>
      <c r="R29" s="84"/>
      <c r="S29" s="84"/>
      <c r="T29" s="84"/>
      <c r="U29" s="84"/>
      <c r="V29" s="84"/>
      <c r="W29" s="84"/>
      <c r="X29" s="84"/>
      <c r="Y29" s="84"/>
      <c r="Z29" s="84"/>
    </row>
    <row r="30" spans="1:26" x14ac:dyDescent="0.3">
      <c r="A30" s="84"/>
      <c r="B30" s="96"/>
      <c r="C30" s="126"/>
      <c r="D30" s="126"/>
      <c r="E30" s="126"/>
      <c r="F30" s="123"/>
      <c r="G30" s="123"/>
      <c r="H30" s="123"/>
      <c r="I30" s="84"/>
      <c r="J30" s="84"/>
      <c r="K30" s="84"/>
      <c r="L30" s="84"/>
      <c r="M30" s="84"/>
      <c r="N30" s="84"/>
      <c r="O30" s="84"/>
      <c r="P30" s="84"/>
      <c r="Q30" s="84"/>
      <c r="R30" s="84"/>
      <c r="S30" s="84"/>
      <c r="T30" s="84"/>
      <c r="U30" s="84"/>
      <c r="V30" s="84"/>
      <c r="W30" s="84"/>
      <c r="X30" s="84"/>
      <c r="Y30" s="84"/>
      <c r="Z30" s="84"/>
    </row>
    <row r="31" spans="1:26" x14ac:dyDescent="0.3">
      <c r="A31" s="84"/>
      <c r="B31" s="96"/>
      <c r="C31" s="126"/>
      <c r="D31" s="126"/>
      <c r="E31" s="126"/>
      <c r="F31" s="123"/>
      <c r="G31" s="123"/>
      <c r="H31" s="123"/>
      <c r="I31" s="84"/>
      <c r="J31" s="84"/>
      <c r="K31" s="84"/>
      <c r="L31" s="84"/>
      <c r="M31" s="84"/>
      <c r="N31" s="84"/>
      <c r="O31" s="84"/>
      <c r="P31" s="84"/>
      <c r="Q31" s="84"/>
      <c r="R31" s="84"/>
      <c r="S31" s="84"/>
      <c r="T31" s="84"/>
      <c r="U31" s="84"/>
      <c r="V31" s="84"/>
      <c r="W31" s="84"/>
      <c r="X31" s="84"/>
      <c r="Y31" s="84"/>
      <c r="Z31" s="84"/>
    </row>
    <row r="32" spans="1:26" x14ac:dyDescent="0.3">
      <c r="A32" s="84"/>
      <c r="B32" s="96"/>
      <c r="C32" s="126"/>
      <c r="D32" s="126"/>
      <c r="E32" s="126"/>
      <c r="F32" s="123"/>
      <c r="G32" s="123"/>
      <c r="H32" s="123"/>
      <c r="I32" s="84"/>
      <c r="J32" s="84"/>
      <c r="K32" s="84"/>
      <c r="L32" s="84"/>
      <c r="M32" s="84"/>
      <c r="N32" s="84"/>
      <c r="O32" s="84"/>
      <c r="P32" s="84"/>
      <c r="Q32" s="84"/>
      <c r="R32" s="84"/>
      <c r="S32" s="84"/>
      <c r="T32" s="84"/>
      <c r="U32" s="84"/>
      <c r="V32" s="84"/>
      <c r="W32" s="84"/>
      <c r="X32" s="84"/>
      <c r="Y32" s="84"/>
      <c r="Z32" s="84"/>
    </row>
    <row r="33" spans="1:26" x14ac:dyDescent="0.3">
      <c r="A33" s="84"/>
      <c r="B33" s="96"/>
      <c r="C33" s="126"/>
      <c r="D33" s="126"/>
      <c r="E33" s="126"/>
      <c r="F33" s="123"/>
      <c r="G33" s="123"/>
      <c r="H33" s="123"/>
      <c r="I33" s="84"/>
      <c r="J33" s="84"/>
      <c r="K33" s="84"/>
      <c r="L33" s="84"/>
      <c r="M33" s="84"/>
      <c r="N33" s="84"/>
      <c r="O33" s="84"/>
      <c r="P33" s="84"/>
      <c r="Q33" s="84"/>
      <c r="R33" s="84"/>
      <c r="S33" s="84"/>
      <c r="T33" s="84"/>
      <c r="U33" s="84"/>
      <c r="V33" s="84"/>
      <c r="W33" s="84"/>
      <c r="X33" s="84"/>
      <c r="Y33" s="84"/>
      <c r="Z33" s="84"/>
    </row>
    <row r="34" spans="1:26" x14ac:dyDescent="0.3">
      <c r="A34" s="84"/>
      <c r="B34" s="96"/>
      <c r="C34" s="126"/>
      <c r="D34" s="126"/>
      <c r="E34" s="126"/>
      <c r="F34" s="123"/>
      <c r="G34" s="123"/>
      <c r="H34" s="123"/>
      <c r="I34" s="84"/>
      <c r="J34" s="84"/>
      <c r="K34" s="84"/>
      <c r="L34" s="84"/>
      <c r="M34" s="84"/>
      <c r="N34" s="84"/>
      <c r="O34" s="84"/>
      <c r="P34" s="84"/>
      <c r="Q34" s="84"/>
      <c r="R34" s="84"/>
      <c r="S34" s="84"/>
      <c r="T34" s="84"/>
      <c r="U34" s="84"/>
      <c r="V34" s="84"/>
      <c r="W34" s="84"/>
      <c r="X34" s="84"/>
      <c r="Y34" s="84"/>
      <c r="Z34" s="84"/>
    </row>
    <row r="35" spans="1:26" x14ac:dyDescent="0.3">
      <c r="A35" s="84"/>
      <c r="B35" s="96"/>
      <c r="C35" s="126"/>
      <c r="D35" s="126"/>
      <c r="E35" s="126"/>
      <c r="F35" s="123"/>
      <c r="G35" s="123"/>
      <c r="H35" s="123"/>
      <c r="I35" s="84"/>
      <c r="J35" s="84"/>
      <c r="K35" s="84"/>
      <c r="L35" s="84"/>
      <c r="M35" s="84"/>
      <c r="N35" s="84"/>
      <c r="O35" s="84"/>
      <c r="P35" s="84"/>
      <c r="Q35" s="84"/>
      <c r="R35" s="84"/>
      <c r="S35" s="84"/>
      <c r="T35" s="84"/>
      <c r="U35" s="84"/>
      <c r="V35" s="84"/>
      <c r="W35" s="84"/>
      <c r="X35" s="84"/>
      <c r="Y35" s="84"/>
      <c r="Z35" s="84"/>
    </row>
    <row r="36" spans="1:26" x14ac:dyDescent="0.3">
      <c r="A36" s="84"/>
      <c r="B36" s="96"/>
      <c r="C36" s="126"/>
      <c r="D36" s="126"/>
      <c r="E36" s="126"/>
      <c r="F36" s="123"/>
      <c r="G36" s="123"/>
      <c r="H36" s="123"/>
      <c r="I36" s="84"/>
      <c r="J36" s="84"/>
      <c r="K36" s="84"/>
      <c r="L36" s="84"/>
      <c r="M36" s="84"/>
      <c r="N36" s="84"/>
      <c r="O36" s="84"/>
      <c r="P36" s="84"/>
      <c r="Q36" s="84"/>
      <c r="R36" s="84"/>
      <c r="S36" s="84"/>
      <c r="T36" s="84"/>
      <c r="U36" s="84"/>
      <c r="V36" s="84"/>
      <c r="W36" s="84"/>
      <c r="X36" s="84"/>
      <c r="Y36" s="84"/>
      <c r="Z36" s="84"/>
    </row>
    <row r="37" spans="1:26" x14ac:dyDescent="0.3">
      <c r="A37" s="84"/>
      <c r="B37" s="127" t="s">
        <v>298</v>
      </c>
      <c r="C37" s="126"/>
      <c r="D37" s="126"/>
      <c r="E37" s="126"/>
      <c r="F37" s="123"/>
      <c r="G37" s="123"/>
      <c r="H37" s="123"/>
      <c r="I37" s="84"/>
      <c r="J37" s="84"/>
      <c r="K37" s="84"/>
      <c r="L37" s="84"/>
      <c r="M37" s="84"/>
      <c r="N37" s="84"/>
      <c r="O37" s="84"/>
      <c r="P37" s="84"/>
      <c r="Q37" s="84"/>
      <c r="R37" s="84"/>
      <c r="S37" s="84"/>
      <c r="T37" s="84"/>
      <c r="U37" s="84"/>
      <c r="V37" s="84"/>
      <c r="W37" s="84"/>
      <c r="X37" s="84"/>
      <c r="Y37" s="84"/>
      <c r="Z37" s="84"/>
    </row>
    <row r="38" spans="1:26" x14ac:dyDescent="0.3">
      <c r="A38" s="84"/>
      <c r="B38" s="96"/>
      <c r="C38" s="126"/>
      <c r="D38" s="126"/>
      <c r="E38" s="126"/>
      <c r="F38" s="123"/>
      <c r="G38" s="123"/>
      <c r="H38" s="123"/>
      <c r="I38" s="84"/>
      <c r="J38" s="84"/>
      <c r="K38" s="84"/>
      <c r="L38" s="84"/>
      <c r="M38" s="84"/>
      <c r="N38" s="84"/>
      <c r="O38" s="84"/>
      <c r="P38" s="84"/>
      <c r="Q38" s="84"/>
      <c r="R38" s="84"/>
      <c r="S38" s="84"/>
      <c r="T38" s="84"/>
      <c r="U38" s="84"/>
      <c r="V38" s="84"/>
      <c r="W38" s="84"/>
      <c r="X38" s="84"/>
      <c r="Y38" s="84"/>
      <c r="Z38" s="84"/>
    </row>
    <row r="39" spans="1:26" x14ac:dyDescent="0.3">
      <c r="A39" s="84"/>
      <c r="B39" s="96"/>
      <c r="C39" s="126"/>
      <c r="D39" s="126"/>
      <c r="E39" s="126"/>
      <c r="F39" s="123"/>
      <c r="G39" s="123"/>
      <c r="H39" s="123"/>
      <c r="I39" s="84"/>
      <c r="J39" s="84"/>
      <c r="K39" s="84"/>
      <c r="L39" s="84"/>
      <c r="M39" s="84"/>
      <c r="N39" s="84"/>
      <c r="O39" s="84"/>
      <c r="P39" s="84"/>
      <c r="Q39" s="84"/>
      <c r="R39" s="84"/>
      <c r="S39" s="84"/>
      <c r="T39" s="84"/>
      <c r="U39" s="84"/>
      <c r="V39" s="84"/>
      <c r="W39" s="84"/>
      <c r="X39" s="84"/>
      <c r="Y39" s="84"/>
      <c r="Z39" s="84"/>
    </row>
    <row r="40" spans="1:26" x14ac:dyDescent="0.3">
      <c r="A40" s="84"/>
      <c r="B40" s="96"/>
      <c r="C40" s="126"/>
      <c r="D40" s="126"/>
      <c r="E40" s="126"/>
      <c r="F40" s="123"/>
      <c r="G40" s="123"/>
      <c r="H40" s="123"/>
      <c r="I40" s="84"/>
      <c r="J40" s="84"/>
      <c r="K40" s="84"/>
      <c r="L40" s="84"/>
      <c r="M40" s="84"/>
      <c r="N40" s="84"/>
      <c r="O40" s="84"/>
      <c r="P40" s="84"/>
      <c r="Q40" s="84"/>
      <c r="R40" s="84"/>
      <c r="S40" s="84"/>
      <c r="T40" s="84"/>
      <c r="U40" s="84"/>
      <c r="V40" s="84"/>
      <c r="W40" s="84"/>
      <c r="X40" s="84"/>
      <c r="Y40" s="84"/>
      <c r="Z40" s="84"/>
    </row>
    <row r="41" spans="1:26" x14ac:dyDescent="0.3">
      <c r="A41" s="84"/>
      <c r="B41" s="96"/>
      <c r="C41" s="126"/>
      <c r="D41" s="126"/>
      <c r="E41" s="126"/>
      <c r="F41" s="123"/>
      <c r="G41" s="123"/>
      <c r="H41" s="123"/>
      <c r="I41" s="84"/>
      <c r="J41" s="84"/>
      <c r="K41" s="84"/>
      <c r="L41" s="84"/>
      <c r="M41" s="84"/>
      <c r="N41" s="84"/>
      <c r="O41" s="84"/>
      <c r="P41" s="84"/>
      <c r="Q41" s="84"/>
      <c r="R41" s="84"/>
      <c r="S41" s="84"/>
      <c r="T41" s="84"/>
      <c r="U41" s="84"/>
      <c r="V41" s="84"/>
      <c r="W41" s="84"/>
      <c r="X41" s="84"/>
      <c r="Y41" s="84"/>
      <c r="Z41" s="84"/>
    </row>
    <row r="42" spans="1:26" x14ac:dyDescent="0.3">
      <c r="A42" s="84"/>
      <c r="B42" s="96"/>
      <c r="C42" s="126"/>
      <c r="D42" s="126"/>
      <c r="E42" s="126"/>
      <c r="F42" s="123"/>
      <c r="G42" s="123"/>
      <c r="H42" s="123"/>
      <c r="I42" s="84"/>
      <c r="J42" s="84"/>
      <c r="K42" s="84"/>
      <c r="L42" s="84"/>
      <c r="M42" s="84"/>
      <c r="N42" s="84"/>
      <c r="O42" s="84"/>
      <c r="P42" s="84"/>
      <c r="Q42" s="84"/>
      <c r="R42" s="84"/>
      <c r="S42" s="84"/>
      <c r="T42" s="84"/>
      <c r="U42" s="84"/>
      <c r="V42" s="84"/>
      <c r="W42" s="84"/>
      <c r="X42" s="84"/>
      <c r="Y42" s="84"/>
      <c r="Z42" s="84"/>
    </row>
    <row r="43" spans="1:26" x14ac:dyDescent="0.3">
      <c r="A43" s="84"/>
      <c r="B43" s="96"/>
      <c r="C43" s="126"/>
      <c r="D43" s="126"/>
      <c r="E43" s="126"/>
      <c r="F43" s="123"/>
      <c r="G43" s="123"/>
      <c r="H43" s="123"/>
      <c r="I43" s="84"/>
      <c r="J43" s="84"/>
      <c r="K43" s="84"/>
      <c r="L43" s="84"/>
      <c r="M43" s="84"/>
      <c r="N43" s="84"/>
      <c r="O43" s="84"/>
      <c r="P43" s="84"/>
      <c r="Q43" s="84"/>
      <c r="R43" s="84"/>
      <c r="S43" s="84"/>
      <c r="T43" s="84"/>
      <c r="U43" s="84"/>
      <c r="V43" s="84"/>
      <c r="W43" s="84"/>
      <c r="X43" s="84"/>
      <c r="Y43" s="84"/>
      <c r="Z43" s="84"/>
    </row>
    <row r="44" spans="1:26" x14ac:dyDescent="0.3">
      <c r="A44" s="84"/>
      <c r="B44" s="96"/>
      <c r="C44" s="126"/>
      <c r="D44" s="126"/>
      <c r="E44" s="126"/>
      <c r="F44" s="123"/>
      <c r="G44" s="123"/>
      <c r="H44" s="123"/>
      <c r="I44" s="84"/>
      <c r="J44" s="84"/>
      <c r="K44" s="84"/>
      <c r="L44" s="84"/>
      <c r="M44" s="84"/>
      <c r="N44" s="84"/>
      <c r="O44" s="84"/>
      <c r="P44" s="84"/>
      <c r="Q44" s="84"/>
      <c r="R44" s="84"/>
      <c r="S44" s="84"/>
      <c r="T44" s="84"/>
      <c r="U44" s="84"/>
      <c r="V44" s="84"/>
      <c r="W44" s="84"/>
      <c r="X44" s="84"/>
      <c r="Y44" s="84"/>
      <c r="Z44" s="84"/>
    </row>
    <row r="45" spans="1:26" x14ac:dyDescent="0.3">
      <c r="A45" s="84"/>
      <c r="B45" s="96"/>
      <c r="C45" s="126"/>
      <c r="D45" s="126"/>
      <c r="E45" s="126"/>
      <c r="F45" s="123"/>
      <c r="G45" s="123"/>
      <c r="H45" s="123"/>
      <c r="I45" s="84"/>
      <c r="J45" s="84"/>
      <c r="K45" s="84"/>
      <c r="L45" s="84"/>
      <c r="M45" s="84"/>
      <c r="N45" s="84"/>
      <c r="O45" s="84"/>
      <c r="P45" s="84"/>
      <c r="Q45" s="84"/>
      <c r="R45" s="84"/>
      <c r="S45" s="84"/>
      <c r="T45" s="84"/>
      <c r="U45" s="84"/>
      <c r="V45" s="84"/>
      <c r="W45" s="84"/>
      <c r="X45" s="84"/>
      <c r="Y45" s="84"/>
      <c r="Z45" s="84"/>
    </row>
    <row r="46" spans="1:26" x14ac:dyDescent="0.3">
      <c r="A46" s="84"/>
      <c r="B46" s="96"/>
      <c r="C46" s="126"/>
      <c r="D46" s="126"/>
      <c r="E46" s="126"/>
      <c r="F46" s="123"/>
      <c r="G46" s="123"/>
      <c r="H46" s="123"/>
      <c r="I46" s="84"/>
      <c r="J46" s="84"/>
      <c r="K46" s="84"/>
      <c r="L46" s="84"/>
      <c r="M46" s="84"/>
      <c r="N46" s="84"/>
      <c r="O46" s="84"/>
      <c r="P46" s="84"/>
      <c r="Q46" s="84"/>
      <c r="R46" s="84"/>
      <c r="S46" s="84"/>
      <c r="T46" s="84"/>
      <c r="U46" s="84"/>
      <c r="V46" s="84"/>
      <c r="W46" s="84"/>
      <c r="X46" s="84"/>
      <c r="Y46" s="84"/>
      <c r="Z46" s="84"/>
    </row>
    <row r="47" spans="1:26" x14ac:dyDescent="0.3">
      <c r="A47" s="84"/>
      <c r="B47" s="96"/>
      <c r="C47" s="126"/>
      <c r="D47" s="126"/>
      <c r="E47" s="126"/>
      <c r="F47" s="123"/>
      <c r="G47" s="123"/>
      <c r="H47" s="123"/>
      <c r="I47" s="84"/>
      <c r="J47" s="84"/>
      <c r="K47" s="84"/>
      <c r="L47" s="84"/>
      <c r="M47" s="84"/>
      <c r="N47" s="84"/>
      <c r="O47" s="84"/>
      <c r="P47" s="84"/>
      <c r="Q47" s="84"/>
      <c r="R47" s="84"/>
      <c r="S47" s="84"/>
      <c r="T47" s="84"/>
      <c r="U47" s="84"/>
      <c r="V47" s="84"/>
      <c r="W47" s="84"/>
      <c r="X47" s="84"/>
      <c r="Y47" s="84"/>
      <c r="Z47" s="84"/>
    </row>
    <row r="48" spans="1:26" x14ac:dyDescent="0.3">
      <c r="A48" s="84"/>
      <c r="B48" s="96"/>
      <c r="C48" s="126"/>
      <c r="D48" s="126"/>
      <c r="E48" s="126"/>
      <c r="F48" s="123"/>
      <c r="G48" s="123"/>
      <c r="H48" s="123"/>
      <c r="I48" s="84"/>
      <c r="J48" s="84"/>
      <c r="K48" s="84"/>
      <c r="L48" s="84"/>
      <c r="M48" s="84"/>
      <c r="N48" s="84"/>
      <c r="O48" s="84"/>
      <c r="P48" s="84"/>
      <c r="Q48" s="84"/>
      <c r="R48" s="84"/>
      <c r="S48" s="84"/>
      <c r="T48" s="84"/>
      <c r="U48" s="84"/>
      <c r="V48" s="84"/>
      <c r="W48" s="84"/>
      <c r="X48" s="84"/>
      <c r="Y48" s="84"/>
      <c r="Z48" s="84"/>
    </row>
    <row r="49" spans="1:26" x14ac:dyDescent="0.3">
      <c r="A49" s="84"/>
      <c r="B49" s="96"/>
      <c r="C49" s="126"/>
      <c r="D49" s="126"/>
      <c r="E49" s="126"/>
      <c r="F49" s="123"/>
      <c r="G49" s="123"/>
      <c r="H49" s="123"/>
      <c r="I49" s="84"/>
      <c r="J49" s="84"/>
      <c r="K49" s="84"/>
      <c r="L49" s="84"/>
      <c r="M49" s="84"/>
      <c r="N49" s="84"/>
      <c r="O49" s="84"/>
      <c r="P49" s="84"/>
      <c r="Q49" s="84"/>
      <c r="R49" s="84"/>
      <c r="S49" s="84"/>
      <c r="T49" s="84"/>
      <c r="U49" s="84"/>
      <c r="V49" s="84"/>
      <c r="W49" s="84"/>
      <c r="X49" s="84"/>
      <c r="Y49" s="84"/>
      <c r="Z49" s="84"/>
    </row>
    <row r="50" spans="1:26" x14ac:dyDescent="0.3">
      <c r="A50" s="84"/>
      <c r="B50" s="96"/>
      <c r="C50" s="126"/>
      <c r="D50" s="126"/>
      <c r="E50" s="126"/>
      <c r="F50" s="123"/>
      <c r="G50" s="123"/>
      <c r="H50" s="123"/>
      <c r="I50" s="84"/>
      <c r="J50" s="84"/>
      <c r="K50" s="84"/>
      <c r="L50" s="84"/>
      <c r="M50" s="84"/>
      <c r="N50" s="84"/>
      <c r="O50" s="84"/>
      <c r="P50" s="84"/>
      <c r="Q50" s="84"/>
      <c r="R50" s="84"/>
      <c r="S50" s="84"/>
      <c r="T50" s="84"/>
      <c r="U50" s="84"/>
      <c r="V50" s="84"/>
      <c r="W50" s="84"/>
      <c r="X50" s="84"/>
      <c r="Y50" s="84"/>
      <c r="Z50" s="84"/>
    </row>
    <row r="51" spans="1:26" x14ac:dyDescent="0.3">
      <c r="B51" s="80"/>
      <c r="C51" s="82"/>
      <c r="D51" s="82"/>
      <c r="E51" s="82"/>
      <c r="F51" s="81"/>
      <c r="G51" s="81"/>
      <c r="H51" s="81"/>
    </row>
    <row r="52" spans="1:26" x14ac:dyDescent="0.3">
      <c r="B52" s="80"/>
      <c r="C52" s="82"/>
      <c r="D52" s="82"/>
      <c r="E52" s="82"/>
      <c r="F52" s="81"/>
      <c r="G52" s="81"/>
      <c r="H52" s="81"/>
    </row>
    <row r="53" spans="1:26" x14ac:dyDescent="0.3">
      <c r="B53" s="80"/>
      <c r="C53" s="82"/>
      <c r="D53" s="82"/>
      <c r="E53" s="82"/>
      <c r="F53" s="81"/>
      <c r="G53" s="81"/>
      <c r="H53" s="81"/>
    </row>
    <row r="54" spans="1:26" x14ac:dyDescent="0.3">
      <c r="B54" s="80"/>
      <c r="C54" s="82"/>
      <c r="D54" s="82"/>
      <c r="E54" s="82"/>
      <c r="F54" s="81"/>
      <c r="G54" s="81"/>
      <c r="H54" s="81"/>
    </row>
    <row r="55" spans="1:26" x14ac:dyDescent="0.3">
      <c r="B55" s="80"/>
      <c r="C55" s="82"/>
      <c r="D55" s="82"/>
      <c r="E55" s="82"/>
      <c r="F55" s="81"/>
      <c r="G55" s="81"/>
      <c r="H55" s="81"/>
    </row>
    <row r="56" spans="1:26" x14ac:dyDescent="0.3">
      <c r="B56" s="80"/>
      <c r="C56" s="82"/>
      <c r="D56" s="82"/>
      <c r="E56" s="82"/>
      <c r="F56" s="81"/>
      <c r="G56" s="81"/>
      <c r="H56" s="81"/>
    </row>
    <row r="57" spans="1:26" x14ac:dyDescent="0.3">
      <c r="B57" s="80"/>
      <c r="C57" s="82"/>
      <c r="D57" s="82"/>
      <c r="E57" s="82"/>
      <c r="F57" s="81"/>
      <c r="G57" s="81"/>
      <c r="H57" s="81"/>
    </row>
    <row r="58" spans="1:26" x14ac:dyDescent="0.3">
      <c r="B58" s="80"/>
      <c r="C58" s="82"/>
      <c r="D58" s="82"/>
      <c r="E58" s="82"/>
      <c r="F58" s="81"/>
      <c r="G58" s="81"/>
      <c r="H58" s="81"/>
    </row>
    <row r="59" spans="1:26" x14ac:dyDescent="0.3">
      <c r="B59" s="80"/>
      <c r="C59" s="82"/>
      <c r="D59" s="82"/>
      <c r="E59" s="82"/>
      <c r="F59" s="81"/>
      <c r="G59" s="81"/>
      <c r="H59" s="81"/>
    </row>
    <row r="60" spans="1:26" x14ac:dyDescent="0.3">
      <c r="B60" s="80"/>
      <c r="C60" s="82"/>
      <c r="D60" s="82"/>
      <c r="E60" s="82"/>
      <c r="F60" s="81"/>
      <c r="G60" s="81"/>
      <c r="H60" s="81"/>
    </row>
    <row r="61" spans="1:26" x14ac:dyDescent="0.3">
      <c r="B61" s="80"/>
      <c r="C61" s="82"/>
      <c r="D61" s="82"/>
      <c r="E61" s="82"/>
      <c r="F61" s="81"/>
      <c r="G61" s="81"/>
      <c r="H61" s="81"/>
    </row>
    <row r="62" spans="1:26" x14ac:dyDescent="0.3">
      <c r="B62" s="80"/>
      <c r="C62" s="82"/>
      <c r="D62" s="82"/>
      <c r="E62" s="82"/>
      <c r="F62" s="81"/>
      <c r="G62" s="81"/>
      <c r="H62" s="81"/>
    </row>
    <row r="63" spans="1:26" x14ac:dyDescent="0.3">
      <c r="B63" s="80"/>
      <c r="C63" s="82"/>
      <c r="D63" s="82"/>
      <c r="E63" s="82"/>
      <c r="F63" s="81"/>
      <c r="G63" s="81"/>
      <c r="H63" s="81"/>
    </row>
    <row r="64" spans="1:26" x14ac:dyDescent="0.3">
      <c r="B64" s="80"/>
      <c r="C64" s="82"/>
      <c r="D64" s="82"/>
      <c r="E64" s="82"/>
      <c r="F64" s="81"/>
      <c r="G64" s="81"/>
      <c r="H64" s="81"/>
    </row>
    <row r="65" spans="2:8" x14ac:dyDescent="0.3">
      <c r="B65" s="80"/>
      <c r="C65" s="82"/>
      <c r="D65" s="82"/>
      <c r="E65" s="82"/>
      <c r="F65" s="81"/>
      <c r="G65" s="81"/>
      <c r="H65" s="81"/>
    </row>
    <row r="66" spans="2:8" x14ac:dyDescent="0.3">
      <c r="B66" s="80"/>
      <c r="C66" s="82"/>
      <c r="D66" s="82"/>
      <c r="E66" s="82"/>
      <c r="F66" s="81"/>
      <c r="G66" s="81"/>
      <c r="H66" s="81"/>
    </row>
    <row r="67" spans="2:8" x14ac:dyDescent="0.3">
      <c r="B67" s="80"/>
      <c r="C67" s="82"/>
      <c r="D67" s="82"/>
      <c r="E67" s="82"/>
      <c r="F67" s="81"/>
      <c r="G67" s="81"/>
      <c r="H67" s="81"/>
    </row>
    <row r="68" spans="2:8" x14ac:dyDescent="0.3">
      <c r="B68" s="80"/>
      <c r="C68" s="82"/>
      <c r="D68" s="82"/>
      <c r="E68" s="82"/>
      <c r="F68" s="81"/>
      <c r="G68" s="81"/>
      <c r="H68" s="81"/>
    </row>
    <row r="69" spans="2:8" x14ac:dyDescent="0.3">
      <c r="B69" s="80"/>
      <c r="C69" s="82"/>
      <c r="D69" s="82"/>
      <c r="E69" s="82"/>
      <c r="F69" s="81"/>
      <c r="G69" s="81"/>
      <c r="H69" s="81"/>
    </row>
    <row r="70" spans="2:8" x14ac:dyDescent="0.3">
      <c r="B70" s="80"/>
      <c r="C70" s="82"/>
      <c r="D70" s="82"/>
      <c r="E70" s="82"/>
      <c r="F70" s="81"/>
      <c r="G70" s="81"/>
      <c r="H70" s="81"/>
    </row>
    <row r="71" spans="2:8" x14ac:dyDescent="0.3">
      <c r="B71" s="80"/>
      <c r="C71" s="82"/>
      <c r="D71" s="82"/>
      <c r="E71" s="82"/>
      <c r="F71" s="81"/>
      <c r="G71" s="81"/>
      <c r="H71" s="81"/>
    </row>
    <row r="72" spans="2:8" x14ac:dyDescent="0.3">
      <c r="B72" s="80"/>
      <c r="C72" s="82"/>
      <c r="D72" s="82"/>
      <c r="E72" s="82"/>
      <c r="F72" s="81"/>
      <c r="G72" s="81"/>
      <c r="H72" s="81"/>
    </row>
    <row r="73" spans="2:8" x14ac:dyDescent="0.3">
      <c r="B73" s="80"/>
      <c r="C73" s="82"/>
      <c r="D73" s="82"/>
      <c r="E73" s="82"/>
      <c r="F73" s="81"/>
      <c r="G73" s="81"/>
      <c r="H73" s="81"/>
    </row>
    <row r="74" spans="2:8" x14ac:dyDescent="0.3">
      <c r="B74" s="80"/>
      <c r="C74" s="82"/>
      <c r="D74" s="82"/>
      <c r="E74" s="82"/>
      <c r="F74" s="81"/>
      <c r="G74" s="81"/>
      <c r="H74" s="81"/>
    </row>
    <row r="75" spans="2:8" x14ac:dyDescent="0.3">
      <c r="B75" s="80"/>
      <c r="C75" s="82"/>
      <c r="D75" s="82"/>
      <c r="E75" s="82"/>
      <c r="F75" s="81"/>
      <c r="G75" s="81"/>
      <c r="H75" s="81"/>
    </row>
    <row r="76" spans="2:8" x14ac:dyDescent="0.3">
      <c r="B76" s="80"/>
      <c r="C76" s="82"/>
      <c r="D76" s="82"/>
      <c r="E76" s="82"/>
      <c r="F76" s="81"/>
      <c r="G76" s="81"/>
      <c r="H76" s="81"/>
    </row>
    <row r="77" spans="2:8" x14ac:dyDescent="0.3">
      <c r="B77" s="80"/>
      <c r="C77" s="82"/>
      <c r="D77" s="82"/>
      <c r="E77" s="82"/>
      <c r="F77" s="81"/>
      <c r="G77" s="81"/>
      <c r="H77" s="81"/>
    </row>
    <row r="78" spans="2:8" x14ac:dyDescent="0.3">
      <c r="B78" s="80"/>
      <c r="C78" s="82"/>
      <c r="D78" s="82"/>
      <c r="E78" s="82"/>
      <c r="F78" s="81"/>
      <c r="G78" s="81"/>
      <c r="H78" s="81"/>
    </row>
    <row r="79" spans="2:8" x14ac:dyDescent="0.3">
      <c r="B79" s="80"/>
      <c r="C79" s="82"/>
      <c r="D79" s="82"/>
      <c r="E79" s="82"/>
      <c r="F79" s="81"/>
      <c r="G79" s="81"/>
      <c r="H79" s="81"/>
    </row>
    <row r="80" spans="2:8" x14ac:dyDescent="0.3">
      <c r="B80" s="80"/>
      <c r="C80" s="82"/>
      <c r="D80" s="82"/>
      <c r="E80" s="82"/>
      <c r="F80" s="81"/>
      <c r="G80" s="81"/>
      <c r="H80" s="81"/>
    </row>
    <row r="81" spans="2:8" x14ac:dyDescent="0.3">
      <c r="B81" s="80"/>
      <c r="C81" s="82"/>
      <c r="D81" s="82"/>
      <c r="E81" s="82"/>
      <c r="F81" s="81"/>
      <c r="G81" s="81"/>
      <c r="H81" s="81"/>
    </row>
    <row r="82" spans="2:8" x14ac:dyDescent="0.3">
      <c r="B82" s="80"/>
      <c r="C82" s="82"/>
      <c r="D82" s="82"/>
      <c r="E82" s="82"/>
      <c r="F82" s="81"/>
      <c r="G82" s="81"/>
      <c r="H82" s="81"/>
    </row>
    <row r="83" spans="2:8" x14ac:dyDescent="0.3">
      <c r="B83" s="80"/>
      <c r="C83" s="82"/>
      <c r="D83" s="82"/>
      <c r="E83" s="82"/>
      <c r="F83" s="81"/>
      <c r="G83" s="81"/>
      <c r="H83" s="81"/>
    </row>
    <row r="84" spans="2:8" x14ac:dyDescent="0.3">
      <c r="B84" s="80"/>
      <c r="C84" s="82"/>
      <c r="D84" s="82"/>
      <c r="E84" s="82"/>
      <c r="F84" s="81"/>
      <c r="G84" s="81"/>
      <c r="H84" s="81"/>
    </row>
    <row r="85" spans="2:8" x14ac:dyDescent="0.3">
      <c r="B85" s="80"/>
      <c r="C85" s="82"/>
      <c r="D85" s="82"/>
      <c r="E85" s="82"/>
      <c r="F85" s="81"/>
      <c r="G85" s="81"/>
      <c r="H85" s="81"/>
    </row>
    <row r="86" spans="2:8" x14ac:dyDescent="0.3">
      <c r="B86" s="80"/>
      <c r="C86" s="82"/>
      <c r="D86" s="82"/>
      <c r="E86" s="82"/>
      <c r="F86" s="81"/>
      <c r="G86" s="81"/>
      <c r="H86" s="81"/>
    </row>
    <row r="87" spans="2:8" x14ac:dyDescent="0.3">
      <c r="B87" s="80"/>
      <c r="C87" s="82"/>
      <c r="D87" s="82"/>
      <c r="E87" s="82"/>
      <c r="F87" s="81"/>
      <c r="G87" s="81"/>
      <c r="H87" s="81"/>
    </row>
    <row r="88" spans="2:8" x14ac:dyDescent="0.3">
      <c r="B88" s="80"/>
      <c r="C88" s="82"/>
      <c r="D88" s="82"/>
      <c r="E88" s="82"/>
      <c r="F88" s="81"/>
      <c r="G88" s="81"/>
      <c r="H88" s="81"/>
    </row>
    <row r="89" spans="2:8" x14ac:dyDescent="0.3">
      <c r="B89" s="80"/>
      <c r="C89" s="82"/>
      <c r="D89" s="82"/>
      <c r="E89" s="82"/>
      <c r="F89" s="81"/>
      <c r="G89" s="81"/>
      <c r="H89" s="81"/>
    </row>
    <row r="90" spans="2:8" x14ac:dyDescent="0.3">
      <c r="B90" s="80"/>
      <c r="C90" s="82"/>
      <c r="D90" s="82"/>
      <c r="E90" s="82"/>
      <c r="F90" s="81"/>
      <c r="G90" s="81"/>
      <c r="H90" s="81"/>
    </row>
    <row r="91" spans="2:8" x14ac:dyDescent="0.3">
      <c r="B91" s="80"/>
      <c r="C91" s="82"/>
      <c r="D91" s="82"/>
      <c r="E91" s="82"/>
      <c r="F91" s="81"/>
      <c r="G91" s="81"/>
      <c r="H91" s="81"/>
    </row>
    <row r="92" spans="2:8" x14ac:dyDescent="0.3">
      <c r="B92" s="80"/>
      <c r="C92" s="82"/>
      <c r="D92" s="82"/>
      <c r="E92" s="82"/>
      <c r="F92" s="81"/>
      <c r="G92" s="81"/>
      <c r="H92" s="81"/>
    </row>
    <row r="93" spans="2:8" x14ac:dyDescent="0.3">
      <c r="B93" s="80"/>
      <c r="C93" s="82"/>
      <c r="D93" s="82"/>
      <c r="E93" s="82"/>
      <c r="F93" s="81"/>
      <c r="G93" s="81"/>
      <c r="H93" s="81"/>
    </row>
    <row r="94" spans="2:8" x14ac:dyDescent="0.3">
      <c r="B94" s="80"/>
      <c r="C94" s="82"/>
      <c r="D94" s="82"/>
      <c r="E94" s="82"/>
      <c r="F94" s="81"/>
      <c r="G94" s="81"/>
      <c r="H94" s="81"/>
    </row>
    <row r="95" spans="2:8" x14ac:dyDescent="0.3">
      <c r="B95" s="80"/>
      <c r="C95" s="82"/>
      <c r="D95" s="82"/>
      <c r="E95" s="82"/>
      <c r="F95" s="81"/>
      <c r="G95" s="81"/>
      <c r="H95" s="81"/>
    </row>
    <row r="96" spans="2:8" x14ac:dyDescent="0.3">
      <c r="B96" s="80"/>
      <c r="C96" s="82"/>
      <c r="D96" s="82"/>
      <c r="E96" s="82"/>
      <c r="F96" s="81"/>
      <c r="G96" s="81"/>
      <c r="H96" s="81"/>
    </row>
    <row r="97" spans="2:8" x14ac:dyDescent="0.3">
      <c r="B97" s="80"/>
      <c r="C97" s="82"/>
      <c r="D97" s="82"/>
      <c r="E97" s="82"/>
      <c r="F97" s="81"/>
      <c r="G97" s="81"/>
      <c r="H97" s="81"/>
    </row>
    <row r="98" spans="2:8" x14ac:dyDescent="0.3">
      <c r="B98" s="80"/>
      <c r="C98" s="82"/>
      <c r="D98" s="82"/>
      <c r="E98" s="82"/>
      <c r="F98" s="81"/>
      <c r="G98" s="81"/>
      <c r="H98" s="81"/>
    </row>
    <row r="99" spans="2:8" x14ac:dyDescent="0.3">
      <c r="B99" s="80"/>
      <c r="C99" s="82"/>
      <c r="D99" s="82"/>
      <c r="E99" s="82"/>
      <c r="F99" s="81"/>
      <c r="G99" s="81"/>
      <c r="H99" s="81"/>
    </row>
    <row r="100" spans="2:8" x14ac:dyDescent="0.3">
      <c r="B100" s="80"/>
      <c r="C100" s="82"/>
      <c r="D100" s="82"/>
      <c r="E100" s="82"/>
      <c r="F100" s="81"/>
      <c r="G100" s="81"/>
      <c r="H100" s="81"/>
    </row>
    <row r="101" spans="2:8" x14ac:dyDescent="0.3">
      <c r="B101" s="80"/>
      <c r="C101" s="82"/>
      <c r="D101" s="82"/>
      <c r="E101" s="82"/>
      <c r="F101" s="81"/>
      <c r="G101" s="81"/>
      <c r="H101" s="81"/>
    </row>
    <row r="102" spans="2:8" x14ac:dyDescent="0.3">
      <c r="B102" s="80"/>
      <c r="C102" s="82"/>
      <c r="D102" s="82"/>
      <c r="E102" s="82"/>
      <c r="F102" s="81"/>
      <c r="G102" s="81"/>
      <c r="H102" s="81"/>
    </row>
    <row r="103" spans="2:8" x14ac:dyDescent="0.3">
      <c r="B103" s="80"/>
      <c r="C103" s="82"/>
      <c r="D103" s="82"/>
      <c r="E103" s="82"/>
      <c r="F103" s="81"/>
      <c r="G103" s="81"/>
      <c r="H103" s="81"/>
    </row>
    <row r="104" spans="2:8" x14ac:dyDescent="0.3">
      <c r="B104" s="80"/>
      <c r="C104" s="82"/>
      <c r="D104" s="82"/>
      <c r="E104" s="82"/>
      <c r="F104" s="81"/>
      <c r="G104" s="81"/>
      <c r="H104" s="81"/>
    </row>
    <row r="105" spans="2:8" x14ac:dyDescent="0.3">
      <c r="B105" s="80"/>
      <c r="C105" s="82"/>
      <c r="D105" s="82"/>
      <c r="E105" s="82"/>
      <c r="F105" s="81"/>
      <c r="G105" s="81"/>
      <c r="H105" s="81"/>
    </row>
    <row r="106" spans="2:8" x14ac:dyDescent="0.3">
      <c r="B106" s="80"/>
      <c r="C106" s="82"/>
      <c r="D106" s="82"/>
      <c r="E106" s="82"/>
      <c r="F106" s="81"/>
      <c r="G106" s="81"/>
      <c r="H106" s="81"/>
    </row>
    <row r="107" spans="2:8" x14ac:dyDescent="0.3">
      <c r="B107" s="80"/>
      <c r="C107" s="82"/>
      <c r="D107" s="82"/>
      <c r="E107" s="82"/>
      <c r="F107" s="81"/>
      <c r="G107" s="81"/>
      <c r="H107" s="81"/>
    </row>
    <row r="108" spans="2:8" x14ac:dyDescent="0.3">
      <c r="B108" s="80"/>
      <c r="C108" s="82"/>
      <c r="D108" s="82"/>
      <c r="E108" s="82"/>
      <c r="F108" s="81"/>
      <c r="G108" s="81"/>
      <c r="H108" s="81"/>
    </row>
    <row r="109" spans="2:8" x14ac:dyDescent="0.3">
      <c r="B109" s="80"/>
      <c r="C109" s="82"/>
      <c r="D109" s="82"/>
      <c r="E109" s="82"/>
      <c r="F109" s="81"/>
      <c r="G109" s="81"/>
      <c r="H109" s="81"/>
    </row>
    <row r="110" spans="2:8" x14ac:dyDescent="0.3">
      <c r="B110" s="80"/>
      <c r="C110" s="82"/>
      <c r="D110" s="82"/>
      <c r="E110" s="82"/>
      <c r="F110" s="81"/>
      <c r="G110" s="81"/>
      <c r="H110" s="81"/>
    </row>
    <row r="111" spans="2:8" x14ac:dyDescent="0.3">
      <c r="B111" s="80"/>
      <c r="C111" s="82"/>
      <c r="D111" s="82"/>
      <c r="E111" s="82"/>
      <c r="F111" s="81"/>
      <c r="G111" s="81"/>
      <c r="H111" s="81"/>
    </row>
    <row r="112" spans="2:8" x14ac:dyDescent="0.3">
      <c r="B112" s="80"/>
      <c r="C112" s="82"/>
      <c r="D112" s="82"/>
      <c r="E112" s="82"/>
      <c r="F112" s="81"/>
      <c r="G112" s="81"/>
      <c r="H112" s="81"/>
    </row>
    <row r="113" spans="2:8" x14ac:dyDescent="0.3">
      <c r="B113" s="80"/>
      <c r="C113" s="82"/>
      <c r="D113" s="82"/>
      <c r="E113" s="82"/>
      <c r="F113" s="81"/>
      <c r="G113" s="81"/>
      <c r="H113" s="81"/>
    </row>
    <row r="114" spans="2:8" x14ac:dyDescent="0.3">
      <c r="B114" s="80"/>
      <c r="C114" s="82"/>
      <c r="D114" s="82"/>
      <c r="E114" s="82"/>
      <c r="F114" s="81"/>
      <c r="G114" s="81"/>
      <c r="H114" s="81"/>
    </row>
    <row r="115" spans="2:8" x14ac:dyDescent="0.3">
      <c r="B115" s="80"/>
      <c r="C115" s="82"/>
      <c r="D115" s="82"/>
      <c r="E115" s="82"/>
      <c r="F115" s="81"/>
      <c r="G115" s="81"/>
      <c r="H115" s="81"/>
    </row>
    <row r="116" spans="2:8" x14ac:dyDescent="0.3">
      <c r="B116" s="80"/>
      <c r="C116" s="82"/>
      <c r="D116" s="82"/>
      <c r="E116" s="82"/>
      <c r="F116" s="81"/>
      <c r="G116" s="81"/>
      <c r="H116" s="81"/>
    </row>
    <row r="117" spans="2:8" x14ac:dyDescent="0.3">
      <c r="B117" s="80"/>
      <c r="C117" s="82"/>
      <c r="D117" s="82"/>
      <c r="E117" s="82"/>
      <c r="F117" s="81"/>
      <c r="G117" s="81"/>
      <c r="H117" s="81"/>
    </row>
    <row r="118" spans="2:8" x14ac:dyDescent="0.3">
      <c r="B118" s="80"/>
      <c r="C118" s="82"/>
      <c r="D118" s="82"/>
      <c r="E118" s="82"/>
      <c r="F118" s="81"/>
      <c r="G118" s="81"/>
      <c r="H118" s="81"/>
    </row>
    <row r="119" spans="2:8" x14ac:dyDescent="0.3">
      <c r="B119" s="80"/>
      <c r="C119" s="82"/>
      <c r="D119" s="82"/>
      <c r="E119" s="82"/>
      <c r="F119" s="81"/>
      <c r="G119" s="81"/>
      <c r="H119" s="81"/>
    </row>
    <row r="120" spans="2:8" x14ac:dyDescent="0.3">
      <c r="B120" s="80"/>
      <c r="C120" s="82"/>
      <c r="D120" s="82"/>
      <c r="E120" s="82"/>
      <c r="F120" s="81"/>
      <c r="G120" s="81"/>
      <c r="H120" s="81"/>
    </row>
    <row r="121" spans="2:8" x14ac:dyDescent="0.3">
      <c r="B121" s="80"/>
      <c r="C121" s="82"/>
      <c r="D121" s="82"/>
      <c r="E121" s="82"/>
      <c r="F121" s="81"/>
      <c r="G121" s="81"/>
      <c r="H121" s="81"/>
    </row>
    <row r="122" spans="2:8" x14ac:dyDescent="0.3">
      <c r="B122" s="80"/>
      <c r="C122" s="82"/>
      <c r="D122" s="82"/>
      <c r="E122" s="82"/>
      <c r="F122" s="81"/>
      <c r="G122" s="81"/>
      <c r="H122" s="81"/>
    </row>
    <row r="123" spans="2:8" x14ac:dyDescent="0.3">
      <c r="B123" s="80"/>
      <c r="C123" s="82"/>
      <c r="D123" s="82"/>
      <c r="E123" s="82"/>
      <c r="F123" s="81"/>
      <c r="G123" s="81"/>
      <c r="H123" s="81"/>
    </row>
    <row r="124" spans="2:8" x14ac:dyDescent="0.3">
      <c r="B124" s="80"/>
      <c r="C124" s="82"/>
      <c r="D124" s="82"/>
      <c r="E124" s="82"/>
      <c r="F124" s="81"/>
      <c r="G124" s="81"/>
      <c r="H124" s="81"/>
    </row>
    <row r="125" spans="2:8" x14ac:dyDescent="0.3">
      <c r="B125" s="80"/>
      <c r="C125" s="82"/>
      <c r="D125" s="82"/>
      <c r="E125" s="82"/>
      <c r="F125" s="81"/>
      <c r="G125" s="81"/>
      <c r="H125" s="81"/>
    </row>
    <row r="126" spans="2:8" x14ac:dyDescent="0.3">
      <c r="B126" s="80"/>
      <c r="C126" s="82"/>
      <c r="D126" s="82"/>
      <c r="E126" s="82"/>
      <c r="F126" s="81"/>
      <c r="G126" s="81"/>
      <c r="H126" s="81"/>
    </row>
    <row r="127" spans="2:8" x14ac:dyDescent="0.3">
      <c r="B127" s="80"/>
      <c r="C127" s="82"/>
      <c r="D127" s="82"/>
      <c r="E127" s="82"/>
      <c r="F127" s="81"/>
      <c r="G127" s="81"/>
      <c r="H127" s="81"/>
    </row>
    <row r="128" spans="2:8" x14ac:dyDescent="0.3">
      <c r="B128" s="80"/>
      <c r="C128" s="82"/>
      <c r="D128" s="82"/>
      <c r="E128" s="82"/>
      <c r="F128" s="81"/>
      <c r="G128" s="81"/>
      <c r="H128" s="81"/>
    </row>
    <row r="129" spans="2:8" x14ac:dyDescent="0.3">
      <c r="B129" s="80"/>
      <c r="C129" s="82"/>
      <c r="D129" s="82"/>
      <c r="E129" s="82"/>
      <c r="F129" s="81"/>
      <c r="G129" s="81"/>
      <c r="H129" s="81"/>
    </row>
    <row r="130" spans="2:8" x14ac:dyDescent="0.3">
      <c r="B130" s="80"/>
      <c r="C130" s="82"/>
      <c r="D130" s="82"/>
      <c r="E130" s="82"/>
      <c r="F130" s="81"/>
      <c r="G130" s="81"/>
      <c r="H130" s="81"/>
    </row>
    <row r="131" spans="2:8" x14ac:dyDescent="0.3">
      <c r="B131" s="80"/>
      <c r="C131" s="82"/>
      <c r="D131" s="82"/>
      <c r="E131" s="82"/>
    </row>
    <row r="132" spans="2:8" x14ac:dyDescent="0.3">
      <c r="B132" s="80"/>
      <c r="C132" s="82"/>
      <c r="D132" s="82"/>
      <c r="E132" s="82"/>
    </row>
    <row r="133" spans="2:8" x14ac:dyDescent="0.3">
      <c r="B133" s="80"/>
      <c r="C133" s="82"/>
      <c r="D133" s="82"/>
      <c r="E133" s="82"/>
    </row>
  </sheetData>
  <sheetProtection algorithmName="SHA-512" hashValue="3tB4Q+pGpmUzDlzdZcVfsxLiHNyDUzOofrKIQ+8fmYQQnD10VxsyO4jfcabbCk/D030x56vCuf5DLEDMigb9pA==" saltValue="ag9WUZNqaY5/9Rw6KhJQcA==" spinCount="100000" sheet="1" objects="1" scenarios="1" selectLockedCells="1"/>
  <mergeCells count="110">
    <mergeCell ref="F129:H129"/>
    <mergeCell ref="F130:H130"/>
    <mergeCell ref="F123:H123"/>
    <mergeCell ref="F124:H124"/>
    <mergeCell ref="F125:H125"/>
    <mergeCell ref="F126:H126"/>
    <mergeCell ref="F127:H127"/>
    <mergeCell ref="F128:H128"/>
    <mergeCell ref="F117:H117"/>
    <mergeCell ref="F118:H118"/>
    <mergeCell ref="F119:H119"/>
    <mergeCell ref="F120:H120"/>
    <mergeCell ref="F121:H121"/>
    <mergeCell ref="F122:H122"/>
    <mergeCell ref="F111:H111"/>
    <mergeCell ref="F112:H112"/>
    <mergeCell ref="F113:H113"/>
    <mergeCell ref="F114:H114"/>
    <mergeCell ref="F115:H115"/>
    <mergeCell ref="F116:H116"/>
    <mergeCell ref="F105:H105"/>
    <mergeCell ref="F106:H106"/>
    <mergeCell ref="F107:H107"/>
    <mergeCell ref="F108:H108"/>
    <mergeCell ref="F109:H109"/>
    <mergeCell ref="F110:H110"/>
    <mergeCell ref="F99:H99"/>
    <mergeCell ref="F100:H100"/>
    <mergeCell ref="F101:H101"/>
    <mergeCell ref="F102:H102"/>
    <mergeCell ref="F103:H103"/>
    <mergeCell ref="F104:H104"/>
    <mergeCell ref="F93:H93"/>
    <mergeCell ref="F94:H94"/>
    <mergeCell ref="F95:H95"/>
    <mergeCell ref="F96:H96"/>
    <mergeCell ref="F97:H97"/>
    <mergeCell ref="F98:H98"/>
    <mergeCell ref="F87:H87"/>
    <mergeCell ref="F88:H88"/>
    <mergeCell ref="F89:H89"/>
    <mergeCell ref="F90:H90"/>
    <mergeCell ref="F91:H91"/>
    <mergeCell ref="F92:H92"/>
    <mergeCell ref="F81:H81"/>
    <mergeCell ref="F82:H82"/>
    <mergeCell ref="F83:H83"/>
    <mergeCell ref="F84:H84"/>
    <mergeCell ref="F85:H85"/>
    <mergeCell ref="F86:H86"/>
    <mergeCell ref="F75:H75"/>
    <mergeCell ref="F76:H76"/>
    <mergeCell ref="F77:H77"/>
    <mergeCell ref="F78:H78"/>
    <mergeCell ref="F79:H79"/>
    <mergeCell ref="F80:H80"/>
    <mergeCell ref="F69:H69"/>
    <mergeCell ref="F70:H70"/>
    <mergeCell ref="F71:H71"/>
    <mergeCell ref="F72:H72"/>
    <mergeCell ref="F73:H73"/>
    <mergeCell ref="F74:H74"/>
    <mergeCell ref="F63:H63"/>
    <mergeCell ref="F64:H64"/>
    <mergeCell ref="F65:H65"/>
    <mergeCell ref="F66:H66"/>
    <mergeCell ref="F67:H67"/>
    <mergeCell ref="F68:H68"/>
    <mergeCell ref="F57:H57"/>
    <mergeCell ref="F58:H58"/>
    <mergeCell ref="F59:H59"/>
    <mergeCell ref="F60:H60"/>
    <mergeCell ref="F61:H61"/>
    <mergeCell ref="F62:H62"/>
    <mergeCell ref="F51:H51"/>
    <mergeCell ref="F52:H52"/>
    <mergeCell ref="F53:H53"/>
    <mergeCell ref="F54:H54"/>
    <mergeCell ref="F55:H55"/>
    <mergeCell ref="F56:H56"/>
    <mergeCell ref="F45:H45"/>
    <mergeCell ref="F46:H46"/>
    <mergeCell ref="F47:H47"/>
    <mergeCell ref="F48:H48"/>
    <mergeCell ref="F49:H49"/>
    <mergeCell ref="F50:H50"/>
    <mergeCell ref="F39:H39"/>
    <mergeCell ref="F40:H40"/>
    <mergeCell ref="F41:H41"/>
    <mergeCell ref="F42:H42"/>
    <mergeCell ref="F43:H43"/>
    <mergeCell ref="F44:H44"/>
    <mergeCell ref="F33:H33"/>
    <mergeCell ref="F34:H34"/>
    <mergeCell ref="F35:H35"/>
    <mergeCell ref="F36:H36"/>
    <mergeCell ref="F37:H37"/>
    <mergeCell ref="F38:H38"/>
    <mergeCell ref="F27:H27"/>
    <mergeCell ref="F28:H28"/>
    <mergeCell ref="F29:H29"/>
    <mergeCell ref="F30:H30"/>
    <mergeCell ref="F31:H31"/>
    <mergeCell ref="F32:H32"/>
    <mergeCell ref="F21:H21"/>
    <mergeCell ref="F22:H22"/>
    <mergeCell ref="F23:H23"/>
    <mergeCell ref="F24:H24"/>
    <mergeCell ref="F25:H25"/>
    <mergeCell ref="F26:H26"/>
  </mergeCells>
  <conditionalFormatting sqref="A1:XFD1048576">
    <cfRule type="expression" dxfId="127" priority="4">
      <formula>$E$4="Excel version: Invalid"</formula>
    </cfRule>
    <cfRule type="expression" dxfId="126" priority="5" stopIfTrue="1">
      <formula>$F$4="Error: Please use Office 2021 desktop version or newer"</formula>
    </cfRule>
  </conditionalFormatting>
  <conditionalFormatting sqref="B21:F21">
    <cfRule type="expression" dxfId="125" priority="3" stopIfTrue="1">
      <formula>$F$21&lt;&gt;""</formula>
    </cfRule>
  </conditionalFormatting>
  <conditionalFormatting sqref="B22:F22">
    <cfRule type="expression" dxfId="124" priority="2" stopIfTrue="1">
      <formula>$F$22&lt;&gt;""</formula>
    </cfRule>
  </conditionalFormatting>
  <conditionalFormatting sqref="B23:F23">
    <cfRule type="expression" dxfId="4" priority="1" stopIfTrue="1">
      <formula>$F$23&lt;&gt;""</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307AF-A21D-1F46-985F-663F1C68F52A}">
  <sheetPr>
    <tabColor rgb="FF4FADEA"/>
  </sheetPr>
  <dimension ref="B1:N25"/>
  <sheetViews>
    <sheetView workbookViewId="0">
      <selection activeCell="O13" sqref="O13"/>
    </sheetView>
  </sheetViews>
  <sheetFormatPr baseColWidth="10" defaultColWidth="8.83203125" defaultRowHeight="9" x14ac:dyDescent="0.15"/>
  <cols>
    <col min="1" max="7" width="8.83203125" style="49"/>
    <col min="8" max="8" width="11.83203125" style="49" bestFit="1" customWidth="1"/>
    <col min="9" max="9" width="10.5" style="49" bestFit="1" customWidth="1"/>
    <col min="10" max="10" width="9" style="49" bestFit="1" customWidth="1"/>
    <col min="11" max="13" width="8.83203125" style="49"/>
    <col min="14" max="14" width="13" style="49" bestFit="1" customWidth="1"/>
    <col min="15" max="16384" width="8.83203125" style="49"/>
  </cols>
  <sheetData>
    <row r="1" spans="2:12" s="50" customFormat="1" x14ac:dyDescent="0.15"/>
    <row r="2" spans="2:12" s="50" customFormat="1" x14ac:dyDescent="0.15"/>
    <row r="3" spans="2:12" x14ac:dyDescent="0.15">
      <c r="B3" s="51">
        <v>0</v>
      </c>
      <c r="C3" s="51"/>
      <c r="D3" s="51"/>
      <c r="E3" s="51"/>
      <c r="F3" s="51"/>
      <c r="G3" s="51"/>
      <c r="H3" s="51"/>
      <c r="I3" s="51"/>
      <c r="J3" s="51"/>
      <c r="K3" s="51"/>
      <c r="L3" s="51"/>
    </row>
    <row r="4" spans="2:12" x14ac:dyDescent="0.15">
      <c r="B4" s="51">
        <v>0</v>
      </c>
      <c r="C4" s="51"/>
      <c r="D4" s="51"/>
      <c r="E4" s="51"/>
      <c r="F4" s="51"/>
      <c r="G4" s="51"/>
      <c r="H4" s="51"/>
      <c r="I4" s="51"/>
      <c r="J4" s="51"/>
      <c r="K4" s="51"/>
      <c r="L4" s="51"/>
    </row>
    <row r="5" spans="2:12" x14ac:dyDescent="0.15">
      <c r="B5" s="51">
        <v>0</v>
      </c>
      <c r="C5" s="51"/>
      <c r="D5" s="51"/>
      <c r="E5" s="51"/>
      <c r="F5" s="51"/>
      <c r="G5" s="51"/>
      <c r="H5" s="51"/>
      <c r="I5" s="51"/>
      <c r="J5" s="51"/>
      <c r="K5" s="51"/>
      <c r="L5" s="51"/>
    </row>
    <row r="6" spans="2:12" x14ac:dyDescent="0.15">
      <c r="B6" s="51">
        <v>0</v>
      </c>
      <c r="C6" s="51"/>
      <c r="D6" s="51"/>
      <c r="E6" s="51"/>
      <c r="F6" s="51"/>
      <c r="G6" s="51"/>
      <c r="H6" s="51"/>
      <c r="I6" s="51"/>
      <c r="J6" s="51"/>
      <c r="K6" s="51"/>
      <c r="L6" s="51"/>
    </row>
    <row r="7" spans="2:12" x14ac:dyDescent="0.15">
      <c r="B7" s="51">
        <v>0</v>
      </c>
      <c r="C7" s="51"/>
      <c r="D7" s="51"/>
      <c r="E7" s="51"/>
      <c r="F7" s="51"/>
      <c r="G7" s="51"/>
      <c r="H7" s="51"/>
      <c r="I7" s="51"/>
      <c r="J7" s="51"/>
      <c r="K7" s="51"/>
      <c r="L7" s="51"/>
    </row>
    <row r="8" spans="2:12" x14ac:dyDescent="0.15">
      <c r="B8" s="51">
        <v>0</v>
      </c>
      <c r="C8" s="51"/>
      <c r="D8" s="51"/>
      <c r="E8" s="51"/>
      <c r="F8" s="51"/>
      <c r="G8" s="51"/>
      <c r="H8" s="51"/>
      <c r="I8" s="51"/>
      <c r="J8" s="51"/>
      <c r="K8" s="51"/>
      <c r="L8" s="51"/>
    </row>
    <row r="9" spans="2:12" x14ac:dyDescent="0.15">
      <c r="B9" s="52">
        <v>0</v>
      </c>
      <c r="C9" s="52"/>
      <c r="D9" s="52"/>
      <c r="E9" s="52"/>
      <c r="F9" s="52"/>
      <c r="G9" s="52"/>
      <c r="H9" s="52"/>
      <c r="I9" s="53">
        <v>0</v>
      </c>
      <c r="J9" s="49">
        <v>0</v>
      </c>
    </row>
    <row r="10" spans="2:12" x14ac:dyDescent="0.15">
      <c r="B10" s="51">
        <v>0</v>
      </c>
      <c r="C10" s="51"/>
      <c r="D10" s="51"/>
      <c r="E10" s="51"/>
      <c r="F10" s="51"/>
      <c r="G10" s="51"/>
      <c r="H10" s="51"/>
      <c r="I10" s="51"/>
      <c r="J10" s="51"/>
      <c r="K10" s="51"/>
      <c r="L10" s="51"/>
    </row>
    <row r="11" spans="2:12" x14ac:dyDescent="0.15">
      <c r="B11" s="51">
        <v>0</v>
      </c>
      <c r="C11" s="51"/>
      <c r="D11" s="51"/>
      <c r="E11" s="51"/>
      <c r="F11" s="51"/>
      <c r="G11" s="51"/>
      <c r="H11" s="51"/>
      <c r="I11" s="51"/>
      <c r="J11" s="51"/>
      <c r="K11" s="51"/>
      <c r="L11" s="51"/>
    </row>
    <row r="13" spans="2:12" x14ac:dyDescent="0.15">
      <c r="B13" s="54">
        <v>0</v>
      </c>
      <c r="C13" s="54"/>
      <c r="D13" s="54"/>
      <c r="E13" s="54"/>
    </row>
    <row r="14" spans="2:12" x14ac:dyDescent="0.15">
      <c r="B14" s="51">
        <v>0</v>
      </c>
      <c r="C14" s="51"/>
      <c r="D14" s="51">
        <v>1</v>
      </c>
      <c r="E14" s="51"/>
    </row>
    <row r="15" spans="2:12" x14ac:dyDescent="0.15">
      <c r="B15" s="51">
        <v>0</v>
      </c>
      <c r="C15" s="51"/>
      <c r="D15" s="51">
        <v>1</v>
      </c>
      <c r="E15" s="51"/>
    </row>
    <row r="16" spans="2:12" x14ac:dyDescent="0.15">
      <c r="B16" s="51">
        <v>0</v>
      </c>
      <c r="C16" s="51"/>
      <c r="D16" s="51">
        <v>1</v>
      </c>
      <c r="E16" s="51"/>
    </row>
    <row r="17" spans="2:14" x14ac:dyDescent="0.15">
      <c r="B17" s="51">
        <v>0</v>
      </c>
      <c r="C17" s="51"/>
      <c r="D17" s="51">
        <v>1</v>
      </c>
      <c r="E17" s="51"/>
    </row>
    <row r="18" spans="2:14" x14ac:dyDescent="0.15">
      <c r="B18" s="51">
        <v>0</v>
      </c>
      <c r="C18" s="51"/>
      <c r="D18" s="51">
        <v>1</v>
      </c>
      <c r="E18" s="51"/>
      <c r="J18" s="51">
        <v>0</v>
      </c>
      <c r="K18" s="51"/>
      <c r="L18" s="51"/>
      <c r="M18" s="51"/>
      <c r="N18" s="55">
        <v>1</v>
      </c>
    </row>
    <row r="19" spans="2:14" x14ac:dyDescent="0.15">
      <c r="B19" s="51">
        <v>0</v>
      </c>
      <c r="C19" s="51"/>
      <c r="D19" s="51">
        <v>1</v>
      </c>
      <c r="E19" s="51"/>
      <c r="N19" s="55"/>
    </row>
    <row r="20" spans="2:14" x14ac:dyDescent="0.15">
      <c r="B20" s="56"/>
      <c r="C20" s="56"/>
      <c r="D20" s="56"/>
      <c r="E20" s="56"/>
      <c r="J20" s="51">
        <v>0</v>
      </c>
      <c r="K20" s="51"/>
      <c r="L20" s="51"/>
      <c r="M20" s="51"/>
      <c r="N20" s="55">
        <v>1</v>
      </c>
    </row>
    <row r="21" spans="2:14" x14ac:dyDescent="0.15">
      <c r="B21" s="51">
        <v>0</v>
      </c>
      <c r="C21" s="51"/>
      <c r="D21" s="51"/>
      <c r="E21" s="51"/>
      <c r="F21" s="51"/>
      <c r="G21" s="51"/>
      <c r="H21" s="55">
        <v>2</v>
      </c>
      <c r="N21" s="55"/>
    </row>
    <row r="22" spans="2:14" x14ac:dyDescent="0.15">
      <c r="B22" s="51">
        <v>0</v>
      </c>
      <c r="C22" s="51"/>
      <c r="D22" s="51"/>
      <c r="E22" s="51"/>
      <c r="F22" s="51"/>
      <c r="G22" s="51"/>
      <c r="J22" s="51">
        <v>0</v>
      </c>
      <c r="K22" s="51"/>
      <c r="L22" s="51"/>
      <c r="M22" s="51"/>
      <c r="N22" s="55">
        <v>1</v>
      </c>
    </row>
    <row r="23" spans="2:14" x14ac:dyDescent="0.15">
      <c r="B23" s="51">
        <v>0</v>
      </c>
      <c r="C23" s="51"/>
      <c r="D23" s="51"/>
      <c r="E23" s="51"/>
      <c r="F23" s="51"/>
      <c r="G23" s="51"/>
      <c r="J23" s="56"/>
      <c r="K23" s="56"/>
      <c r="L23" s="56"/>
      <c r="M23" s="56"/>
      <c r="N23" s="55"/>
    </row>
    <row r="24" spans="2:14" x14ac:dyDescent="0.15">
      <c r="B24" s="51">
        <v>0</v>
      </c>
      <c r="C24" s="51"/>
      <c r="D24" s="51"/>
      <c r="E24" s="51"/>
      <c r="F24" s="51"/>
      <c r="G24" s="51"/>
      <c r="J24" s="51">
        <v>0</v>
      </c>
      <c r="K24" s="51"/>
      <c r="L24" s="51"/>
      <c r="M24" s="51"/>
      <c r="N24" s="55">
        <v>1</v>
      </c>
    </row>
    <row r="25" spans="2:14" x14ac:dyDescent="0.15">
      <c r="B25" s="51">
        <v>0</v>
      </c>
      <c r="C25" s="51"/>
      <c r="D25" s="51"/>
      <c r="E25" s="51"/>
      <c r="F25" s="51"/>
      <c r="G25" s="51"/>
    </row>
  </sheetData>
  <mergeCells count="31">
    <mergeCell ref="B25:G25"/>
    <mergeCell ref="B21:G21"/>
    <mergeCell ref="B22:G22"/>
    <mergeCell ref="J22:M22"/>
    <mergeCell ref="B23:G23"/>
    <mergeCell ref="B24:G24"/>
    <mergeCell ref="J24:M24"/>
    <mergeCell ref="B18:C18"/>
    <mergeCell ref="D18:E18"/>
    <mergeCell ref="J18:M18"/>
    <mergeCell ref="B19:C19"/>
    <mergeCell ref="D19:E19"/>
    <mergeCell ref="J20:M20"/>
    <mergeCell ref="B15:C15"/>
    <mergeCell ref="D15:E15"/>
    <mergeCell ref="B16:C16"/>
    <mergeCell ref="D16:E16"/>
    <mergeCell ref="B17:C17"/>
    <mergeCell ref="D17:E17"/>
    <mergeCell ref="B9:H9"/>
    <mergeCell ref="B10:L10"/>
    <mergeCell ref="B11:L11"/>
    <mergeCell ref="B13:E13"/>
    <mergeCell ref="B14:C14"/>
    <mergeCell ref="D14:E14"/>
    <mergeCell ref="B3:L3"/>
    <mergeCell ref="B4:L4"/>
    <mergeCell ref="B5:L5"/>
    <mergeCell ref="B6:L6"/>
    <mergeCell ref="B7:L7"/>
    <mergeCell ref="B8:L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1D614-F056-F14F-9EB7-51115BC87D63}">
  <sheetPr>
    <tabColor rgb="FF4FADEA"/>
  </sheetPr>
  <dimension ref="A1:N25"/>
  <sheetViews>
    <sheetView workbookViewId="0">
      <selection activeCell="H21" sqref="H21"/>
    </sheetView>
  </sheetViews>
  <sheetFormatPr baseColWidth="10" defaultColWidth="8.83203125" defaultRowHeight="9" x14ac:dyDescent="0.15"/>
  <cols>
    <col min="1" max="2" width="9" style="49" bestFit="1" customWidth="1"/>
    <col min="3" max="8" width="8.83203125" style="49"/>
    <col min="9" max="9" width="10.1640625" style="49" bestFit="1" customWidth="1"/>
    <col min="10" max="10" width="9" style="49" bestFit="1" customWidth="1"/>
    <col min="11" max="16384" width="8.83203125" style="49"/>
  </cols>
  <sheetData>
    <row r="1" spans="1:12" s="50" customFormat="1" x14ac:dyDescent="0.15">
      <c r="I1" s="50" t="s">
        <v>288</v>
      </c>
    </row>
    <row r="2" spans="1:12" s="50" customFormat="1" x14ac:dyDescent="0.15">
      <c r="A2" s="61">
        <f ca="1">IF('Page A'!$D$2="DRAGGING CELLS IS NOT PERMITTED. PLEASE UNDO LAST ACTION!!",0,IF('Page A'!$P$1&lt;&gt;"Feedback OFF",IF(Scoreboard!$F$21="",SUMIFS('Page APT'!A3:$AL$25, 'Page APT'!A3:$AL$25, "&gt;0", 'Page ASC'!A3:$AL$25, "PerfectMsg")+ABS(SUMIFS('Page APT'!A3:$AL$25, 'Page APT'!A3:$AL$25, "&lt;0", 'Page ASC'!A3:$AL$25, "PerfectMsg")),0),0))</f>
        <v>0</v>
      </c>
      <c r="B2" s="61">
        <f>SUMIF('Page APT'!A3:$AL$25,"&gt;0")</f>
        <v>12</v>
      </c>
    </row>
    <row r="3" spans="1:12" x14ac:dyDescent="0.15">
      <c r="B3" s="51">
        <v>0</v>
      </c>
      <c r="C3" s="51"/>
      <c r="D3" s="51"/>
      <c r="E3" s="51"/>
      <c r="F3" s="51"/>
      <c r="G3" s="51"/>
      <c r="H3" s="51"/>
      <c r="I3" s="51"/>
      <c r="J3" s="51"/>
      <c r="K3" s="51"/>
      <c r="L3" s="51"/>
    </row>
    <row r="4" spans="1:12" x14ac:dyDescent="0.15">
      <c r="B4" s="51">
        <v>0</v>
      </c>
      <c r="C4" s="51"/>
      <c r="D4" s="51"/>
      <c r="E4" s="51"/>
      <c r="F4" s="51"/>
      <c r="G4" s="51"/>
      <c r="H4" s="51"/>
      <c r="I4" s="51"/>
      <c r="J4" s="51"/>
      <c r="K4" s="51"/>
      <c r="L4" s="51"/>
    </row>
    <row r="5" spans="1:12" x14ac:dyDescent="0.15">
      <c r="B5" s="51">
        <v>0</v>
      </c>
      <c r="C5" s="51"/>
      <c r="D5" s="51"/>
      <c r="E5" s="51"/>
      <c r="F5" s="51"/>
      <c r="G5" s="51"/>
      <c r="H5" s="51"/>
      <c r="I5" s="51"/>
      <c r="J5" s="51"/>
      <c r="K5" s="51"/>
      <c r="L5" s="51"/>
    </row>
    <row r="6" spans="1:12" x14ac:dyDescent="0.15">
      <c r="B6" s="51">
        <v>0</v>
      </c>
      <c r="C6" s="51"/>
      <c r="D6" s="51"/>
      <c r="E6" s="51"/>
      <c r="F6" s="51"/>
      <c r="G6" s="51"/>
      <c r="H6" s="51"/>
      <c r="I6" s="51"/>
      <c r="J6" s="51"/>
      <c r="K6" s="51"/>
      <c r="L6" s="51"/>
    </row>
    <row r="7" spans="1:12" x14ac:dyDescent="0.15">
      <c r="B7" s="51">
        <v>0</v>
      </c>
      <c r="C7" s="51"/>
      <c r="D7" s="51"/>
      <c r="E7" s="51"/>
      <c r="F7" s="51"/>
      <c r="G7" s="51"/>
      <c r="H7" s="51"/>
      <c r="I7" s="51"/>
      <c r="J7" s="51"/>
      <c r="K7" s="51"/>
      <c r="L7" s="51"/>
    </row>
    <row r="8" spans="1:12" x14ac:dyDescent="0.15">
      <c r="B8" s="51">
        <v>0</v>
      </c>
      <c r="C8" s="51"/>
      <c r="D8" s="51"/>
      <c r="E8" s="51"/>
      <c r="F8" s="51"/>
      <c r="G8" s="51"/>
      <c r="H8" s="51"/>
      <c r="I8" s="51"/>
      <c r="J8" s="51"/>
      <c r="K8" s="51"/>
      <c r="L8" s="51"/>
    </row>
    <row r="9" spans="1:12" x14ac:dyDescent="0.15">
      <c r="B9" s="52">
        <v>0</v>
      </c>
      <c r="C9" s="52"/>
      <c r="D9" s="52"/>
      <c r="E9" s="52"/>
      <c r="F9" s="52"/>
      <c r="G9" s="52"/>
      <c r="H9" s="52"/>
      <c r="I9" s="53">
        <v>8</v>
      </c>
      <c r="J9" s="49">
        <v>0</v>
      </c>
    </row>
    <row r="10" spans="1:12" x14ac:dyDescent="0.15">
      <c r="B10" s="51">
        <v>0</v>
      </c>
      <c r="C10" s="51"/>
      <c r="D10" s="51"/>
      <c r="E10" s="51"/>
      <c r="F10" s="51"/>
      <c r="G10" s="51"/>
      <c r="H10" s="51"/>
      <c r="I10" s="51"/>
      <c r="J10" s="51"/>
      <c r="K10" s="51"/>
      <c r="L10" s="51"/>
    </row>
    <row r="11" spans="1:12" x14ac:dyDescent="0.15">
      <c r="B11" s="51">
        <v>0</v>
      </c>
      <c r="C11" s="51"/>
      <c r="D11" s="51"/>
      <c r="E11" s="51"/>
      <c r="F11" s="51"/>
      <c r="G11" s="51"/>
      <c r="H11" s="51"/>
      <c r="I11" s="51"/>
      <c r="J11" s="51"/>
      <c r="K11" s="51"/>
      <c r="L11" s="51"/>
    </row>
    <row r="13" spans="1:12" x14ac:dyDescent="0.15">
      <c r="B13" s="54">
        <v>0</v>
      </c>
      <c r="C13" s="54"/>
      <c r="D13" s="54"/>
      <c r="E13" s="54"/>
    </row>
    <row r="14" spans="1:12" x14ac:dyDescent="0.15">
      <c r="B14" s="51">
        <v>0</v>
      </c>
      <c r="C14" s="51"/>
      <c r="D14" s="51" t="str">
        <f ca="1">_xlfn.IFS(ISBLANK('Page A'!D14),"",IF(NOT(ISNA('#_Page A'!D14)),IF(ISNA('Page A'!D14),TRUE,FALSE),FALSE),"StuNAMsg",IF(AND(ISNA('#_Page A'!D14),ISNA('Page A'!D14)),TRUE,FALSE),"PerfectMsg",IF(NOT(ISERROR('#_Page A'!D14)),IF(ISERROR('Page A'!D14),TRUE,FALSE),FALSE),"StuErrorMsg",IF(TYPE('#_Page A'!D14)&lt;&gt;TYPE('Page A'!D14),TRUE,FALSE),"WrongTypeMsg",IF(_xlfn.ISFORMULA('#_Page A'!D14),IF(NOT(_xlfn.ISFORMULA('Page A'!D14)),TRUE),FALSE),"MissingFormulaMsg",IF(NOT(AND(ISNUMBER(FIND("[",_xlfn.FORMULATEXT('#_Page A'!D14))),ISNUMBER(FIND("!",_xlfn.FORMULATEXT('#_Page A'!D14))))),AND(ISNUMBER(FIND("[",_xlfn.FORMULATEXT('Page A'!D14))),ISNUMBER(FIND("!",_xlfn.FORMULATEXT('Page A'!D14)))),FALSE),"ExternalRefsMsg",IF(ISNUMBER('#_Page A'!D14),IF(ABS('#_Page A'!D14-'Page A'!D14)&gt;0.00001,TRUE,FALSE),IF('#_Page A'!D14&lt;&gt;'Page A'!D14,TRUE,FALSE)),IF(ISNUMBER('#_Page A'!D14),IF('#_Page A'!D14&gt;'Page A'!D14,"TooLow","TooHigh"),"WrongAnswer"),NOT(_xlfn.ISFORMULA('#_Page A'!D14)),"PerfectMsg",IF((LEN(SUBSTITUTE(SUBSTITUTE(SUBSTITUTE(SUBSTITUTE(SUBSTITUTE(SUBSTITUTE(SUBSTITUTE(SUBSTITUTE(SUBSTITUTE(SUBSTITUTE(SUBSTITUTE(SUBSTITUTE(SUBSTITUTE(SUBSTITUTE(SUBSTITUTE(SUBSTITUTE(SUBSTITUTE(SUBSTITUTE(SUBSTITUTE(SUBSTITUTE(SUBSTITUTE(SUBSTITUTE(SUBSTITUTE(SUBSTITUTE(IF(_xlfn.ISFORMULA('Page A'!D14),_xlfn.FORMULATEXT('Page A'!D14),'Page A'!D14),"9","#"),"8","#"),"7","#"),"6","#"),"5","#"),"4","#"),"3","#"),"2","#"),"1","#"),"0","#"),CHAR(10),""),"$",""),"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Page A'!D14),_xlfn.FORMULATEXT('Page A'!D14),'Page A'!D14),"9","#"),"8","#"),"7","#"),"6","#"),"5","#"),"4","#"),"3","#"),"2","#"),"1","#"),"0","#"),CHAR(10),""),"$",""),"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Page A'!D14),_xlfn.FORMULATEXT('#_Page A'!D14),'#_Page A'!D14),"9","#"),"8","#"),"7","#"),"6","#"),"5","#"),"4","#"),"3","#"),"2","#"),"1","#"),"0","#"),CHAR(10),""),"$",""),"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Page A'!D14),_xlfn.FORMULATEXT('#_Page A'!D14),'#_Page A'!D14),"9","#"),"8","#"),"7","#"),"6","#"),"5","#"),"4","#"),"3","#"),"2","#"),"1","#"),"0","#"),CHAR(10),""),"$","")," ",""),",","@"),"&gt;","@"),"&lt;","@"),"=","@"),")","@"),"(","@"),"^","@"),"/","@"),"+","@"),"*","@"),"-","@"),"@#","")))/2,TRUE,FALSE),"HardCodeMsg",IF(LEN(IF(_xlfn.ISFORMULA('Page A'!D14),_xlfn.FORMULATEXT('Page A'!D14),'Page A'!D14))-LEN(SUBSTITUTE(IF(_xlfn.ISFORMULA('Page A'!D14),_xlfn.FORMULATEXT('Page A'!D14),'Page A'!D14),"""",""))&gt;LEN(IF(_xlfn.ISFORMULA('#_Page A'!D14),_xlfn.FORMULATEXT('#_Page A'!D14),'#_Page A'!D14))-LEN(SUBSTITUTE(IF(_xlfn.ISFORMULA('#_Page A'!D14),_xlfn.FORMULATEXT('#_Page A'!D14),'#_Page A'!D14),"""","")),TRUE,FALSE),"HardQuoteMsg",IF(LEN(IF(_xlfn.ISFORMULA('Page A'!D14),_xlfn.FORMULATEXT('Page A'!D14),'Page A'!D14))-LEN(SUBSTITUTE(IF(_xlfn.ISFORMULA('Page A'!D14),_xlfn.FORMULATEXT('Page A'!D14),'Page A'!D14),"$",""))&lt;0.5*(LEN(IF(_xlfn.ISFORMULA('#_Page A'!D14),_xlfn.FORMULATEXT('#_Page A'!D14),'#_Page A'!D14))-LEN(SUBSTITUTE(IF(_xlfn.ISFORMULA('#_Page A'!D14),_xlfn.FORMULATEXT('#_Page A'!D14),'#_Page A'!D14),"$",""))),TRUE,FALSE),"MissingAbsMsg",TRUE,"PerfectMsg")</f>
        <v/>
      </c>
      <c r="E14" s="51"/>
    </row>
    <row r="15" spans="1:12" x14ac:dyDescent="0.15">
      <c r="B15" s="51">
        <v>0</v>
      </c>
      <c r="C15" s="51"/>
      <c r="D15" s="51" t="str">
        <f ca="1">_xlfn.IFS(ISBLANK('Page A'!D15),"",IF(NOT(ISNA('#_Page A'!D15)),IF(ISNA('Page A'!D15),TRUE,FALSE),FALSE),"StuNAMsg",IF(AND(ISNA('#_Page A'!D15),ISNA('Page A'!D15)),TRUE,FALSE),"PerfectMsg",IF(NOT(ISERROR('#_Page A'!D15)),IF(ISERROR('Page A'!D15),TRUE,FALSE),FALSE),"StuErrorMsg",IF(TYPE('#_Page A'!D15)&lt;&gt;TYPE('Page A'!D15),TRUE,FALSE),"WrongTypeMsg",IF(_xlfn.ISFORMULA('#_Page A'!D15),IF(NOT(_xlfn.ISFORMULA('Page A'!D15)),TRUE),FALSE),"MissingFormulaMsg",IF(NOT(AND(ISNUMBER(FIND("[",_xlfn.FORMULATEXT('#_Page A'!D15))),ISNUMBER(FIND("!",_xlfn.FORMULATEXT('#_Page A'!D15))))),AND(ISNUMBER(FIND("[",_xlfn.FORMULATEXT('Page A'!D15))),ISNUMBER(FIND("!",_xlfn.FORMULATEXT('Page A'!D15)))),FALSE),"ExternalRefsMsg",IF(ISNUMBER('#_Page A'!D15),IF(ABS('#_Page A'!D15-'Page A'!D15)&gt;0.00001,TRUE,FALSE),IF('#_Page A'!D15&lt;&gt;'Page A'!D15,TRUE,FALSE)),IF(ISNUMBER('#_Page A'!D15),IF('#_Page A'!D15&gt;'Page A'!D15,"TooLow","TooHigh"),"WrongAnswer"),NOT(_xlfn.ISFORMULA('#_Page A'!D15)),"PerfectMsg",IF((LEN(SUBSTITUTE(SUBSTITUTE(SUBSTITUTE(SUBSTITUTE(SUBSTITUTE(SUBSTITUTE(SUBSTITUTE(SUBSTITUTE(SUBSTITUTE(SUBSTITUTE(SUBSTITUTE(SUBSTITUTE(SUBSTITUTE(SUBSTITUTE(SUBSTITUTE(SUBSTITUTE(SUBSTITUTE(SUBSTITUTE(SUBSTITUTE(SUBSTITUTE(SUBSTITUTE(SUBSTITUTE(SUBSTITUTE(SUBSTITUTE(IF(_xlfn.ISFORMULA('Page A'!D15),_xlfn.FORMULATEXT('Page A'!D15),'Page A'!D15),"9","#"),"8","#"),"7","#"),"6","#"),"5","#"),"4","#"),"3","#"),"2","#"),"1","#"),"0","#"),CHAR(10),""),"$",""),"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Page A'!D15),_xlfn.FORMULATEXT('Page A'!D15),'Page A'!D15),"9","#"),"8","#"),"7","#"),"6","#"),"5","#"),"4","#"),"3","#"),"2","#"),"1","#"),"0","#"),CHAR(10),""),"$",""),"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Page A'!D15),_xlfn.FORMULATEXT('#_Page A'!D15),'#_Page A'!D15),"9","#"),"8","#"),"7","#"),"6","#"),"5","#"),"4","#"),"3","#"),"2","#"),"1","#"),"0","#"),CHAR(10),""),"$",""),"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Page A'!D15),_xlfn.FORMULATEXT('#_Page A'!D15),'#_Page A'!D15),"9","#"),"8","#"),"7","#"),"6","#"),"5","#"),"4","#"),"3","#"),"2","#"),"1","#"),"0","#"),CHAR(10),""),"$","")," ",""),",","@"),"&gt;","@"),"&lt;","@"),"=","@"),")","@"),"(","@"),"^","@"),"/","@"),"+","@"),"*","@"),"-","@"),"@#","")))/2,TRUE,FALSE),"HardCodeMsg",IF(LEN(IF(_xlfn.ISFORMULA('Page A'!D15),_xlfn.FORMULATEXT('Page A'!D15),'Page A'!D15))-LEN(SUBSTITUTE(IF(_xlfn.ISFORMULA('Page A'!D15),_xlfn.FORMULATEXT('Page A'!D15),'Page A'!D15),"""",""))&gt;LEN(IF(_xlfn.ISFORMULA('#_Page A'!D15),_xlfn.FORMULATEXT('#_Page A'!D15),'#_Page A'!D15))-LEN(SUBSTITUTE(IF(_xlfn.ISFORMULA('#_Page A'!D15),_xlfn.FORMULATEXT('#_Page A'!D15),'#_Page A'!D15),"""","")),TRUE,FALSE),"HardQuoteMsg",IF(LEN(IF(_xlfn.ISFORMULA('Page A'!D15),_xlfn.FORMULATEXT('Page A'!D15),'Page A'!D15))-LEN(SUBSTITUTE(IF(_xlfn.ISFORMULA('Page A'!D15),_xlfn.FORMULATEXT('Page A'!D15),'Page A'!D15),"$",""))&lt;0.5*(LEN(IF(_xlfn.ISFORMULA('#_Page A'!D15),_xlfn.FORMULATEXT('#_Page A'!D15),'#_Page A'!D15))-LEN(SUBSTITUTE(IF(_xlfn.ISFORMULA('#_Page A'!D15),_xlfn.FORMULATEXT('#_Page A'!D15),'#_Page A'!D15),"$",""))),TRUE,FALSE),"MissingAbsMsg",TRUE,"PerfectMsg")</f>
        <v/>
      </c>
      <c r="E15" s="51"/>
    </row>
    <row r="16" spans="1:12" x14ac:dyDescent="0.15">
      <c r="B16" s="51">
        <v>0</v>
      </c>
      <c r="C16" s="51"/>
      <c r="D16" s="51" t="str">
        <f ca="1">_xlfn.IFS(ISBLANK('Page A'!D16),"",IF(NOT(ISNA('#_Page A'!D16)),IF(ISNA('Page A'!D16),TRUE,FALSE),FALSE),"StuNAMsg",IF(AND(ISNA('#_Page A'!D16),ISNA('Page A'!D16)),TRUE,FALSE),"PerfectMsg",IF(NOT(ISERROR('#_Page A'!D16)),IF(ISERROR('Page A'!D16),TRUE,FALSE),FALSE),"StuErrorMsg",IF(TYPE('#_Page A'!D16)&lt;&gt;TYPE('Page A'!D16),TRUE,FALSE),"WrongTypeMsg",IF(_xlfn.ISFORMULA('#_Page A'!D16),IF(NOT(_xlfn.ISFORMULA('Page A'!D16)),TRUE),FALSE),"MissingFormulaMsg",IF(NOT(AND(ISNUMBER(FIND("[",_xlfn.FORMULATEXT('#_Page A'!D16))),ISNUMBER(FIND("!",_xlfn.FORMULATEXT('#_Page A'!D16))))),AND(ISNUMBER(FIND("[",_xlfn.FORMULATEXT('Page A'!D16))),ISNUMBER(FIND("!",_xlfn.FORMULATEXT('Page A'!D16)))),FALSE),"ExternalRefsMsg",IF(ISNUMBER('#_Page A'!D16),IF(ABS('#_Page A'!D16-'Page A'!D16)&gt;0.00001,TRUE,FALSE),IF('#_Page A'!D16&lt;&gt;'Page A'!D16,TRUE,FALSE)),IF(ISNUMBER('#_Page A'!D16),IF('#_Page A'!D16&gt;'Page A'!D16,"TooLow","TooHigh"),"WrongAnswer"),NOT(_xlfn.ISFORMULA('#_Page A'!D16)),"PerfectMsg",IF((LEN(SUBSTITUTE(SUBSTITUTE(SUBSTITUTE(SUBSTITUTE(SUBSTITUTE(SUBSTITUTE(SUBSTITUTE(SUBSTITUTE(SUBSTITUTE(SUBSTITUTE(SUBSTITUTE(SUBSTITUTE(SUBSTITUTE(SUBSTITUTE(SUBSTITUTE(SUBSTITUTE(SUBSTITUTE(SUBSTITUTE(SUBSTITUTE(SUBSTITUTE(SUBSTITUTE(SUBSTITUTE(SUBSTITUTE(SUBSTITUTE(IF(_xlfn.ISFORMULA('Page A'!D16),_xlfn.FORMULATEXT('Page A'!D16),'Page A'!D16),"9","#"),"8","#"),"7","#"),"6","#"),"5","#"),"4","#"),"3","#"),"2","#"),"1","#"),"0","#"),CHAR(10),""),"$",""),"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Page A'!D16),_xlfn.FORMULATEXT('Page A'!D16),'Page A'!D16),"9","#"),"8","#"),"7","#"),"6","#"),"5","#"),"4","#"),"3","#"),"2","#"),"1","#"),"0","#"),CHAR(10),""),"$",""),"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Page A'!D16),_xlfn.FORMULATEXT('#_Page A'!D16),'#_Page A'!D16),"9","#"),"8","#"),"7","#"),"6","#"),"5","#"),"4","#"),"3","#"),"2","#"),"1","#"),"0","#"),CHAR(10),""),"$",""),"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Page A'!D16),_xlfn.FORMULATEXT('#_Page A'!D16),'#_Page A'!D16),"9","#"),"8","#"),"7","#"),"6","#"),"5","#"),"4","#"),"3","#"),"2","#"),"1","#"),"0","#"),CHAR(10),""),"$","")," ",""),",","@"),"&gt;","@"),"&lt;","@"),"=","@"),")","@"),"(","@"),"^","@"),"/","@"),"+","@"),"*","@"),"-","@"),"@#","")))/2,TRUE,FALSE),"HardCodeMsg",IF(LEN(IF(_xlfn.ISFORMULA('Page A'!D16),_xlfn.FORMULATEXT('Page A'!D16),'Page A'!D16))-LEN(SUBSTITUTE(IF(_xlfn.ISFORMULA('Page A'!D16),_xlfn.FORMULATEXT('Page A'!D16),'Page A'!D16),"""",""))&gt;LEN(IF(_xlfn.ISFORMULA('#_Page A'!D16),_xlfn.FORMULATEXT('#_Page A'!D16),'#_Page A'!D16))-LEN(SUBSTITUTE(IF(_xlfn.ISFORMULA('#_Page A'!D16),_xlfn.FORMULATEXT('#_Page A'!D16),'#_Page A'!D16),"""","")),TRUE,FALSE),"HardQuoteMsg",IF(LEN(IF(_xlfn.ISFORMULA('Page A'!D16),_xlfn.FORMULATEXT('Page A'!D16),'Page A'!D16))-LEN(SUBSTITUTE(IF(_xlfn.ISFORMULA('Page A'!D16),_xlfn.FORMULATEXT('Page A'!D16),'Page A'!D16),"$",""))&lt;0.5*(LEN(IF(_xlfn.ISFORMULA('#_Page A'!D16),_xlfn.FORMULATEXT('#_Page A'!D16),'#_Page A'!D16))-LEN(SUBSTITUTE(IF(_xlfn.ISFORMULA('#_Page A'!D16),_xlfn.FORMULATEXT('#_Page A'!D16),'#_Page A'!D16),"$",""))),TRUE,FALSE),"MissingAbsMsg",TRUE,"PerfectMsg")</f>
        <v/>
      </c>
      <c r="E16" s="51"/>
    </row>
    <row r="17" spans="2:14" x14ac:dyDescent="0.15">
      <c r="B17" s="51">
        <v>0</v>
      </c>
      <c r="C17" s="51"/>
      <c r="D17" s="51" t="str">
        <f ca="1">_xlfn.IFS(ISBLANK('Page A'!D17),"",IF(NOT(ISNA('#_Page A'!D17)),IF(ISNA('Page A'!D17),TRUE,FALSE),FALSE),"StuNAMsg",IF(AND(ISNA('#_Page A'!D17),ISNA('Page A'!D17)),TRUE,FALSE),"PerfectMsg",IF(NOT(ISERROR('#_Page A'!D17)),IF(ISERROR('Page A'!D17),TRUE,FALSE),FALSE),"StuErrorMsg",IF(TYPE('#_Page A'!D17)&lt;&gt;TYPE('Page A'!D17),TRUE,FALSE),"WrongTypeMsg",IF(_xlfn.ISFORMULA('#_Page A'!D17),IF(NOT(_xlfn.ISFORMULA('Page A'!D17)),TRUE),FALSE),"MissingFormulaMsg",IF(NOT(AND(ISNUMBER(FIND("[",_xlfn.FORMULATEXT('#_Page A'!D17))),ISNUMBER(FIND("!",_xlfn.FORMULATEXT('#_Page A'!D17))))),AND(ISNUMBER(FIND("[",_xlfn.FORMULATEXT('Page A'!D17))),ISNUMBER(FIND("!",_xlfn.FORMULATEXT('Page A'!D17)))),FALSE),"ExternalRefsMsg",IF(ISNUMBER('#_Page A'!D17),IF(ABS('#_Page A'!D17-'Page A'!D17)&gt;0.00001,TRUE,FALSE),IF('#_Page A'!D17&lt;&gt;'Page A'!D17,TRUE,FALSE)),IF(ISNUMBER('#_Page A'!D17),IF('#_Page A'!D17&gt;'Page A'!D17,"TooLow","TooHigh"),"WrongAnswer"),NOT(_xlfn.ISFORMULA('#_Page A'!D17)),"PerfectMsg",IF((LEN(SUBSTITUTE(SUBSTITUTE(SUBSTITUTE(SUBSTITUTE(SUBSTITUTE(SUBSTITUTE(SUBSTITUTE(SUBSTITUTE(SUBSTITUTE(SUBSTITUTE(SUBSTITUTE(SUBSTITUTE(SUBSTITUTE(SUBSTITUTE(SUBSTITUTE(SUBSTITUTE(SUBSTITUTE(SUBSTITUTE(SUBSTITUTE(SUBSTITUTE(SUBSTITUTE(SUBSTITUTE(SUBSTITUTE(SUBSTITUTE(IF(_xlfn.ISFORMULA('Page A'!D17),_xlfn.FORMULATEXT('Page A'!D17),'Page A'!D17),"9","#"),"8","#"),"7","#"),"6","#"),"5","#"),"4","#"),"3","#"),"2","#"),"1","#"),"0","#"),CHAR(10),""),"$",""),"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Page A'!D17),_xlfn.FORMULATEXT('Page A'!D17),'Page A'!D17),"9","#"),"8","#"),"7","#"),"6","#"),"5","#"),"4","#"),"3","#"),"2","#"),"1","#"),"0","#"),CHAR(10),""),"$",""),"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Page A'!D17),_xlfn.FORMULATEXT('#_Page A'!D17),'#_Page A'!D17),"9","#"),"8","#"),"7","#"),"6","#"),"5","#"),"4","#"),"3","#"),"2","#"),"1","#"),"0","#"),CHAR(10),""),"$",""),"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Page A'!D17),_xlfn.FORMULATEXT('#_Page A'!D17),'#_Page A'!D17),"9","#"),"8","#"),"7","#"),"6","#"),"5","#"),"4","#"),"3","#"),"2","#"),"1","#"),"0","#"),CHAR(10),""),"$","")," ",""),",","@"),"&gt;","@"),"&lt;","@"),"=","@"),")","@"),"(","@"),"^","@"),"/","@"),"+","@"),"*","@"),"-","@"),"@#","")))/2,TRUE,FALSE),"HardCodeMsg",IF(LEN(IF(_xlfn.ISFORMULA('Page A'!D17),_xlfn.FORMULATEXT('Page A'!D17),'Page A'!D17))-LEN(SUBSTITUTE(IF(_xlfn.ISFORMULA('Page A'!D17),_xlfn.FORMULATEXT('Page A'!D17),'Page A'!D17),"""",""))&gt;LEN(IF(_xlfn.ISFORMULA('#_Page A'!D17),_xlfn.FORMULATEXT('#_Page A'!D17),'#_Page A'!D17))-LEN(SUBSTITUTE(IF(_xlfn.ISFORMULA('#_Page A'!D17),_xlfn.FORMULATEXT('#_Page A'!D17),'#_Page A'!D17),"""","")),TRUE,FALSE),"HardQuoteMsg",IF(LEN(IF(_xlfn.ISFORMULA('Page A'!D17),_xlfn.FORMULATEXT('Page A'!D17),'Page A'!D17))-LEN(SUBSTITUTE(IF(_xlfn.ISFORMULA('Page A'!D17),_xlfn.FORMULATEXT('Page A'!D17),'Page A'!D17),"$",""))&lt;0.5*(LEN(IF(_xlfn.ISFORMULA('#_Page A'!D17),_xlfn.FORMULATEXT('#_Page A'!D17),'#_Page A'!D17))-LEN(SUBSTITUTE(IF(_xlfn.ISFORMULA('#_Page A'!D17),_xlfn.FORMULATEXT('#_Page A'!D17),'#_Page A'!D17),"$",""))),TRUE,FALSE),"MissingAbsMsg",TRUE,"PerfectMsg")</f>
        <v/>
      </c>
      <c r="E17" s="51"/>
    </row>
    <row r="18" spans="2:14" x14ac:dyDescent="0.15">
      <c r="B18" s="51">
        <v>0</v>
      </c>
      <c r="C18" s="51"/>
      <c r="D18" s="51" t="str">
        <f ca="1">_xlfn.IFS(ISBLANK('Page A'!D18),"",IF(NOT(ISNA('#_Page A'!D18)),IF(ISNA('Page A'!D18),TRUE,FALSE),FALSE),"StuNAMsg",IF(AND(ISNA('#_Page A'!D18),ISNA('Page A'!D18)),TRUE,FALSE),"PerfectMsg",IF(NOT(ISERROR('#_Page A'!D18)),IF(ISERROR('Page A'!D18),TRUE,FALSE),FALSE),"StuErrorMsg",IF(TYPE('#_Page A'!D18)&lt;&gt;TYPE('Page A'!D18),TRUE,FALSE),"WrongTypeMsg",IF(_xlfn.ISFORMULA('#_Page A'!D18),IF(NOT(_xlfn.ISFORMULA('Page A'!D18)),TRUE),FALSE),"MissingFormulaMsg",IF(NOT(AND(ISNUMBER(FIND("[",_xlfn.FORMULATEXT('#_Page A'!D18))),ISNUMBER(FIND("!",_xlfn.FORMULATEXT('#_Page A'!D18))))),AND(ISNUMBER(FIND("[",_xlfn.FORMULATEXT('Page A'!D18))),ISNUMBER(FIND("!",_xlfn.FORMULATEXT('Page A'!D18)))),FALSE),"ExternalRefsMsg",IF(ISNUMBER('#_Page A'!D18),IF(ABS('#_Page A'!D18-'Page A'!D18)&gt;0.00001,TRUE,FALSE),IF('#_Page A'!D18&lt;&gt;'Page A'!D18,TRUE,FALSE)),IF(ISNUMBER('#_Page A'!D18),IF('#_Page A'!D18&gt;'Page A'!D18,"TooLow","TooHigh"),"WrongAnswer"),NOT(_xlfn.ISFORMULA('#_Page A'!D18)),"PerfectMsg",IF((LEN(SUBSTITUTE(SUBSTITUTE(SUBSTITUTE(SUBSTITUTE(SUBSTITUTE(SUBSTITUTE(SUBSTITUTE(SUBSTITUTE(SUBSTITUTE(SUBSTITUTE(SUBSTITUTE(SUBSTITUTE(SUBSTITUTE(SUBSTITUTE(SUBSTITUTE(SUBSTITUTE(SUBSTITUTE(SUBSTITUTE(SUBSTITUTE(SUBSTITUTE(SUBSTITUTE(SUBSTITUTE(SUBSTITUTE(SUBSTITUTE(IF(_xlfn.ISFORMULA('Page A'!D18),_xlfn.FORMULATEXT('Page A'!D18),'Page A'!D18),"9","#"),"8","#"),"7","#"),"6","#"),"5","#"),"4","#"),"3","#"),"2","#"),"1","#"),"0","#"),CHAR(10),""),"$",""),"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Page A'!D18),_xlfn.FORMULATEXT('Page A'!D18),'Page A'!D18),"9","#"),"8","#"),"7","#"),"6","#"),"5","#"),"4","#"),"3","#"),"2","#"),"1","#"),"0","#"),CHAR(10),""),"$",""),"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Page A'!D18),_xlfn.FORMULATEXT('#_Page A'!D18),'#_Page A'!D18),"9","#"),"8","#"),"7","#"),"6","#"),"5","#"),"4","#"),"3","#"),"2","#"),"1","#"),"0","#"),CHAR(10),""),"$",""),"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Page A'!D18),_xlfn.FORMULATEXT('#_Page A'!D18),'#_Page A'!D18),"9","#"),"8","#"),"7","#"),"6","#"),"5","#"),"4","#"),"3","#"),"2","#"),"1","#"),"0","#"),CHAR(10),""),"$","")," ",""),",","@"),"&gt;","@"),"&lt;","@"),"=","@"),")","@"),"(","@"),"^","@"),"/","@"),"+","@"),"*","@"),"-","@"),"@#","")))/2,TRUE,FALSE),"HardCodeMsg",IF(LEN(IF(_xlfn.ISFORMULA('Page A'!D18),_xlfn.FORMULATEXT('Page A'!D18),'Page A'!D18))-LEN(SUBSTITUTE(IF(_xlfn.ISFORMULA('Page A'!D18),_xlfn.FORMULATEXT('Page A'!D18),'Page A'!D18),"""",""))&gt;LEN(IF(_xlfn.ISFORMULA('#_Page A'!D18),_xlfn.FORMULATEXT('#_Page A'!D18),'#_Page A'!D18))-LEN(SUBSTITUTE(IF(_xlfn.ISFORMULA('#_Page A'!D18),_xlfn.FORMULATEXT('#_Page A'!D18),'#_Page A'!D18),"""","")),TRUE,FALSE),"HardQuoteMsg",IF(LEN(IF(_xlfn.ISFORMULA('Page A'!D18),_xlfn.FORMULATEXT('Page A'!D18),'Page A'!D18))-LEN(SUBSTITUTE(IF(_xlfn.ISFORMULA('Page A'!D18),_xlfn.FORMULATEXT('Page A'!D18),'Page A'!D18),"$",""))&lt;0.5*(LEN(IF(_xlfn.ISFORMULA('#_Page A'!D18),_xlfn.FORMULATEXT('#_Page A'!D18),'#_Page A'!D18))-LEN(SUBSTITUTE(IF(_xlfn.ISFORMULA('#_Page A'!D18),_xlfn.FORMULATEXT('#_Page A'!D18),'#_Page A'!D18),"$",""))),TRUE,FALSE),"MissingAbsMsg",TRUE,"PerfectMsg")</f>
        <v/>
      </c>
      <c r="E18" s="51"/>
      <c r="J18" s="51">
        <v>0</v>
      </c>
      <c r="K18" s="51"/>
      <c r="L18" s="51"/>
      <c r="M18" s="51"/>
      <c r="N18" s="55" t="str">
        <f ca="1">_xlfn.IFS(ISBLANK('Page A'!N18),"",IF(NOT(ISNA('#_Page A'!N18)),IF(ISNA('Page A'!N18),TRUE,FALSE),FALSE),"StuNAMsg",IF(AND(ISNA('#_Page A'!N18),ISNA('Page A'!N18)),TRUE,FALSE),"PerfectMsg",IF(NOT(ISERROR('#_Page A'!N18)),IF(ISERROR('Page A'!N18),TRUE,FALSE),FALSE),"StuErrorMsg",IF(TYPE('#_Page A'!N18)&lt;&gt;TYPE('Page A'!N18),TRUE,FALSE),"WrongTypeMsg",IF(_xlfn.ISFORMULA('#_Page A'!N18),IF(NOT(_xlfn.ISFORMULA('Page A'!N18)),TRUE),FALSE),"MissingFormulaMsg",IF(NOT(AND(ISNUMBER(FIND("[",_xlfn.FORMULATEXT('#_Page A'!N18))),ISNUMBER(FIND("!",_xlfn.FORMULATEXT('#_Page A'!N18))))),AND(ISNUMBER(FIND("[",_xlfn.FORMULATEXT('Page A'!N18))),ISNUMBER(FIND("!",_xlfn.FORMULATEXT('Page A'!N18)))),FALSE),"ExternalRefsMsg",IF(ISNUMBER('#_Page A'!N18),IF(ABS('#_Page A'!N18-'Page A'!N18)&gt;0.00001,TRUE,FALSE),IF('#_Page A'!N18&lt;&gt;'Page A'!N18,TRUE,FALSE)),IF(ISNUMBER('#_Page A'!N18),IF('#_Page A'!N18&gt;'Page A'!N18,"TooLow","TooHigh"),"WrongAnswer"),NOT(_xlfn.ISFORMULA('#_Page A'!N18)),"PerfectMsg",IF((LEN(SUBSTITUTE(SUBSTITUTE(SUBSTITUTE(SUBSTITUTE(SUBSTITUTE(SUBSTITUTE(SUBSTITUTE(SUBSTITUTE(SUBSTITUTE(SUBSTITUTE(SUBSTITUTE(SUBSTITUTE(SUBSTITUTE(SUBSTITUTE(SUBSTITUTE(SUBSTITUTE(SUBSTITUTE(SUBSTITUTE(SUBSTITUTE(SUBSTITUTE(SUBSTITUTE(SUBSTITUTE(SUBSTITUTE(SUBSTITUTE(IF(_xlfn.ISFORMULA('Page A'!N18),_xlfn.FORMULATEXT('Page A'!N18),'Page A'!N18),"9","#"),"8","#"),"7","#"),"6","#"),"5","#"),"4","#"),"3","#"),"2","#"),"1","#"),"0","#"),CHAR(10),""),"$",""),"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Page A'!N18),_xlfn.FORMULATEXT('Page A'!N18),'Page A'!N18),"9","#"),"8","#"),"7","#"),"6","#"),"5","#"),"4","#"),"3","#"),"2","#"),"1","#"),"0","#"),CHAR(10),""),"$",""),"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Page A'!N18),_xlfn.FORMULATEXT('#_Page A'!N18),'#_Page A'!N18),"9","#"),"8","#"),"7","#"),"6","#"),"5","#"),"4","#"),"3","#"),"2","#"),"1","#"),"0","#"),CHAR(10),""),"$",""),"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Page A'!N18),_xlfn.FORMULATEXT('#_Page A'!N18),'#_Page A'!N18),"9","#"),"8","#"),"7","#"),"6","#"),"5","#"),"4","#"),"3","#"),"2","#"),"1","#"),"0","#"),CHAR(10),""),"$","")," ",""),",","@"),"&gt;","@"),"&lt;","@"),"=","@"),")","@"),"(","@"),"^","@"),"/","@"),"+","@"),"*","@"),"-","@"),"@#","")))/2,TRUE,FALSE),"HardCodeMsg",IF(LEN(IF(_xlfn.ISFORMULA('Page A'!N18),_xlfn.FORMULATEXT('Page A'!N18),'Page A'!N18))-LEN(SUBSTITUTE(IF(_xlfn.ISFORMULA('Page A'!N18),_xlfn.FORMULATEXT('Page A'!N18),'Page A'!N18),"""",""))&gt;LEN(IF(_xlfn.ISFORMULA('#_Page A'!N18),_xlfn.FORMULATEXT('#_Page A'!N18),'#_Page A'!N18))-LEN(SUBSTITUTE(IF(_xlfn.ISFORMULA('#_Page A'!N18),_xlfn.FORMULATEXT('#_Page A'!N18),'#_Page A'!N18),"""","")),TRUE,FALSE),"HardQuoteMsg",IF(LEN(IF(_xlfn.ISFORMULA('Page A'!N18),_xlfn.FORMULATEXT('Page A'!N18),'Page A'!N18))-LEN(SUBSTITUTE(IF(_xlfn.ISFORMULA('Page A'!N18),_xlfn.FORMULATEXT('Page A'!N18),'Page A'!N18),"$",""))&lt;0.5*(LEN(IF(_xlfn.ISFORMULA('#_Page A'!N18),_xlfn.FORMULATEXT('#_Page A'!N18),'#_Page A'!N18))-LEN(SUBSTITUTE(IF(_xlfn.ISFORMULA('#_Page A'!N18),_xlfn.FORMULATEXT('#_Page A'!N18),'#_Page A'!N18),"$",""))),TRUE,FALSE),"MissingAbsMsg",TRUE,"PerfectMsg")</f>
        <v/>
      </c>
    </row>
    <row r="19" spans="2:14" x14ac:dyDescent="0.15">
      <c r="B19" s="51">
        <v>0</v>
      </c>
      <c r="C19" s="51"/>
      <c r="D19" s="51" t="str">
        <f ca="1">_xlfn.IFS(ISBLANK('Page A'!D19),"",IF(NOT(ISNA('#_Page A'!D19)),IF(ISNA('Page A'!D19),TRUE,FALSE),FALSE),"StuNAMsg",IF(AND(ISNA('#_Page A'!D19),ISNA('Page A'!D19)),TRUE,FALSE),"PerfectMsg",IF(NOT(ISERROR('#_Page A'!D19)),IF(ISERROR('Page A'!D19),TRUE,FALSE),FALSE),"StuErrorMsg",IF(TYPE('#_Page A'!D19)&lt;&gt;TYPE('Page A'!D19),TRUE,FALSE),"WrongTypeMsg",IF(_xlfn.ISFORMULA('#_Page A'!D19),IF(NOT(_xlfn.ISFORMULA('Page A'!D19)),TRUE),FALSE),"MissingFormulaMsg",IF(NOT(AND(ISNUMBER(FIND("[",_xlfn.FORMULATEXT('#_Page A'!D19))),ISNUMBER(FIND("!",_xlfn.FORMULATEXT('#_Page A'!D19))))),AND(ISNUMBER(FIND("[",_xlfn.FORMULATEXT('Page A'!D19))),ISNUMBER(FIND("!",_xlfn.FORMULATEXT('Page A'!D19)))),FALSE),"ExternalRefsMsg",IF(ISNUMBER('#_Page A'!D19),IF(ABS('#_Page A'!D19-'Page A'!D19)&gt;0.00001,TRUE,FALSE),IF('#_Page A'!D19&lt;&gt;'Page A'!D19,TRUE,FALSE)),IF(ISNUMBER('#_Page A'!D19),IF('#_Page A'!D19&gt;'Page A'!D19,"TooLow","TooHigh"),"WrongAnswer"),NOT(_xlfn.ISFORMULA('#_Page A'!D19)),"PerfectMsg",IF((LEN(SUBSTITUTE(SUBSTITUTE(SUBSTITUTE(SUBSTITUTE(SUBSTITUTE(SUBSTITUTE(SUBSTITUTE(SUBSTITUTE(SUBSTITUTE(SUBSTITUTE(SUBSTITUTE(SUBSTITUTE(SUBSTITUTE(SUBSTITUTE(SUBSTITUTE(SUBSTITUTE(SUBSTITUTE(SUBSTITUTE(SUBSTITUTE(SUBSTITUTE(SUBSTITUTE(SUBSTITUTE(SUBSTITUTE(SUBSTITUTE(IF(_xlfn.ISFORMULA('Page A'!D19),_xlfn.FORMULATEXT('Page A'!D19),'Page A'!D19),"9","#"),"8","#"),"7","#"),"6","#"),"5","#"),"4","#"),"3","#"),"2","#"),"1","#"),"0","#"),CHAR(10),""),"$",""),"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Page A'!D19),_xlfn.FORMULATEXT('Page A'!D19),'Page A'!D19),"9","#"),"8","#"),"7","#"),"6","#"),"5","#"),"4","#"),"3","#"),"2","#"),"1","#"),"0","#"),CHAR(10),""),"$",""),"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Page A'!D19),_xlfn.FORMULATEXT('#_Page A'!D19),'#_Page A'!D19),"9","#"),"8","#"),"7","#"),"6","#"),"5","#"),"4","#"),"3","#"),"2","#"),"1","#"),"0","#"),CHAR(10),""),"$",""),"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Page A'!D19),_xlfn.FORMULATEXT('#_Page A'!D19),'#_Page A'!D19),"9","#"),"8","#"),"7","#"),"6","#"),"5","#"),"4","#"),"3","#"),"2","#"),"1","#"),"0","#"),CHAR(10),""),"$","")," ",""),",","@"),"&gt;","@"),"&lt;","@"),"=","@"),")","@"),"(","@"),"^","@"),"/","@"),"+","@"),"*","@"),"-","@"),"@#","")))/2,TRUE,FALSE),"HardCodeMsg",IF(LEN(IF(_xlfn.ISFORMULA('Page A'!D19),_xlfn.FORMULATEXT('Page A'!D19),'Page A'!D19))-LEN(SUBSTITUTE(IF(_xlfn.ISFORMULA('Page A'!D19),_xlfn.FORMULATEXT('Page A'!D19),'Page A'!D19),"""",""))&gt;LEN(IF(_xlfn.ISFORMULA('#_Page A'!D19),_xlfn.FORMULATEXT('#_Page A'!D19),'#_Page A'!D19))-LEN(SUBSTITUTE(IF(_xlfn.ISFORMULA('#_Page A'!D19),_xlfn.FORMULATEXT('#_Page A'!D19),'#_Page A'!D19),"""","")),TRUE,FALSE),"HardQuoteMsg",IF(LEN(IF(_xlfn.ISFORMULA('Page A'!D19),_xlfn.FORMULATEXT('Page A'!D19),'Page A'!D19))-LEN(SUBSTITUTE(IF(_xlfn.ISFORMULA('Page A'!D19),_xlfn.FORMULATEXT('Page A'!D19),'Page A'!D19),"$",""))&lt;0.5*(LEN(IF(_xlfn.ISFORMULA('#_Page A'!D19),_xlfn.FORMULATEXT('#_Page A'!D19),'#_Page A'!D19))-LEN(SUBSTITUTE(IF(_xlfn.ISFORMULA('#_Page A'!D19),_xlfn.FORMULATEXT('#_Page A'!D19),'#_Page A'!D19),"$",""))),TRUE,FALSE),"MissingAbsMsg",TRUE,"PerfectMsg")</f>
        <v/>
      </c>
      <c r="E19" s="51"/>
      <c r="N19" s="55"/>
    </row>
    <row r="20" spans="2:14" x14ac:dyDescent="0.15">
      <c r="B20" s="56"/>
      <c r="C20" s="56"/>
      <c r="D20" s="56"/>
      <c r="E20" s="56"/>
      <c r="J20" s="51">
        <v>0</v>
      </c>
      <c r="K20" s="51"/>
      <c r="L20" s="51"/>
      <c r="M20" s="51"/>
      <c r="N20" s="55" t="str">
        <f ca="1">_xlfn.IFS(ISBLANK('Page A'!N20),"",IF(NOT(ISNA('#_Page A'!N20)),IF(ISNA('Page A'!N20),TRUE,FALSE),FALSE),"StuNAMsg",IF(AND(ISNA('#_Page A'!N20),ISNA('Page A'!N20)),TRUE,FALSE),"PerfectMsg",IF(NOT(ISERROR('#_Page A'!N20)),IF(ISERROR('Page A'!N20),TRUE,FALSE),FALSE),"StuErrorMsg",IF(TYPE('#_Page A'!N20)&lt;&gt;TYPE('Page A'!N20),TRUE,FALSE),"WrongTypeMsg",IF(_xlfn.ISFORMULA('#_Page A'!N20),IF(NOT(_xlfn.ISFORMULA('Page A'!N20)),TRUE),FALSE),"MissingFormulaMsg",IF(NOT(AND(ISNUMBER(FIND("[",_xlfn.FORMULATEXT('#_Page A'!N20))),ISNUMBER(FIND("!",_xlfn.FORMULATEXT('#_Page A'!N20))))),AND(ISNUMBER(FIND("[",_xlfn.FORMULATEXT('Page A'!N20))),ISNUMBER(FIND("!",_xlfn.FORMULATEXT('Page A'!N20)))),FALSE),"ExternalRefsMsg",IF(ISNUMBER('#_Page A'!N20),IF(ABS('#_Page A'!N20-'Page A'!N20)&gt;0.00001,TRUE,FALSE),IF('#_Page A'!N20&lt;&gt;'Page A'!N20,TRUE,FALSE)),IF(ISNUMBER('#_Page A'!N20),IF('#_Page A'!N20&gt;'Page A'!N20,"TooLow","TooHigh"),"WrongAnswer"),NOT(_xlfn.ISFORMULA('#_Page A'!N20)),"PerfectMsg",IF((LEN(SUBSTITUTE(SUBSTITUTE(SUBSTITUTE(SUBSTITUTE(SUBSTITUTE(SUBSTITUTE(SUBSTITUTE(SUBSTITUTE(SUBSTITUTE(SUBSTITUTE(SUBSTITUTE(SUBSTITUTE(SUBSTITUTE(SUBSTITUTE(SUBSTITUTE(SUBSTITUTE(SUBSTITUTE(SUBSTITUTE(SUBSTITUTE(SUBSTITUTE(SUBSTITUTE(SUBSTITUTE(SUBSTITUTE(SUBSTITUTE(IF(_xlfn.ISFORMULA('Page A'!N20),_xlfn.FORMULATEXT('Page A'!N20),'Page A'!N20),"9","#"),"8","#"),"7","#"),"6","#"),"5","#"),"4","#"),"3","#"),"2","#"),"1","#"),"0","#"),CHAR(10),""),"$",""),"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Page A'!N20),_xlfn.FORMULATEXT('Page A'!N20),'Page A'!N20),"9","#"),"8","#"),"7","#"),"6","#"),"5","#"),"4","#"),"3","#"),"2","#"),"1","#"),"0","#"),CHAR(10),""),"$",""),"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Page A'!N20),_xlfn.FORMULATEXT('#_Page A'!N20),'#_Page A'!N20),"9","#"),"8","#"),"7","#"),"6","#"),"5","#"),"4","#"),"3","#"),"2","#"),"1","#"),"0","#"),CHAR(10),""),"$",""),"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Page A'!N20),_xlfn.FORMULATEXT('#_Page A'!N20),'#_Page A'!N20),"9","#"),"8","#"),"7","#"),"6","#"),"5","#"),"4","#"),"3","#"),"2","#"),"1","#"),"0","#"),CHAR(10),""),"$","")," ",""),",","@"),"&gt;","@"),"&lt;","@"),"=","@"),")","@"),"(","@"),"^","@"),"/","@"),"+","@"),"*","@"),"-","@"),"@#","")))/2,TRUE,FALSE),"HardCodeMsg",IF(LEN(IF(_xlfn.ISFORMULA('Page A'!N20),_xlfn.FORMULATEXT('Page A'!N20),'Page A'!N20))-LEN(SUBSTITUTE(IF(_xlfn.ISFORMULA('Page A'!N20),_xlfn.FORMULATEXT('Page A'!N20),'Page A'!N20),"""",""))&gt;LEN(IF(_xlfn.ISFORMULA('#_Page A'!N20),_xlfn.FORMULATEXT('#_Page A'!N20),'#_Page A'!N20))-LEN(SUBSTITUTE(IF(_xlfn.ISFORMULA('#_Page A'!N20),_xlfn.FORMULATEXT('#_Page A'!N20),'#_Page A'!N20),"""","")),TRUE,FALSE),"HardQuoteMsg",IF(LEN(IF(_xlfn.ISFORMULA('Page A'!N20),_xlfn.FORMULATEXT('Page A'!N20),'Page A'!N20))-LEN(SUBSTITUTE(IF(_xlfn.ISFORMULA('Page A'!N20),_xlfn.FORMULATEXT('Page A'!N20),'Page A'!N20),"$",""))&lt;0.5*(LEN(IF(_xlfn.ISFORMULA('#_Page A'!N20),_xlfn.FORMULATEXT('#_Page A'!N20),'#_Page A'!N20))-LEN(SUBSTITUTE(IF(_xlfn.ISFORMULA('#_Page A'!N20),_xlfn.FORMULATEXT('#_Page A'!N20),'#_Page A'!N20),"$",""))),TRUE,FALSE),"MissingAbsMsg",TRUE,"PerfectMsg")</f>
        <v/>
      </c>
    </row>
    <row r="21" spans="2:14" x14ac:dyDescent="0.15">
      <c r="B21" s="51">
        <v>0</v>
      </c>
      <c r="C21" s="51"/>
      <c r="D21" s="51"/>
      <c r="E21" s="51"/>
      <c r="F21" s="51"/>
      <c r="G21" s="51"/>
      <c r="H21" s="55" t="str">
        <f ca="1">_xlfn.IFS(ISBLANK('Page A'!H21),"",IF(NOT(ISNA('#_Page A'!H21)),IF(ISNA('Page A'!H21),TRUE,FALSE),FALSE),"StuNAMsg",IF(AND(ISNA('#_Page A'!H21),ISNA('Page A'!H21)),TRUE,FALSE),"PerfectMsg",IF(NOT(ISERROR('#_Page A'!H21)),IF(ISERROR('Page A'!H21),TRUE,FALSE),FALSE),"StuErrorMsg",IF(TYPE('#_Page A'!H21)&lt;&gt;TYPE('Page A'!H21),TRUE,FALSE),"WrongTypeMsg",IF(_xlfn.ISFORMULA('#_Page A'!H21),IF(NOT(_xlfn.ISFORMULA('Page A'!H21)),TRUE),FALSE),"MissingFormulaMsg",IF(NOT(AND(ISNUMBER(FIND("[",_xlfn.FORMULATEXT('#_Page A'!H21))),ISNUMBER(FIND("!",_xlfn.FORMULATEXT('#_Page A'!H21))))),AND(ISNUMBER(FIND("[",_xlfn.FORMULATEXT('Page A'!H21))),ISNUMBER(FIND("!",_xlfn.FORMULATEXT('Page A'!H21)))),FALSE),"ExternalRefsMsg",IF(ISNUMBER('#_Page A'!H21),IF(ABS('#_Page A'!H21-'Page A'!H21)&gt;0.00001,TRUE,FALSE),IF('#_Page A'!H21&lt;&gt;'Page A'!H21,TRUE,FALSE)),IF(ISNUMBER('#_Page A'!H21),IF('#_Page A'!H21&gt;'Page A'!H21,"TooLow","TooHigh"),"WrongAnswer"),NOT(_xlfn.ISFORMULA('#_Page A'!H21)),"PerfectMsg",IF((LEN(SUBSTITUTE(SUBSTITUTE(SUBSTITUTE(SUBSTITUTE(SUBSTITUTE(SUBSTITUTE(SUBSTITUTE(SUBSTITUTE(SUBSTITUTE(SUBSTITUTE(SUBSTITUTE(SUBSTITUTE(SUBSTITUTE(SUBSTITUTE(SUBSTITUTE(SUBSTITUTE(SUBSTITUTE(SUBSTITUTE(SUBSTITUTE(SUBSTITUTE(SUBSTITUTE(SUBSTITUTE(SUBSTITUTE(SUBSTITUTE(IF(_xlfn.ISFORMULA('Page A'!H21),_xlfn.FORMULATEXT('Page A'!H21),'Page A'!H21),"9","#"),"8","#"),"7","#"),"6","#"),"5","#"),"4","#"),"3","#"),"2","#"),"1","#"),"0","#"),CHAR(10),""),"$",""),"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Page A'!H21),_xlfn.FORMULATEXT('Page A'!H21),'Page A'!H21),"9","#"),"8","#"),"7","#"),"6","#"),"5","#"),"4","#"),"3","#"),"2","#"),"1","#"),"0","#"),CHAR(10),""),"$",""),"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Page A'!H21),_xlfn.FORMULATEXT('#_Page A'!H21),'#_Page A'!H21),"9","#"),"8","#"),"7","#"),"6","#"),"5","#"),"4","#"),"3","#"),"2","#"),"1","#"),"0","#"),CHAR(10),""),"$",""),"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Page A'!H21),_xlfn.FORMULATEXT('#_Page A'!H21),'#_Page A'!H21),"9","#"),"8","#"),"7","#"),"6","#"),"5","#"),"4","#"),"3","#"),"2","#"),"1","#"),"0","#"),CHAR(10),""),"$","")," ",""),",","@"),"&gt;","@"),"&lt;","@"),"=","@"),")","@"),"(","@"),"^","@"),"/","@"),"+","@"),"*","@"),"-","@"),"@#","")))/2,TRUE,FALSE),"HardCodeMsg",IF(LEN(IF(_xlfn.ISFORMULA('Page A'!H21),_xlfn.FORMULATEXT('Page A'!H21),'Page A'!H21))-LEN(SUBSTITUTE(IF(_xlfn.ISFORMULA('Page A'!H21),_xlfn.FORMULATEXT('Page A'!H21),'Page A'!H21),"""",""))&gt;LEN(IF(_xlfn.ISFORMULA('#_Page A'!H21),_xlfn.FORMULATEXT('#_Page A'!H21),'#_Page A'!H21))-LEN(SUBSTITUTE(IF(_xlfn.ISFORMULA('#_Page A'!H21),_xlfn.FORMULATEXT('#_Page A'!H21),'#_Page A'!H21),"""","")),TRUE,FALSE),"HardQuoteMsg",IF(LEN(IF(_xlfn.ISFORMULA('Page A'!H21),_xlfn.FORMULATEXT('Page A'!H21),'Page A'!H21))-LEN(SUBSTITUTE(IF(_xlfn.ISFORMULA('Page A'!H21),_xlfn.FORMULATEXT('Page A'!H21),'Page A'!H21),"$",""))&lt;0.5*(LEN(IF(_xlfn.ISFORMULA('#_Page A'!H21),_xlfn.FORMULATEXT('#_Page A'!H21),'#_Page A'!H21))-LEN(SUBSTITUTE(IF(_xlfn.ISFORMULA('#_Page A'!H21),_xlfn.FORMULATEXT('#_Page A'!H21),'#_Page A'!H21),"$",""))),TRUE,FALSE),"MissingAbsMsg",TRUE,"PerfectMsg")</f>
        <v/>
      </c>
      <c r="N21" s="55"/>
    </row>
    <row r="22" spans="2:14" x14ac:dyDescent="0.15">
      <c r="B22" s="51">
        <v>0</v>
      </c>
      <c r="C22" s="51"/>
      <c r="D22" s="51"/>
      <c r="E22" s="51"/>
      <c r="F22" s="51"/>
      <c r="G22" s="51"/>
      <c r="J22" s="51">
        <v>0</v>
      </c>
      <c r="K22" s="51"/>
      <c r="L22" s="51"/>
      <c r="M22" s="51"/>
      <c r="N22" s="55" t="str">
        <f ca="1">_xlfn.IFS(ISBLANK('Page A'!N22),"",IF(NOT(ISNA('#_Page A'!N22)),IF(ISNA('Page A'!N22),TRUE,FALSE),FALSE),"StuNAMsg",IF(AND(ISNA('#_Page A'!N22),ISNA('Page A'!N22)),TRUE,FALSE),"PerfectMsg",IF(NOT(ISERROR('#_Page A'!N22)),IF(ISERROR('Page A'!N22),TRUE,FALSE),FALSE),"StuErrorMsg",IF(TYPE('#_Page A'!N22)&lt;&gt;TYPE('Page A'!N22),TRUE,FALSE),"WrongTypeMsg",IF(_xlfn.ISFORMULA('#_Page A'!N22),IF(NOT(_xlfn.ISFORMULA('Page A'!N22)),TRUE),FALSE),"MissingFormulaMsg",IF(NOT(AND(ISNUMBER(FIND("[",_xlfn.FORMULATEXT('#_Page A'!N22))),ISNUMBER(FIND("!",_xlfn.FORMULATEXT('#_Page A'!N22))))),AND(ISNUMBER(FIND("[",_xlfn.FORMULATEXT('Page A'!N22))),ISNUMBER(FIND("!",_xlfn.FORMULATEXT('Page A'!N22)))),FALSE),"ExternalRefsMsg",IF(ISNUMBER('#_Page A'!N22),IF(ABS('#_Page A'!N22-'Page A'!N22)&gt;0.00001,TRUE,FALSE),IF('#_Page A'!N22&lt;&gt;'Page A'!N22,TRUE,FALSE)),IF(ISNUMBER('#_Page A'!N22),IF('#_Page A'!N22&gt;'Page A'!N22,"TooLow","TooHigh"),"WrongAnswer"),NOT(_xlfn.ISFORMULA('#_Page A'!N22)),"PerfectMsg",IF((LEN(SUBSTITUTE(SUBSTITUTE(SUBSTITUTE(SUBSTITUTE(SUBSTITUTE(SUBSTITUTE(SUBSTITUTE(SUBSTITUTE(SUBSTITUTE(SUBSTITUTE(SUBSTITUTE(SUBSTITUTE(SUBSTITUTE(SUBSTITUTE(SUBSTITUTE(SUBSTITUTE(SUBSTITUTE(SUBSTITUTE(SUBSTITUTE(SUBSTITUTE(SUBSTITUTE(SUBSTITUTE(SUBSTITUTE(SUBSTITUTE(IF(_xlfn.ISFORMULA('Page A'!N22),_xlfn.FORMULATEXT('Page A'!N22),'Page A'!N22),"9","#"),"8","#"),"7","#"),"6","#"),"5","#"),"4","#"),"3","#"),"2","#"),"1","#"),"0","#"),CHAR(10),""),"$",""),"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Page A'!N22),_xlfn.FORMULATEXT('Page A'!N22),'Page A'!N22),"9","#"),"8","#"),"7","#"),"6","#"),"5","#"),"4","#"),"3","#"),"2","#"),"1","#"),"0","#"),CHAR(10),""),"$",""),"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Page A'!N22),_xlfn.FORMULATEXT('#_Page A'!N22),'#_Page A'!N22),"9","#"),"8","#"),"7","#"),"6","#"),"5","#"),"4","#"),"3","#"),"2","#"),"1","#"),"0","#"),CHAR(10),""),"$",""),"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Page A'!N22),_xlfn.FORMULATEXT('#_Page A'!N22),'#_Page A'!N22),"9","#"),"8","#"),"7","#"),"6","#"),"5","#"),"4","#"),"3","#"),"2","#"),"1","#"),"0","#"),CHAR(10),""),"$","")," ",""),",","@"),"&gt;","@"),"&lt;","@"),"=","@"),")","@"),"(","@"),"^","@"),"/","@"),"+","@"),"*","@"),"-","@"),"@#","")))/2,TRUE,FALSE),"HardCodeMsg",IF(LEN(IF(_xlfn.ISFORMULA('Page A'!N22),_xlfn.FORMULATEXT('Page A'!N22),'Page A'!N22))-LEN(SUBSTITUTE(IF(_xlfn.ISFORMULA('Page A'!N22),_xlfn.FORMULATEXT('Page A'!N22),'Page A'!N22),"""",""))&gt;LEN(IF(_xlfn.ISFORMULA('#_Page A'!N22),_xlfn.FORMULATEXT('#_Page A'!N22),'#_Page A'!N22))-LEN(SUBSTITUTE(IF(_xlfn.ISFORMULA('#_Page A'!N22),_xlfn.FORMULATEXT('#_Page A'!N22),'#_Page A'!N22),"""","")),TRUE,FALSE),"HardQuoteMsg",IF(LEN(IF(_xlfn.ISFORMULA('Page A'!N22),_xlfn.FORMULATEXT('Page A'!N22),'Page A'!N22))-LEN(SUBSTITUTE(IF(_xlfn.ISFORMULA('Page A'!N22),_xlfn.FORMULATEXT('Page A'!N22),'Page A'!N22),"$",""))&lt;0.5*(LEN(IF(_xlfn.ISFORMULA('#_Page A'!N22),_xlfn.FORMULATEXT('#_Page A'!N22),'#_Page A'!N22))-LEN(SUBSTITUTE(IF(_xlfn.ISFORMULA('#_Page A'!N22),_xlfn.FORMULATEXT('#_Page A'!N22),'#_Page A'!N22),"$",""))),TRUE,FALSE),"MissingAbsMsg",TRUE,"PerfectMsg")</f>
        <v/>
      </c>
    </row>
    <row r="23" spans="2:14" x14ac:dyDescent="0.15">
      <c r="B23" s="51">
        <v>0</v>
      </c>
      <c r="C23" s="51"/>
      <c r="D23" s="51"/>
      <c r="E23" s="51"/>
      <c r="F23" s="51"/>
      <c r="G23" s="51"/>
      <c r="J23" s="56"/>
      <c r="K23" s="56"/>
      <c r="L23" s="56"/>
      <c r="M23" s="56"/>
      <c r="N23" s="55"/>
    </row>
    <row r="24" spans="2:14" x14ac:dyDescent="0.15">
      <c r="B24" s="51">
        <v>0</v>
      </c>
      <c r="C24" s="51"/>
      <c r="D24" s="51"/>
      <c r="E24" s="51"/>
      <c r="F24" s="51"/>
      <c r="G24" s="51"/>
      <c r="J24" s="51">
        <v>0</v>
      </c>
      <c r="K24" s="51"/>
      <c r="L24" s="51"/>
      <c r="M24" s="51"/>
      <c r="N24" s="55" t="str">
        <f ca="1">_xlfn.IFS(ISBLANK('Page A'!N24),"",IF(NOT(ISNA('#_Page A'!N24)),IF(ISNA('Page A'!N24),TRUE,FALSE),FALSE),"StuNAMsg",IF(AND(ISNA('#_Page A'!N24),ISNA('Page A'!N24)),TRUE,FALSE),"PerfectMsg",IF(NOT(ISERROR('#_Page A'!N24)),IF(ISERROR('Page A'!N24),TRUE,FALSE),FALSE),"StuErrorMsg",IF(TYPE('#_Page A'!N24)&lt;&gt;TYPE('Page A'!N24),TRUE,FALSE),"WrongTypeMsg",IF(_xlfn.ISFORMULA('#_Page A'!N24),IF(NOT(_xlfn.ISFORMULA('Page A'!N24)),TRUE),FALSE),"MissingFormulaMsg",IF(NOT(AND(ISNUMBER(FIND("[",_xlfn.FORMULATEXT('#_Page A'!N24))),ISNUMBER(FIND("!",_xlfn.FORMULATEXT('#_Page A'!N24))))),AND(ISNUMBER(FIND("[",_xlfn.FORMULATEXT('Page A'!N24))),ISNUMBER(FIND("!",_xlfn.FORMULATEXT('Page A'!N24)))),FALSE),"ExternalRefsMsg",IF(ISNUMBER('#_Page A'!N24),IF(ABS('#_Page A'!N24-'Page A'!N24)&gt;0.00001,TRUE,FALSE),IF('#_Page A'!N24&lt;&gt;'Page A'!N24,TRUE,FALSE)),IF(ISNUMBER('#_Page A'!N24),IF('#_Page A'!N24&gt;'Page A'!N24,"TooLow","TooHigh"),"WrongAnswer"),NOT(_xlfn.ISFORMULA('#_Page A'!N24)),"PerfectMsg",IF((LEN(SUBSTITUTE(SUBSTITUTE(SUBSTITUTE(SUBSTITUTE(SUBSTITUTE(SUBSTITUTE(SUBSTITUTE(SUBSTITUTE(SUBSTITUTE(SUBSTITUTE(SUBSTITUTE(SUBSTITUTE(SUBSTITUTE(SUBSTITUTE(SUBSTITUTE(SUBSTITUTE(SUBSTITUTE(SUBSTITUTE(SUBSTITUTE(SUBSTITUTE(SUBSTITUTE(SUBSTITUTE(SUBSTITUTE(SUBSTITUTE(IF(_xlfn.ISFORMULA('Page A'!N24),_xlfn.FORMULATEXT('Page A'!N24),'Page A'!N24),"9","#"),"8","#"),"7","#"),"6","#"),"5","#"),"4","#"),"3","#"),"2","#"),"1","#"),"0","#"),CHAR(10),""),"$",""),"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Page A'!N24),_xlfn.FORMULATEXT('Page A'!N24),'Page A'!N24),"9","#"),"8","#"),"7","#"),"6","#"),"5","#"),"4","#"),"3","#"),"2","#"),"1","#"),"0","#"),CHAR(10),""),"$",""),"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Page A'!N24),_xlfn.FORMULATEXT('#_Page A'!N24),'#_Page A'!N24),"9","#"),"8","#"),"7","#"),"6","#"),"5","#"),"4","#"),"3","#"),"2","#"),"1","#"),"0","#"),CHAR(10),""),"$",""),"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Page A'!N24),_xlfn.FORMULATEXT('#_Page A'!N24),'#_Page A'!N24),"9","#"),"8","#"),"7","#"),"6","#"),"5","#"),"4","#"),"3","#"),"2","#"),"1","#"),"0","#"),CHAR(10),""),"$","")," ",""),",","@"),"&gt;","@"),"&lt;","@"),"=","@"),")","@"),"(","@"),"^","@"),"/","@"),"+","@"),"*","@"),"-","@"),"@#","")))/2,TRUE,FALSE),"HardCodeMsg",IF(LEN(IF(_xlfn.ISFORMULA('Page A'!N24),_xlfn.FORMULATEXT('Page A'!N24),'Page A'!N24))-LEN(SUBSTITUTE(IF(_xlfn.ISFORMULA('Page A'!N24),_xlfn.FORMULATEXT('Page A'!N24),'Page A'!N24),"""",""))&gt;LEN(IF(_xlfn.ISFORMULA('#_Page A'!N24),_xlfn.FORMULATEXT('#_Page A'!N24),'#_Page A'!N24))-LEN(SUBSTITUTE(IF(_xlfn.ISFORMULA('#_Page A'!N24),_xlfn.FORMULATEXT('#_Page A'!N24),'#_Page A'!N24),"""","")),TRUE,FALSE),"HardQuoteMsg",IF(LEN(IF(_xlfn.ISFORMULA('Page A'!N24),_xlfn.FORMULATEXT('Page A'!N24),'Page A'!N24))-LEN(SUBSTITUTE(IF(_xlfn.ISFORMULA('Page A'!N24),_xlfn.FORMULATEXT('Page A'!N24),'Page A'!N24),"$",""))&lt;0.5*(LEN(IF(_xlfn.ISFORMULA('#_Page A'!N24),_xlfn.FORMULATEXT('#_Page A'!N24),'#_Page A'!N24))-LEN(SUBSTITUTE(IF(_xlfn.ISFORMULA('#_Page A'!N24),_xlfn.FORMULATEXT('#_Page A'!N24),'#_Page A'!N24),"$",""))),TRUE,FALSE),"MissingAbsMsg",TRUE,"PerfectMsg")</f>
        <v/>
      </c>
    </row>
    <row r="25" spans="2:14" x14ac:dyDescent="0.15">
      <c r="B25" s="51">
        <v>0</v>
      </c>
      <c r="C25" s="51"/>
      <c r="D25" s="51"/>
      <c r="E25" s="51"/>
      <c r="F25" s="51"/>
      <c r="G25" s="51"/>
    </row>
  </sheetData>
  <mergeCells count="31">
    <mergeCell ref="B25:G25"/>
    <mergeCell ref="B21:G21"/>
    <mergeCell ref="B22:G22"/>
    <mergeCell ref="J22:M22"/>
    <mergeCell ref="B23:G23"/>
    <mergeCell ref="B24:G24"/>
    <mergeCell ref="J24:M24"/>
    <mergeCell ref="B18:C18"/>
    <mergeCell ref="D18:E18"/>
    <mergeCell ref="J18:M18"/>
    <mergeCell ref="B19:C19"/>
    <mergeCell ref="D19:E19"/>
    <mergeCell ref="J20:M20"/>
    <mergeCell ref="B15:C15"/>
    <mergeCell ref="D15:E15"/>
    <mergeCell ref="B16:C16"/>
    <mergeCell ref="D16:E16"/>
    <mergeCell ref="B17:C17"/>
    <mergeCell ref="D17:E17"/>
    <mergeCell ref="B9:H9"/>
    <mergeCell ref="B10:L10"/>
    <mergeCell ref="B11:L11"/>
    <mergeCell ref="B13:E13"/>
    <mergeCell ref="B14:C14"/>
    <mergeCell ref="D14:E14"/>
    <mergeCell ref="B3:L3"/>
    <mergeCell ref="B4:L4"/>
    <mergeCell ref="B5:L5"/>
    <mergeCell ref="B6:L6"/>
    <mergeCell ref="B7:L7"/>
    <mergeCell ref="B8:L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B0526-F61B-AB4E-ADC4-242AD09DF14E}">
  <sheetPr>
    <tabColor theme="4" tint="0.79998168889431442"/>
  </sheetPr>
  <dimension ref="A1:AO25"/>
  <sheetViews>
    <sheetView showGridLines="0" zoomScale="120" zoomScaleNormal="120" workbookViewId="0">
      <pane ySplit="2" topLeftCell="A3" activePane="bottomLeft" state="frozen"/>
      <selection pane="bottomLeft" activeCell="A3" sqref="A3"/>
    </sheetView>
  </sheetViews>
  <sheetFormatPr baseColWidth="10" defaultColWidth="8.83203125" defaultRowHeight="15" x14ac:dyDescent="0.2"/>
  <cols>
    <col min="9" max="9" width="6.33203125" bestFit="1" customWidth="1"/>
  </cols>
  <sheetData>
    <row r="1" spans="1:41" s="25" customFormat="1" ht="22" customHeight="1" x14ac:dyDescent="0.2">
      <c r="A1" s="32" t="s">
        <v>283</v>
      </c>
      <c r="B1" s="32" t="s">
        <v>284</v>
      </c>
      <c r="C1" s="32" t="s">
        <v>285</v>
      </c>
      <c r="D1" s="33" t="str" cm="1">
        <f t="array" aca="1" ref="D1" ca="1">IFERROR(
    _xlfn.LET(
        _xlpm.FileName, MID(CELL("filename", A1), FIND("]", CELL("filename", A1)) + 1, 255),
        _xlpm.DynamicRef, INDIRECT("'#_" &amp; _xlpm.FileName &amp; "'!" &amp; C2),
        IF(
            TYPE(_xlpm.DynamicRef) = 1,
            VLOOKUP(
                CELL("format", _xlpm.DynamicRef),
                FormatCodesSFX!$A$4:$B$53,
                2,
                FALSE
            ),
            _xlfn.SWITCH(
                TYPE(_xlpm.DynamicRef),
                2, "short text",
                4, "logical",
                16, "error",
                64, "long text",
                "Other"
            )
        )
    ),
    "Error in formula"
)</f>
        <v>error</v>
      </c>
      <c r="E1" s="32"/>
      <c r="F1" s="32"/>
      <c r="G1" s="32"/>
      <c r="H1" s="32"/>
      <c r="I1" s="33" t="str" cm="1">
        <f t="array" ref="I1">_xlfn.IFS(ROW(A100)&lt;100,"Undo deleted row or quit without saving",COLUMN(AZ1)&lt;52,"Undo deleted column or quit without saving",ROW(A100)&gt;100,"Undo inserted row or quit without saving",COLUMN(AZ1)&gt;52,"Undo inserted column or quit without saving",Scoreboard!$F$21&lt;&gt;"","Security compromised: Undo last action or quit without saving",TRUE=TRUE,"Hardworking Student")</f>
        <v>Hardworking Student</v>
      </c>
      <c r="J1" s="33"/>
      <c r="K1" s="33"/>
      <c r="L1" s="33" t="s">
        <v>286</v>
      </c>
      <c r="M1" s="33"/>
      <c r="N1" s="33"/>
      <c r="O1" s="33"/>
      <c r="P1" s="34" t="s">
        <v>287</v>
      </c>
      <c r="Q1" s="33"/>
      <c r="R1" s="33"/>
      <c r="S1" s="62" t="s">
        <v>291</v>
      </c>
      <c r="T1" s="36"/>
      <c r="U1" s="35"/>
      <c r="V1" s="36"/>
      <c r="W1" s="35"/>
      <c r="X1" s="32" t="str">
        <f t="shared" ref="X1:AA2" si="0">A1</f>
        <v>earned</v>
      </c>
      <c r="Y1" s="32" t="str">
        <f t="shared" si="0"/>
        <v>possible</v>
      </c>
      <c r="Z1" s="32" t="str">
        <f t="shared" si="0"/>
        <v>cell</v>
      </c>
      <c r="AA1" s="33" t="str">
        <f t="shared" ca="1" si="0"/>
        <v>error</v>
      </c>
      <c r="AB1" s="32"/>
      <c r="AC1" s="32"/>
      <c r="AD1" s="37"/>
      <c r="AE1" s="37"/>
      <c r="AF1" s="33" t="str">
        <f>I1</f>
        <v>Hardworking Student</v>
      </c>
      <c r="AG1" s="33"/>
      <c r="AH1" s="37"/>
      <c r="AI1" s="37"/>
      <c r="AJ1" s="37"/>
      <c r="AK1" s="37"/>
      <c r="AL1" s="33" t="s">
        <v>286</v>
      </c>
      <c r="AM1" s="37"/>
      <c r="AN1" s="37"/>
      <c r="AO1" s="37"/>
    </row>
    <row r="2" spans="1:41" s="25" customFormat="1" ht="23" customHeight="1" thickBot="1" x14ac:dyDescent="0.45">
      <c r="A2" s="38">
        <f ca="1">'Page ASC'!$A$2</f>
        <v>0</v>
      </c>
      <c r="B2" s="39">
        <f>'Page ASC'!$B$2</f>
        <v>12</v>
      </c>
      <c r="C2" s="38" t="str" cm="1">
        <f t="array" aca="1" ref="C2" ca="1">SUBSTITUTE(IF(LEN(CELL("address"))&lt;15,CELL("address"),""),"$","")</f>
        <v/>
      </c>
      <c r="D2" s="40" t="str">
        <f ca="1">IF(ISNUMBER(SEARCH("FeedbackSFX!",_xlfn.FORMULATEXT(INDIRECT("'Page ASC'!"&amp;C2)))),"DRAGGING CELLS IS NOT PERMITTED. PLEASE UNDO LAST ACTION!!",IF($P$1&lt;&gt;"Feedback OFF",IFERROR(HLOOKUP(INDIRECT("'Page ASC'!"&amp;C2),FeedbackSFX!$B$2:$N$10,IF($P$1="Feedback ON", 2, FeedbackSFX!B1), FALSE), ""),""))</f>
        <v/>
      </c>
      <c r="E2" s="41"/>
      <c r="F2" s="41"/>
      <c r="G2" s="41"/>
      <c r="H2" s="41"/>
      <c r="I2" s="42"/>
      <c r="J2" s="41"/>
      <c r="K2" s="41"/>
      <c r="L2" s="41"/>
      <c r="M2" s="41"/>
      <c r="N2" s="41"/>
      <c r="O2" s="41"/>
      <c r="P2" s="48" t="str">
        <f ca="1">IF(Scoreboard!$E$4="Excel version: Invalid","****ERROR: Scoreboard requires Excel 365 or 2021 to run****", "")</f>
        <v/>
      </c>
      <c r="Q2" s="41"/>
      <c r="R2" s="41"/>
      <c r="S2" s="43"/>
      <c r="T2" s="44"/>
      <c r="U2" s="45"/>
      <c r="V2" s="44"/>
      <c r="W2" s="45"/>
      <c r="X2" s="46">
        <f t="shared" ca="1" si="0"/>
        <v>0</v>
      </c>
      <c r="Y2" s="46">
        <f t="shared" si="0"/>
        <v>12</v>
      </c>
      <c r="Z2" s="46" t="str">
        <f t="shared" ca="1" si="0"/>
        <v/>
      </c>
      <c r="AA2" s="40" t="str">
        <f t="shared" ca="1" si="0"/>
        <v/>
      </c>
      <c r="AB2" s="41"/>
      <c r="AC2" s="41"/>
      <c r="AD2" s="47"/>
      <c r="AE2" s="47"/>
      <c r="AF2" s="47"/>
      <c r="AG2" s="47"/>
      <c r="AH2" s="47"/>
      <c r="AI2" s="47"/>
      <c r="AJ2" s="47"/>
      <c r="AK2" s="47"/>
      <c r="AL2" s="47"/>
      <c r="AM2" s="47"/>
      <c r="AN2" s="47"/>
      <c r="AO2" s="47"/>
    </row>
    <row r="3" spans="1:41" x14ac:dyDescent="0.2">
      <c r="B3" s="1" t="s">
        <v>0</v>
      </c>
      <c r="C3" s="1"/>
      <c r="D3" s="1"/>
      <c r="E3" s="1"/>
      <c r="F3" s="1"/>
      <c r="G3" s="1"/>
      <c r="H3" s="1"/>
      <c r="I3" s="1"/>
      <c r="J3" s="1"/>
      <c r="K3" s="1"/>
      <c r="L3" s="1"/>
    </row>
    <row r="4" spans="1:41" x14ac:dyDescent="0.2">
      <c r="B4" s="2" t="s">
        <v>1</v>
      </c>
      <c r="C4" s="2"/>
      <c r="D4" s="2"/>
      <c r="E4" s="2"/>
      <c r="F4" s="2"/>
      <c r="G4" s="2"/>
      <c r="H4" s="2"/>
      <c r="I4" s="2"/>
      <c r="J4" s="2"/>
      <c r="K4" s="2"/>
      <c r="L4" s="2"/>
    </row>
    <row r="5" spans="1:41" x14ac:dyDescent="0.2">
      <c r="B5" s="2" t="s">
        <v>2</v>
      </c>
      <c r="C5" s="2"/>
      <c r="D5" s="2"/>
      <c r="E5" s="2"/>
      <c r="F5" s="2"/>
      <c r="G5" s="2"/>
      <c r="H5" s="2"/>
      <c r="I5" s="2"/>
      <c r="J5" s="2"/>
      <c r="K5" s="2"/>
      <c r="L5" s="2"/>
    </row>
    <row r="6" spans="1:41" x14ac:dyDescent="0.2">
      <c r="B6" s="2" t="s">
        <v>3</v>
      </c>
      <c r="C6" s="2"/>
      <c r="D6" s="2"/>
      <c r="E6" s="2"/>
      <c r="F6" s="2"/>
      <c r="G6" s="2"/>
      <c r="H6" s="2"/>
      <c r="I6" s="2"/>
      <c r="J6" s="2"/>
      <c r="K6" s="2"/>
      <c r="L6" s="2"/>
    </row>
    <row r="7" spans="1:41" x14ac:dyDescent="0.2">
      <c r="B7" s="2" t="s">
        <v>4</v>
      </c>
      <c r="C7" s="2"/>
      <c r="D7" s="2"/>
      <c r="E7" s="2"/>
      <c r="F7" s="2"/>
      <c r="G7" s="2"/>
      <c r="H7" s="2"/>
      <c r="I7" s="2"/>
      <c r="J7" s="2"/>
      <c r="K7" s="2"/>
      <c r="L7" s="2"/>
    </row>
    <row r="8" spans="1:41" x14ac:dyDescent="0.2">
      <c r="B8" s="2" t="s">
        <v>5</v>
      </c>
      <c r="C8" s="2"/>
      <c r="D8" s="2"/>
      <c r="E8" s="2"/>
      <c r="F8" s="2"/>
      <c r="G8" s="2"/>
      <c r="H8" s="2"/>
      <c r="I8" s="2"/>
      <c r="J8" s="2"/>
      <c r="K8" s="2"/>
      <c r="L8" s="2"/>
    </row>
    <row r="9" spans="1:41" x14ac:dyDescent="0.2">
      <c r="B9" s="3" t="s">
        <v>6</v>
      </c>
      <c r="C9" s="3"/>
      <c r="D9" s="3"/>
      <c r="E9" s="3"/>
      <c r="F9" s="3"/>
      <c r="G9" s="3"/>
      <c r="H9" s="3"/>
      <c r="I9" s="27">
        <v>8</v>
      </c>
      <c r="J9" s="4" t="s">
        <v>7</v>
      </c>
      <c r="K9" s="4"/>
      <c r="L9" s="4"/>
    </row>
    <row r="10" spans="1:41" x14ac:dyDescent="0.2">
      <c r="B10" s="2" t="s">
        <v>8</v>
      </c>
      <c r="C10" s="2"/>
      <c r="D10" s="2"/>
      <c r="E10" s="2"/>
      <c r="F10" s="2"/>
      <c r="G10" s="2"/>
      <c r="H10" s="2"/>
      <c r="I10" s="2"/>
      <c r="J10" s="2"/>
      <c r="K10" s="2"/>
      <c r="L10" s="2"/>
    </row>
    <row r="11" spans="1:41" x14ac:dyDescent="0.2">
      <c r="B11" s="2" t="s">
        <v>9</v>
      </c>
      <c r="C11" s="2"/>
      <c r="D11" s="2"/>
      <c r="E11" s="2"/>
      <c r="F11" s="2"/>
      <c r="G11" s="2"/>
      <c r="H11" s="2"/>
      <c r="I11" s="2"/>
      <c r="J11" s="2"/>
      <c r="K11" s="2"/>
      <c r="L11" s="2"/>
    </row>
    <row r="13" spans="1:41" x14ac:dyDescent="0.2">
      <c r="B13" s="5" t="s">
        <v>10</v>
      </c>
      <c r="C13" s="5"/>
      <c r="D13" s="5"/>
      <c r="E13" s="5"/>
    </row>
    <row r="14" spans="1:41" x14ac:dyDescent="0.2">
      <c r="B14" s="1" t="s">
        <v>11</v>
      </c>
      <c r="C14" s="1"/>
      <c r="D14" s="28"/>
      <c r="E14" s="29"/>
    </row>
    <row r="15" spans="1:41" x14ac:dyDescent="0.2">
      <c r="B15" s="1" t="s">
        <v>12</v>
      </c>
      <c r="C15" s="1"/>
      <c r="D15" s="28"/>
      <c r="E15" s="29"/>
    </row>
    <row r="16" spans="1:41" x14ac:dyDescent="0.2">
      <c r="B16" s="1" t="s">
        <v>13</v>
      </c>
      <c r="C16" s="1"/>
      <c r="D16" s="28"/>
      <c r="E16" s="30"/>
    </row>
    <row r="17" spans="2:14" x14ac:dyDescent="0.2">
      <c r="B17" s="1" t="s">
        <v>14</v>
      </c>
      <c r="C17" s="1"/>
      <c r="D17" s="28"/>
      <c r="E17" s="29"/>
    </row>
    <row r="18" spans="2:14" x14ac:dyDescent="0.2">
      <c r="B18" s="1" t="s">
        <v>15</v>
      </c>
      <c r="C18" s="1"/>
      <c r="D18" s="28"/>
      <c r="E18" s="30"/>
      <c r="J18" s="6" t="s">
        <v>16</v>
      </c>
      <c r="K18" s="6"/>
      <c r="L18" s="6"/>
      <c r="M18" s="6"/>
      <c r="N18" s="31"/>
    </row>
    <row r="19" spans="2:14" x14ac:dyDescent="0.2">
      <c r="B19" s="1" t="s">
        <v>17</v>
      </c>
      <c r="C19" s="1"/>
      <c r="D19" s="28"/>
      <c r="E19" s="30"/>
      <c r="N19" s="7"/>
    </row>
    <row r="20" spans="2:14" ht="16" thickBot="1" x14ac:dyDescent="0.25">
      <c r="B20" s="8"/>
      <c r="C20" s="8"/>
      <c r="D20" s="8"/>
      <c r="E20" s="8"/>
      <c r="J20" s="6" t="s">
        <v>18</v>
      </c>
      <c r="K20" s="6"/>
      <c r="L20" s="6"/>
      <c r="M20" s="6"/>
      <c r="N20" s="31"/>
    </row>
    <row r="21" spans="2:14" ht="17" thickTop="1" thickBot="1" x14ac:dyDescent="0.25">
      <c r="B21" s="2" t="s">
        <v>19</v>
      </c>
      <c r="C21" s="2"/>
      <c r="D21" s="2"/>
      <c r="E21" s="2"/>
      <c r="F21" s="2"/>
      <c r="G21" s="2"/>
      <c r="H21" s="26"/>
      <c r="N21" s="7"/>
    </row>
    <row r="22" spans="2:14" ht="16" thickTop="1" x14ac:dyDescent="0.2">
      <c r="B22" s="2" t="s">
        <v>20</v>
      </c>
      <c r="C22" s="2"/>
      <c r="D22" s="2"/>
      <c r="E22" s="2"/>
      <c r="F22" s="2"/>
      <c r="G22" s="2"/>
      <c r="J22" s="6" t="s">
        <v>21</v>
      </c>
      <c r="K22" s="6"/>
      <c r="L22" s="6"/>
      <c r="M22" s="6"/>
      <c r="N22" s="31"/>
    </row>
    <row r="23" spans="2:14" x14ac:dyDescent="0.2">
      <c r="B23" s="2" t="s">
        <v>22</v>
      </c>
      <c r="C23" s="2"/>
      <c r="D23" s="2"/>
      <c r="E23" s="2"/>
      <c r="F23" s="2"/>
      <c r="G23" s="2"/>
      <c r="J23" s="8"/>
      <c r="K23" s="8"/>
      <c r="L23" s="8"/>
      <c r="M23" s="8"/>
      <c r="N23" s="7"/>
    </row>
    <row r="24" spans="2:14" x14ac:dyDescent="0.2">
      <c r="B24" s="2" t="s">
        <v>23</v>
      </c>
      <c r="C24" s="2"/>
      <c r="D24" s="2"/>
      <c r="E24" s="2"/>
      <c r="F24" s="2"/>
      <c r="G24" s="2"/>
      <c r="J24" s="6" t="s">
        <v>24</v>
      </c>
      <c r="K24" s="6"/>
      <c r="L24" s="6"/>
      <c r="M24" s="6"/>
      <c r="N24" s="31"/>
    </row>
    <row r="25" spans="2:14" x14ac:dyDescent="0.2">
      <c r="B25" s="2" t="s">
        <v>25</v>
      </c>
      <c r="C25" s="2"/>
      <c r="D25" s="2"/>
      <c r="E25" s="2"/>
      <c r="F25" s="2"/>
      <c r="G25" s="2"/>
    </row>
  </sheetData>
  <mergeCells count="31">
    <mergeCell ref="B25:G25"/>
    <mergeCell ref="B21:G21"/>
    <mergeCell ref="B22:G22"/>
    <mergeCell ref="J22:M22"/>
    <mergeCell ref="B23:G23"/>
    <mergeCell ref="B24:G24"/>
    <mergeCell ref="J24:M24"/>
    <mergeCell ref="B18:C18"/>
    <mergeCell ref="D18:E18"/>
    <mergeCell ref="J18:M18"/>
    <mergeCell ref="B19:C19"/>
    <mergeCell ref="D19:E19"/>
    <mergeCell ref="J20:M20"/>
    <mergeCell ref="B15:C15"/>
    <mergeCell ref="D15:E15"/>
    <mergeCell ref="B16:C16"/>
    <mergeCell ref="D16:E16"/>
    <mergeCell ref="B17:C17"/>
    <mergeCell ref="D17:E17"/>
    <mergeCell ref="B9:H9"/>
    <mergeCell ref="B10:L10"/>
    <mergeCell ref="B11:L11"/>
    <mergeCell ref="B13:E13"/>
    <mergeCell ref="B14:C14"/>
    <mergeCell ref="D14:E14"/>
    <mergeCell ref="B3:L3"/>
    <mergeCell ref="B4:L4"/>
    <mergeCell ref="B5:L5"/>
    <mergeCell ref="B6:L6"/>
    <mergeCell ref="B7:L7"/>
    <mergeCell ref="B8:L8"/>
  </mergeCells>
  <conditionalFormatting sqref="A1:A2">
    <cfRule type="expression" dxfId="123" priority="12">
      <formula>$A$2/$B$2&gt;=0.076</formula>
    </cfRule>
  </conditionalFormatting>
  <conditionalFormatting sqref="B1:B2">
    <cfRule type="expression" dxfId="122" priority="13">
      <formula>$A$2/$B$2&gt;=0.153</formula>
    </cfRule>
  </conditionalFormatting>
  <conditionalFormatting sqref="C1:C2">
    <cfRule type="expression" dxfId="121" priority="14">
      <formula>$A$2/$B$2&gt;=0.23</formula>
    </cfRule>
  </conditionalFormatting>
  <conditionalFormatting sqref="D1:D2">
    <cfRule type="expression" dxfId="120" priority="15">
      <formula>$A$2/$B$2&gt;=0.307</formula>
    </cfRule>
  </conditionalFormatting>
  <conditionalFormatting sqref="E1:E2">
    <cfRule type="expression" dxfId="119" priority="16">
      <formula>$A$2/$B$2&gt;=0.384</formula>
    </cfRule>
  </conditionalFormatting>
  <conditionalFormatting sqref="F1:F2">
    <cfRule type="expression" dxfId="118" priority="17">
      <formula>$A$2/$B$2&gt;=0.461</formula>
    </cfRule>
  </conditionalFormatting>
  <conditionalFormatting sqref="G1:G2">
    <cfRule type="expression" dxfId="117" priority="18">
      <formula>$A$2/$B$2&gt;=0.538</formula>
    </cfRule>
  </conditionalFormatting>
  <conditionalFormatting sqref="H1:H2">
    <cfRule type="expression" dxfId="116" priority="19">
      <formula>$A$2/$B$2&gt;=0.615</formula>
    </cfRule>
  </conditionalFormatting>
  <conditionalFormatting sqref="I1:P2">
    <cfRule type="expression" dxfId="115" priority="20">
      <formula>$A$2/$B$2&gt;=0.692</formula>
    </cfRule>
  </conditionalFormatting>
  <conditionalFormatting sqref="X1:AF1 X2:AO2 AH1:AK1 AM1:AO1">
    <cfRule type="expression" dxfId="114" priority="21">
      <formula>$A$2/$B$2&gt;=1</formula>
    </cfRule>
  </conditionalFormatting>
  <conditionalFormatting sqref="O1">
    <cfRule type="expression" dxfId="113" priority="11">
      <formula>$A$2/$B$2&gt;=0.846</formula>
    </cfRule>
  </conditionalFormatting>
  <conditionalFormatting sqref="AG1">
    <cfRule type="expression" dxfId="112" priority="10">
      <formula>$A$2/$B$2&gt;=0.846</formula>
    </cfRule>
  </conditionalFormatting>
  <conditionalFormatting sqref="AL1">
    <cfRule type="expression" dxfId="111" priority="9">
      <formula>$A$2/$B$2&gt;=0.846</formula>
    </cfRule>
  </conditionalFormatting>
  <conditionalFormatting sqref="L1">
    <cfRule type="expression" dxfId="110" priority="8">
      <formula>$A$2/$B$2&gt;=0.846</formula>
    </cfRule>
  </conditionalFormatting>
  <conditionalFormatting sqref="Q1:R2">
    <cfRule type="expression" dxfId="109" priority="7">
      <formula>$A$2/$B$2&gt;=0.846</formula>
    </cfRule>
  </conditionalFormatting>
  <conditionalFormatting sqref="P1">
    <cfRule type="expression" dxfId="108" priority="6">
      <formula>$P$1&lt;&gt;""</formula>
    </cfRule>
  </conditionalFormatting>
  <conditionalFormatting sqref="A1:O2 X1:AO2 P2:R2 Q1:R1">
    <cfRule type="expression" dxfId="107" priority="5">
      <formula>$P$1="Feedback OFF"</formula>
    </cfRule>
  </conditionalFormatting>
  <conditionalFormatting sqref="A3:AA100">
    <cfRule type="expression" dxfId="101" priority="2" stopIfTrue="1">
      <formula>$D$2="DRAGGING CELLS IS NOT PERMITTED. PLEASE UNDO LAST ACTION!!"</formula>
    </cfRule>
  </conditionalFormatting>
  <dataValidations count="1">
    <dataValidation type="list" allowBlank="1" showInputMessage="1" showErrorMessage="1" sqref="P1" xr:uid="{01E6CA93-B0B6-FE42-ABB1-12C116F35A34}">
      <formula1>"Feedback ON, Taunting ON, Feedback OFF"</formula1>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expression" priority="22" stopIfTrue="1" id="{522804AB-F3EF-3D4D-8EA0-359479773F33}">
            <xm:f>AND($P$1&lt;&gt;"Feedback OFF",IF('Page ASC'!A3=FeedbackSFX!$C$2, TRUE, FALSE))</xm:f>
            <x14:dxf>
              <fill>
                <patternFill>
                  <bgColor rgb="FFCEEED0"/>
                </patternFill>
              </fill>
            </x14:dxf>
          </x14:cfRule>
          <xm:sqref>A3:AL25</xm:sqref>
        </x14:conditionalFormatting>
        <x14:conditionalFormatting xmlns:xm="http://schemas.microsoft.com/office/excel/2006/main">
          <x14:cfRule type="expression" priority="23" stopIfTrue="1" id="{757A1ED1-C100-074F-B6D4-0816BCC5CE6A}">
            <xm:f>AND($P$1&lt;&gt;"Feedback OFF",IF('Page ASC'!A3=FeedbackSFX!$K$2, TRUE, FALSE))</xm:f>
            <x14:dxf>
              <fill>
                <patternFill>
                  <bgColor rgb="FFFFFF64"/>
                </patternFill>
              </fill>
            </x14:dxf>
          </x14:cfRule>
          <xm:sqref>A3:AL25</xm:sqref>
        </x14:conditionalFormatting>
        <x14:conditionalFormatting xmlns:xm="http://schemas.microsoft.com/office/excel/2006/main">
          <x14:cfRule type="expression" priority="24" stopIfTrue="1" id="{66438D2E-45F4-994C-BF60-3EDC25FE4749}">
            <xm:f>AND($P$1&lt;&gt;"Feedback OFF",AND(IF('Page ASC'!A3&lt;&gt;FeedbackSFX!$C$2, TRUE, FALSE),'Page ASC'!A3&lt;&gt;"",_xlfn.ISFORMULA('Page ASC'!A3)))</xm:f>
            <x14:dxf>
              <fill>
                <patternFill>
                  <bgColor rgb="FFFF99CC"/>
                </patternFill>
              </fill>
            </x14:dxf>
          </x14:cfRule>
          <xm:sqref>A3:AL25</xm:sqref>
        </x14:conditionalFormatting>
        <x14:conditionalFormatting xmlns:xm="http://schemas.microsoft.com/office/excel/2006/main">
          <x14:cfRule type="expression" priority="4" stopIfTrue="1" id="{471813F5-B4C4-8848-B330-0225FCFAE8B1}">
            <xm:f>Scoreboard!$F$21&lt;&gt;""</xm:f>
            <x14:dxf>
              <font>
                <color rgb="FF9C0006"/>
              </font>
              <fill>
                <patternFill>
                  <fgColor indexed="64"/>
                  <bgColor rgb="FFFFC7CE"/>
                </patternFill>
              </fill>
            </x14:dxf>
          </x14:cfRule>
          <xm:sqref>I1:N1</xm:sqref>
        </x14:conditionalFormatting>
        <x14:conditionalFormatting xmlns:xm="http://schemas.microsoft.com/office/excel/2006/main">
          <x14:cfRule type="expression" priority="3" stopIfTrue="1" id="{D524180A-667E-4F4F-A2D0-9182F29C59EC}">
            <xm:f>Scoreboard!$F$21&lt;&gt;""</xm:f>
            <x14:dxf>
              <font>
                <color rgb="FF9C0006"/>
              </font>
              <fill>
                <patternFill>
                  <fgColor indexed="64"/>
                  <bgColor rgb="FFFFC7CE"/>
                </patternFill>
              </fill>
            </x14:dxf>
          </x14:cfRule>
          <xm:sqref>A3:AA100</xm:sqref>
        </x14:conditionalFormatting>
        <x14:conditionalFormatting xmlns:xm="http://schemas.microsoft.com/office/excel/2006/main">
          <x14:cfRule type="expression" priority="1" stopIfTrue="1" id="{E0D0DB4A-FB8B-A744-BA69-3223DAD41353}">
            <xm:f>Scoreboard!$E$4="Excel version: Invalid"</xm:f>
            <x14:dxf>
              <font>
                <color rgb="FF9C0006"/>
              </font>
              <fill>
                <patternFill>
                  <fgColor indexed="64"/>
                  <bgColor rgb="FFFFC7CE"/>
                </patternFill>
              </fill>
            </x14:dxf>
          </x14:cfRule>
          <xm:sqref>A3:AA100</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116DF-FB83-CF4B-B254-26B283191D34}">
  <sheetPr>
    <tabColor rgb="FF4FADEA"/>
  </sheetPr>
  <dimension ref="A1:AO25"/>
  <sheetViews>
    <sheetView workbookViewId="0">
      <pane ySplit="2" topLeftCell="A3" activePane="bottomLeft" state="frozen"/>
      <selection pane="bottomLeft" activeCell="A3" sqref="A3:XFD3"/>
    </sheetView>
  </sheetViews>
  <sheetFormatPr baseColWidth="10" defaultColWidth="8.83203125" defaultRowHeight="9" x14ac:dyDescent="0.15"/>
  <cols>
    <col min="1" max="1" width="9" style="49" bestFit="1" customWidth="1"/>
    <col min="2" max="2" width="9.5" style="49" bestFit="1" customWidth="1"/>
    <col min="3" max="7" width="8.83203125" style="49"/>
    <col min="8" max="8" width="10" style="49" bestFit="1" customWidth="1"/>
    <col min="9" max="9" width="10.1640625" style="49" bestFit="1" customWidth="1"/>
    <col min="10" max="13" width="8.83203125" style="49"/>
    <col min="14" max="14" width="12.6640625" style="49" bestFit="1" customWidth="1"/>
    <col min="15" max="31" width="8.83203125" style="49"/>
    <col min="32" max="32" width="9" style="49" bestFit="1" customWidth="1"/>
    <col min="33" max="16384" width="8.83203125" style="49"/>
  </cols>
  <sheetData>
    <row r="1" spans="1:41" s="50" customFormat="1" ht="22" customHeight="1" x14ac:dyDescent="0.15">
      <c r="A1" s="56" t="s">
        <v>283</v>
      </c>
      <c r="B1" s="56" t="s">
        <v>284</v>
      </c>
      <c r="C1" s="56" t="s">
        <v>285</v>
      </c>
      <c r="D1" s="57" t="str" cm="1">
        <f t="array" aca="1" ref="D1" ca="1">IFERROR(
    _xlfn.LET(
        _xlpm.FileName, MID(CELL("filename", A1), FIND("]", CELL("filename", A1)) + 1, 255),
        _xlpm.DynamicRef, INDIRECT("'#_" &amp; _xlpm.FileName &amp; "'!" &amp; C2),
        IF(
            TYPE(_xlpm.DynamicRef) = 1,
            VLOOKUP(
                CELL("format", _xlpm.DynamicRef),
                FormatCodesSFX!$A$4:$B$53,
                2,
                FALSE
            ),
            _xlfn.SWITCH(
                TYPE(_xlpm.DynamicRef),
                2, "short text",
                4, "logical",
                16, "error",
                64, "long text",
                "Other"
            )
        )
    ),
    "Error in formula"
)</f>
        <v>error</v>
      </c>
      <c r="E1" s="56"/>
      <c r="F1" s="56"/>
      <c r="G1" s="56"/>
      <c r="H1" s="56"/>
      <c r="I1" s="57" t="str">
        <f>'Page ASC'!$I$1</f>
        <v>Hardworking Student</v>
      </c>
      <c r="J1" s="57"/>
      <c r="K1" s="57"/>
      <c r="L1" s="57" t="s">
        <v>286</v>
      </c>
      <c r="M1" s="57"/>
      <c r="N1" s="57"/>
      <c r="O1" s="57"/>
      <c r="P1" s="57" t="s">
        <v>287</v>
      </c>
      <c r="Q1" s="57"/>
      <c r="R1" s="57"/>
      <c r="S1" s="49"/>
      <c r="T1" s="49"/>
      <c r="U1" s="49"/>
      <c r="V1" s="49"/>
      <c r="W1" s="49"/>
      <c r="X1" s="56" t="str">
        <f t="shared" ref="X1:AA2" si="0">A1</f>
        <v>earned</v>
      </c>
      <c r="Y1" s="56" t="str">
        <f t="shared" si="0"/>
        <v>possible</v>
      </c>
      <c r="Z1" s="56" t="str">
        <f t="shared" si="0"/>
        <v>cell</v>
      </c>
      <c r="AA1" s="57" t="str">
        <f t="shared" ca="1" si="0"/>
        <v>error</v>
      </c>
      <c r="AB1" s="56"/>
      <c r="AC1" s="56"/>
      <c r="AD1" s="49"/>
      <c r="AE1" s="49"/>
      <c r="AF1" s="57" t="str">
        <f>I1</f>
        <v>Hardworking Student</v>
      </c>
      <c r="AG1" s="57"/>
      <c r="AH1" s="49"/>
      <c r="AI1" s="49"/>
      <c r="AJ1" s="49"/>
      <c r="AK1" s="49"/>
      <c r="AL1" s="57" t="s">
        <v>286</v>
      </c>
      <c r="AM1" s="49"/>
      <c r="AN1" s="49"/>
      <c r="AO1" s="49"/>
    </row>
    <row r="2" spans="1:41" s="50" customFormat="1" ht="23" customHeight="1" x14ac:dyDescent="0.15">
      <c r="A2" s="56">
        <f ca="1">'Page ASC'!$A$2</f>
        <v>0</v>
      </c>
      <c r="B2" s="58">
        <f>'Page ASC'!$B$2</f>
        <v>12</v>
      </c>
      <c r="C2" s="56" t="str" cm="1">
        <f t="array" aca="1" ref="C2" ca="1">SUBSTITUTE(IF(LEN(CELL("address"))&lt;15,CELL("address"),""),"$","")</f>
        <v/>
      </c>
      <c r="D2" s="57" t="str">
        <f ca="1">IF(ISNUMBER(SEARCH("FeedbackSFX!",_xlfn.FORMULATEXT(INDIRECT("'Page ASC'!"&amp;C2)))),"DRAGGING CELLS IS NOT PERMITTED. PLEASE UNDO LAST ACTION!!",IF($P$1&lt;&gt;"Feedback OFF",IFERROR(HLOOKUP(INDIRECT("'Page ASC'!"&amp;C2),FeedbackSFX!$B$2:$N$10,IF($P$1="Feedback ON", 2, FeedbackSFX!B1), FALSE), ""),""))</f>
        <v/>
      </c>
      <c r="E2" s="56"/>
      <c r="F2" s="56"/>
      <c r="G2" s="56"/>
      <c r="H2" s="56"/>
      <c r="I2" s="59"/>
      <c r="J2" s="56"/>
      <c r="K2" s="56"/>
      <c r="L2" s="56"/>
      <c r="M2" s="56"/>
      <c r="N2" s="56"/>
      <c r="O2" s="56"/>
      <c r="P2" s="56"/>
      <c r="Q2" s="56"/>
      <c r="R2" s="56"/>
      <c r="S2" s="49"/>
      <c r="T2" s="49"/>
      <c r="U2" s="49"/>
      <c r="V2" s="49"/>
      <c r="W2" s="49"/>
      <c r="X2" s="60">
        <f t="shared" ca="1" si="0"/>
        <v>0</v>
      </c>
      <c r="Y2" s="60">
        <f t="shared" si="0"/>
        <v>12</v>
      </c>
      <c r="Z2" s="60" t="str">
        <f t="shared" ca="1" si="0"/>
        <v/>
      </c>
      <c r="AA2" s="57" t="str">
        <f t="shared" ca="1" si="0"/>
        <v/>
      </c>
      <c r="AB2" s="56"/>
      <c r="AC2" s="56"/>
      <c r="AD2" s="49"/>
      <c r="AE2" s="49"/>
      <c r="AF2" s="49"/>
      <c r="AG2" s="49"/>
      <c r="AH2" s="49"/>
      <c r="AI2" s="49"/>
      <c r="AJ2" s="49"/>
      <c r="AK2" s="49"/>
      <c r="AL2" s="49"/>
      <c r="AM2" s="49"/>
      <c r="AN2" s="49"/>
      <c r="AO2" s="49"/>
    </row>
    <row r="3" spans="1:41" x14ac:dyDescent="0.15">
      <c r="B3" s="51" t="s">
        <v>0</v>
      </c>
      <c r="C3" s="51"/>
      <c r="D3" s="51"/>
      <c r="E3" s="51"/>
      <c r="F3" s="51"/>
      <c r="G3" s="51"/>
      <c r="H3" s="51"/>
      <c r="I3" s="51"/>
      <c r="J3" s="51"/>
      <c r="K3" s="51"/>
      <c r="L3" s="51"/>
    </row>
    <row r="4" spans="1:41" x14ac:dyDescent="0.15">
      <c r="B4" s="51" t="s">
        <v>1</v>
      </c>
      <c r="C4" s="51"/>
      <c r="D4" s="51"/>
      <c r="E4" s="51"/>
      <c r="F4" s="51"/>
      <c r="G4" s="51"/>
      <c r="H4" s="51"/>
      <c r="I4" s="51"/>
      <c r="J4" s="51"/>
      <c r="K4" s="51"/>
      <c r="L4" s="51"/>
    </row>
    <row r="5" spans="1:41" x14ac:dyDescent="0.15">
      <c r="B5" s="51" t="s">
        <v>2</v>
      </c>
      <c r="C5" s="51"/>
      <c r="D5" s="51"/>
      <c r="E5" s="51"/>
      <c r="F5" s="51"/>
      <c r="G5" s="51"/>
      <c r="H5" s="51"/>
      <c r="I5" s="51"/>
      <c r="J5" s="51"/>
      <c r="K5" s="51"/>
      <c r="L5" s="51"/>
    </row>
    <row r="6" spans="1:41" x14ac:dyDescent="0.15">
      <c r="B6" s="51" t="s">
        <v>3</v>
      </c>
      <c r="C6" s="51"/>
      <c r="D6" s="51"/>
      <c r="E6" s="51"/>
      <c r="F6" s="51"/>
      <c r="G6" s="51"/>
      <c r="H6" s="51"/>
      <c r="I6" s="51"/>
      <c r="J6" s="51"/>
      <c r="K6" s="51"/>
      <c r="L6" s="51"/>
    </row>
    <row r="7" spans="1:41" x14ac:dyDescent="0.15">
      <c r="B7" s="51" t="s">
        <v>4</v>
      </c>
      <c r="C7" s="51"/>
      <c r="D7" s="51"/>
      <c r="E7" s="51"/>
      <c r="F7" s="51"/>
      <c r="G7" s="51"/>
      <c r="H7" s="51"/>
      <c r="I7" s="51"/>
      <c r="J7" s="51"/>
      <c r="K7" s="51"/>
      <c r="L7" s="51"/>
    </row>
    <row r="8" spans="1:41" x14ac:dyDescent="0.15">
      <c r="B8" s="51" t="s">
        <v>5</v>
      </c>
      <c r="C8" s="51"/>
      <c r="D8" s="51"/>
      <c r="E8" s="51"/>
      <c r="F8" s="51"/>
      <c r="G8" s="51"/>
      <c r="H8" s="51"/>
      <c r="I8" s="51"/>
      <c r="J8" s="51"/>
      <c r="K8" s="51"/>
      <c r="L8" s="51"/>
    </row>
    <row r="9" spans="1:41" x14ac:dyDescent="0.15">
      <c r="B9" s="52" t="s">
        <v>6</v>
      </c>
      <c r="C9" s="52"/>
      <c r="D9" s="52"/>
      <c r="E9" s="52"/>
      <c r="F9" s="52"/>
      <c r="G9" s="52"/>
      <c r="H9" s="52"/>
      <c r="I9" s="53">
        <v>8</v>
      </c>
      <c r="J9" s="49" t="s">
        <v>7</v>
      </c>
    </row>
    <row r="10" spans="1:41" x14ac:dyDescent="0.15">
      <c r="B10" s="51" t="s">
        <v>8</v>
      </c>
      <c r="C10" s="51"/>
      <c r="D10" s="51"/>
      <c r="E10" s="51"/>
      <c r="F10" s="51"/>
      <c r="G10" s="51"/>
      <c r="H10" s="51"/>
      <c r="I10" s="51"/>
      <c r="J10" s="51"/>
      <c r="K10" s="51"/>
      <c r="L10" s="51"/>
    </row>
    <row r="11" spans="1:41" x14ac:dyDescent="0.15">
      <c r="B11" s="51" t="s">
        <v>9</v>
      </c>
      <c r="C11" s="51"/>
      <c r="D11" s="51"/>
      <c r="E11" s="51"/>
      <c r="F11" s="51"/>
      <c r="G11" s="51"/>
      <c r="H11" s="51"/>
      <c r="I11" s="51"/>
      <c r="J11" s="51"/>
      <c r="K11" s="51"/>
      <c r="L11" s="51"/>
    </row>
    <row r="13" spans="1:41" x14ac:dyDescent="0.15">
      <c r="B13" s="54" t="s">
        <v>10</v>
      </c>
      <c r="C13" s="54"/>
      <c r="D13" s="54"/>
      <c r="E13" s="54"/>
    </row>
    <row r="14" spans="1:41" x14ac:dyDescent="0.15">
      <c r="B14" s="51" t="s">
        <v>11</v>
      </c>
      <c r="C14" s="51"/>
      <c r="D14" s="51">
        <v>38</v>
      </c>
      <c r="E14" s="51"/>
    </row>
    <row r="15" spans="1:41" x14ac:dyDescent="0.15">
      <c r="B15" s="51" t="s">
        <v>12</v>
      </c>
      <c r="C15" s="51"/>
      <c r="D15" s="51">
        <v>40</v>
      </c>
      <c r="E15" s="51"/>
    </row>
    <row r="16" spans="1:41" x14ac:dyDescent="0.15">
      <c r="B16" s="51" t="s">
        <v>13</v>
      </c>
      <c r="C16" s="51"/>
      <c r="D16" s="51">
        <f>I9</f>
        <v>8</v>
      </c>
      <c r="E16" s="51"/>
    </row>
    <row r="17" spans="2:14" x14ac:dyDescent="0.15">
      <c r="B17" s="51" t="s">
        <v>14</v>
      </c>
      <c r="C17" s="51"/>
      <c r="D17" s="51">
        <v>0.99</v>
      </c>
      <c r="E17" s="51"/>
    </row>
    <row r="18" spans="2:14" x14ac:dyDescent="0.15">
      <c r="B18" s="51" t="s">
        <v>15</v>
      </c>
      <c r="C18" s="51"/>
      <c r="D18" s="51">
        <f>1-D17</f>
        <v>1.0000000000000009E-2</v>
      </c>
      <c r="E18" s="51"/>
      <c r="J18" s="51" t="s">
        <v>16</v>
      </c>
      <c r="K18" s="51"/>
      <c r="L18" s="51"/>
      <c r="M18" s="51"/>
      <c r="N18" s="55">
        <f>D16/SQRT(D15)</f>
        <v>1.2649110640673518</v>
      </c>
    </row>
    <row r="19" spans="2:14" x14ac:dyDescent="0.15">
      <c r="B19" s="51" t="s">
        <v>17</v>
      </c>
      <c r="C19" s="51"/>
      <c r="D19" s="51">
        <f>D18/2</f>
        <v>5.0000000000000044E-3</v>
      </c>
      <c r="E19" s="51"/>
      <c r="N19" s="55"/>
    </row>
    <row r="20" spans="2:14" x14ac:dyDescent="0.15">
      <c r="B20" s="56"/>
      <c r="C20" s="56"/>
      <c r="D20" s="56"/>
      <c r="E20" s="56"/>
      <c r="J20" s="51" t="s">
        <v>18</v>
      </c>
      <c r="K20" s="51"/>
      <c r="L20" s="51"/>
      <c r="M20" s="51"/>
      <c r="N20" s="55">
        <f>N18*H21</f>
        <v>3.2581949852079046</v>
      </c>
    </row>
    <row r="21" spans="2:14" x14ac:dyDescent="0.15">
      <c r="B21" s="51" t="s">
        <v>19</v>
      </c>
      <c r="C21" s="51"/>
      <c r="D21" s="51"/>
      <c r="E21" s="51"/>
      <c r="F21" s="51"/>
      <c r="G21" s="51"/>
      <c r="H21" s="55">
        <f>_xlfn.NORM.S.INV(1-D19)</f>
        <v>2.5758293035488999</v>
      </c>
      <c r="N21" s="55"/>
    </row>
    <row r="22" spans="2:14" x14ac:dyDescent="0.15">
      <c r="B22" s="51" t="s">
        <v>20</v>
      </c>
      <c r="C22" s="51"/>
      <c r="D22" s="51"/>
      <c r="E22" s="51"/>
      <c r="F22" s="51"/>
      <c r="G22" s="51"/>
      <c r="J22" s="51" t="s">
        <v>21</v>
      </c>
      <c r="K22" s="51"/>
      <c r="L22" s="51"/>
      <c r="M22" s="51"/>
      <c r="N22" s="55">
        <f>D14-N20</f>
        <v>34.741805014792092</v>
      </c>
    </row>
    <row r="23" spans="2:14" x14ac:dyDescent="0.15">
      <c r="B23" s="51" t="s">
        <v>290</v>
      </c>
      <c r="C23" s="51"/>
      <c r="D23" s="51"/>
      <c r="E23" s="51"/>
      <c r="F23" s="51"/>
      <c r="G23" s="51"/>
      <c r="J23" s="56"/>
      <c r="K23" s="56"/>
      <c r="L23" s="56"/>
      <c r="M23" s="56"/>
      <c r="N23" s="55"/>
    </row>
    <row r="24" spans="2:14" x14ac:dyDescent="0.15">
      <c r="B24" s="51" t="s">
        <v>23</v>
      </c>
      <c r="C24" s="51"/>
      <c r="D24" s="51"/>
      <c r="E24" s="51"/>
      <c r="F24" s="51"/>
      <c r="G24" s="51"/>
      <c r="J24" s="51" t="s">
        <v>24</v>
      </c>
      <c r="K24" s="51"/>
      <c r="L24" s="51"/>
      <c r="M24" s="51"/>
      <c r="N24" s="55">
        <f>D14+N20</f>
        <v>41.258194985207908</v>
      </c>
    </row>
    <row r="25" spans="2:14" x14ac:dyDescent="0.15">
      <c r="B25" s="51" t="s">
        <v>25</v>
      </c>
      <c r="C25" s="51"/>
      <c r="D25" s="51"/>
      <c r="E25" s="51"/>
      <c r="F25" s="51"/>
      <c r="G25" s="51"/>
    </row>
  </sheetData>
  <mergeCells count="31">
    <mergeCell ref="B25:G25"/>
    <mergeCell ref="B21:G21"/>
    <mergeCell ref="B22:G22"/>
    <mergeCell ref="J22:M22"/>
    <mergeCell ref="B23:G23"/>
    <mergeCell ref="B24:G24"/>
    <mergeCell ref="J24:M24"/>
    <mergeCell ref="B18:C18"/>
    <mergeCell ref="D18:E18"/>
    <mergeCell ref="J18:M18"/>
    <mergeCell ref="B19:C19"/>
    <mergeCell ref="D19:E19"/>
    <mergeCell ref="J20:M20"/>
    <mergeCell ref="B15:C15"/>
    <mergeCell ref="D15:E15"/>
    <mergeCell ref="B16:C16"/>
    <mergeCell ref="D16:E16"/>
    <mergeCell ref="B17:C17"/>
    <mergeCell ref="D17:E17"/>
    <mergeCell ref="B9:H9"/>
    <mergeCell ref="B10:L10"/>
    <mergeCell ref="B11:L11"/>
    <mergeCell ref="B13:E13"/>
    <mergeCell ref="B14:C14"/>
    <mergeCell ref="D14:E14"/>
    <mergeCell ref="B3:L3"/>
    <mergeCell ref="B4:L4"/>
    <mergeCell ref="B5:L5"/>
    <mergeCell ref="B6:L6"/>
    <mergeCell ref="B7:L7"/>
    <mergeCell ref="B8:L8"/>
  </mergeCells>
  <conditionalFormatting sqref="A1:A2">
    <cfRule type="expression" dxfId="99" priority="8">
      <formula>$A$2/$B$2&gt;=0.076</formula>
    </cfRule>
  </conditionalFormatting>
  <conditionalFormatting sqref="B1:B2">
    <cfRule type="expression" dxfId="98" priority="9">
      <formula>$A$2/$B$2&gt;=0.153</formula>
    </cfRule>
  </conditionalFormatting>
  <conditionalFormatting sqref="C1:C2">
    <cfRule type="expression" dxfId="97" priority="10">
      <formula>$A$2/$B$2&gt;=0.23</formula>
    </cfRule>
  </conditionalFormatting>
  <conditionalFormatting sqref="D1:D2">
    <cfRule type="expression" dxfId="96" priority="11">
      <formula>$A$2/$B$2&gt;=0.307</formula>
    </cfRule>
  </conditionalFormatting>
  <conditionalFormatting sqref="E1:E2">
    <cfRule type="expression" dxfId="95" priority="12">
      <formula>$A$2/$B$2&gt;=0.384</formula>
    </cfRule>
  </conditionalFormatting>
  <conditionalFormatting sqref="F1:F2">
    <cfRule type="expression" dxfId="94" priority="13">
      <formula>$A$2/$B$2&gt;=0.461</formula>
    </cfRule>
  </conditionalFormatting>
  <conditionalFormatting sqref="G1:G2">
    <cfRule type="expression" dxfId="93" priority="14">
      <formula>$A$2/$B$2&gt;=0.538</formula>
    </cfRule>
  </conditionalFormatting>
  <conditionalFormatting sqref="H1:H2">
    <cfRule type="expression" dxfId="92" priority="15">
      <formula>$A$2/$B$2&gt;=0.615</formula>
    </cfRule>
  </conditionalFormatting>
  <conditionalFormatting sqref="I1:P2">
    <cfRule type="expression" dxfId="91" priority="16">
      <formula>$A$2/$B$2&gt;=0.692</formula>
    </cfRule>
  </conditionalFormatting>
  <conditionalFormatting sqref="X1:AF1 X2:AO2 AH1:AK1 AM1:AO1">
    <cfRule type="expression" dxfId="90" priority="17">
      <formula>$A$2/$B$2&gt;=1</formula>
    </cfRule>
  </conditionalFormatting>
  <conditionalFormatting sqref="O1">
    <cfRule type="expression" dxfId="89" priority="7">
      <formula>$A$2/$B$2&gt;=0.846</formula>
    </cfRule>
  </conditionalFormatting>
  <conditionalFormatting sqref="AG1">
    <cfRule type="expression" dxfId="88" priority="6">
      <formula>$A$2/$B$2&gt;=0.846</formula>
    </cfRule>
  </conditionalFormatting>
  <conditionalFormatting sqref="AL1">
    <cfRule type="expression" dxfId="87" priority="5">
      <formula>$A$2/$B$2&gt;=0.846</formula>
    </cfRule>
  </conditionalFormatting>
  <conditionalFormatting sqref="L1">
    <cfRule type="expression" dxfId="86" priority="4">
      <formula>$A$2/$B$2&gt;=0.846</formula>
    </cfRule>
  </conditionalFormatting>
  <conditionalFormatting sqref="Q1:R2">
    <cfRule type="expression" dxfId="85" priority="3">
      <formula>$A$2/$B$2&gt;=0.846</formula>
    </cfRule>
  </conditionalFormatting>
  <conditionalFormatting sqref="P1">
    <cfRule type="expression" dxfId="84" priority="2">
      <formula>$P$1&lt;&gt;""</formula>
    </cfRule>
  </conditionalFormatting>
  <conditionalFormatting sqref="A1:O2 X1:AO2 P2:R2 Q1:R1">
    <cfRule type="expression" dxfId="83" priority="1">
      <formula>$P$1="Feedback OFF"</formula>
    </cfRule>
  </conditionalFormatting>
  <dataValidations count="1">
    <dataValidation type="list" allowBlank="1" showInputMessage="1" showErrorMessage="1" sqref="P1" xr:uid="{8B1B4AB4-5BD3-7242-9335-8B49CAC2F760}">
      <formula1>"Feedback ON, Taunting ON, Feedback OFF"</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E5B32-1F46-F74B-88EC-4502D7AC7D44}">
  <sheetPr>
    <tabColor rgb="FF4FADEA"/>
  </sheetPr>
  <dimension ref="B1:N20"/>
  <sheetViews>
    <sheetView workbookViewId="0">
      <selection activeCell="N11" sqref="N11"/>
    </sheetView>
  </sheetViews>
  <sheetFormatPr baseColWidth="10" defaultColWidth="8.83203125" defaultRowHeight="9" x14ac:dyDescent="0.15"/>
  <cols>
    <col min="1" max="2" width="8.83203125" style="49"/>
    <col min="3" max="3" width="7.33203125" style="49" customWidth="1"/>
    <col min="4" max="6" width="8.83203125" style="49"/>
    <col min="7" max="7" width="11.83203125" style="49" bestFit="1" customWidth="1"/>
    <col min="8" max="13" width="8.83203125" style="49"/>
    <col min="14" max="14" width="15" style="49" bestFit="1" customWidth="1"/>
    <col min="15" max="16384" width="8.83203125" style="49"/>
  </cols>
  <sheetData>
    <row r="1" spans="2:14" s="50" customFormat="1" x14ac:dyDescent="0.15"/>
    <row r="2" spans="2:14" s="50" customFormat="1" x14ac:dyDescent="0.15"/>
    <row r="3" spans="2:14" x14ac:dyDescent="0.15">
      <c r="B3" s="51">
        <v>0</v>
      </c>
      <c r="C3" s="51"/>
      <c r="D3" s="51"/>
      <c r="E3" s="51"/>
      <c r="F3" s="51"/>
      <c r="G3" s="51"/>
      <c r="H3" s="51"/>
      <c r="I3" s="51"/>
      <c r="J3" s="51"/>
      <c r="K3" s="51"/>
      <c r="L3" s="51"/>
    </row>
    <row r="4" spans="2:14" x14ac:dyDescent="0.15">
      <c r="B4" s="51">
        <v>0</v>
      </c>
      <c r="C4" s="51"/>
      <c r="D4" s="51"/>
      <c r="E4" s="51"/>
      <c r="F4" s="51"/>
      <c r="G4" s="51"/>
      <c r="H4" s="51"/>
      <c r="I4" s="51"/>
      <c r="J4" s="51"/>
      <c r="K4" s="51"/>
      <c r="L4" s="51"/>
    </row>
    <row r="5" spans="2:14" x14ac:dyDescent="0.15">
      <c r="B5" s="51">
        <v>0</v>
      </c>
      <c r="C5" s="51"/>
      <c r="D5" s="51"/>
      <c r="E5" s="51"/>
      <c r="F5" s="51"/>
      <c r="G5" s="51"/>
      <c r="H5" s="51"/>
      <c r="I5" s="51"/>
      <c r="J5" s="51"/>
      <c r="K5" s="51"/>
      <c r="L5" s="51"/>
    </row>
    <row r="6" spans="2:14" x14ac:dyDescent="0.15">
      <c r="B6" s="51">
        <v>0</v>
      </c>
      <c r="C6" s="51"/>
      <c r="D6" s="51"/>
      <c r="E6" s="51"/>
      <c r="F6" s="51"/>
      <c r="G6" s="51"/>
      <c r="H6" s="51"/>
      <c r="I6" s="51"/>
      <c r="J6" s="51"/>
      <c r="K6" s="51"/>
      <c r="L6" s="51"/>
    </row>
    <row r="7" spans="2:14" x14ac:dyDescent="0.15">
      <c r="B7" s="51">
        <v>0</v>
      </c>
      <c r="C7" s="51"/>
      <c r="D7" s="51"/>
      <c r="E7" s="51"/>
      <c r="F7" s="51"/>
      <c r="G7" s="51"/>
      <c r="H7" s="51"/>
      <c r="I7" s="51"/>
      <c r="J7" s="51"/>
      <c r="K7" s="51"/>
      <c r="L7" s="51"/>
    </row>
    <row r="8" spans="2:14" x14ac:dyDescent="0.15">
      <c r="B8" s="51">
        <v>0</v>
      </c>
      <c r="C8" s="51"/>
      <c r="D8" s="51"/>
      <c r="E8" s="51"/>
      <c r="F8" s="51"/>
      <c r="G8" s="51"/>
      <c r="H8" s="51"/>
      <c r="I8" s="51"/>
      <c r="J8" s="51"/>
      <c r="K8" s="51"/>
      <c r="L8" s="51"/>
    </row>
    <row r="9" spans="2:14" x14ac:dyDescent="0.15">
      <c r="B9" s="51">
        <v>0</v>
      </c>
      <c r="C9" s="51"/>
      <c r="D9" s="51"/>
      <c r="E9" s="51"/>
      <c r="F9" s="51"/>
      <c r="G9" s="51"/>
      <c r="H9" s="51"/>
      <c r="I9" s="51"/>
      <c r="J9" s="51"/>
      <c r="K9" s="51"/>
      <c r="L9" s="51"/>
    </row>
    <row r="11" spans="2:14" x14ac:dyDescent="0.15">
      <c r="B11" s="54">
        <v>0</v>
      </c>
      <c r="C11" s="54"/>
      <c r="D11" s="54"/>
      <c r="E11" s="54"/>
    </row>
    <row r="12" spans="2:14" x14ac:dyDescent="0.15">
      <c r="B12" s="51">
        <v>0</v>
      </c>
      <c r="C12" s="51"/>
      <c r="D12" s="68">
        <v>1</v>
      </c>
      <c r="E12" s="68"/>
    </row>
    <row r="13" spans="2:14" x14ac:dyDescent="0.15">
      <c r="B13" s="51">
        <v>0</v>
      </c>
      <c r="C13" s="51"/>
      <c r="D13" s="51">
        <v>1</v>
      </c>
      <c r="E13" s="51"/>
      <c r="J13" s="51">
        <v>0</v>
      </c>
      <c r="K13" s="51"/>
      <c r="L13" s="51"/>
      <c r="M13" s="51"/>
      <c r="N13" s="70">
        <v>1</v>
      </c>
    </row>
    <row r="14" spans="2:14" x14ac:dyDescent="0.15">
      <c r="B14" s="51">
        <v>0</v>
      </c>
      <c r="C14" s="51"/>
      <c r="D14" s="69">
        <v>1</v>
      </c>
      <c r="E14" s="69"/>
    </row>
    <row r="15" spans="2:14" x14ac:dyDescent="0.15">
      <c r="B15" s="51">
        <v>0</v>
      </c>
      <c r="C15" s="51"/>
      <c r="D15" s="51">
        <v>1</v>
      </c>
      <c r="E15" s="51"/>
      <c r="J15" s="51">
        <v>0</v>
      </c>
      <c r="K15" s="51"/>
      <c r="L15" s="51"/>
      <c r="M15" s="51"/>
      <c r="N15" s="55">
        <v>1</v>
      </c>
    </row>
    <row r="16" spans="2:14" x14ac:dyDescent="0.15">
      <c r="B16" s="51">
        <v>0</v>
      </c>
      <c r="C16" s="51"/>
      <c r="D16" s="51">
        <v>1</v>
      </c>
      <c r="E16" s="51"/>
    </row>
    <row r="17" spans="2:14" x14ac:dyDescent="0.15">
      <c r="B17" s="51">
        <v>0</v>
      </c>
      <c r="C17" s="51"/>
      <c r="D17" s="51">
        <v>1</v>
      </c>
      <c r="E17" s="51"/>
      <c r="J17" s="51">
        <v>0</v>
      </c>
      <c r="K17" s="51"/>
      <c r="L17" s="51"/>
      <c r="M17" s="51"/>
      <c r="N17" s="55">
        <v>1</v>
      </c>
    </row>
    <row r="18" spans="2:14" ht="14.25" customHeight="1" x14ac:dyDescent="0.15">
      <c r="N18" s="55"/>
    </row>
    <row r="19" spans="2:14" x14ac:dyDescent="0.15">
      <c r="B19" s="51">
        <v>0</v>
      </c>
      <c r="C19" s="51"/>
      <c r="D19" s="51"/>
      <c r="E19" s="51"/>
      <c r="F19" s="51"/>
      <c r="G19" s="55">
        <v>2</v>
      </c>
      <c r="J19" s="51">
        <v>0</v>
      </c>
      <c r="K19" s="51"/>
      <c r="L19" s="51"/>
      <c r="M19" s="51"/>
      <c r="N19" s="55">
        <v>1</v>
      </c>
    </row>
    <row r="20" spans="2:14" x14ac:dyDescent="0.15">
      <c r="B20" s="51">
        <v>0</v>
      </c>
      <c r="C20" s="51"/>
      <c r="D20" s="51"/>
      <c r="E20" s="51"/>
      <c r="F20" s="51"/>
    </row>
  </sheetData>
  <mergeCells count="26">
    <mergeCell ref="B17:C17"/>
    <mergeCell ref="D17:E17"/>
    <mergeCell ref="J17:M17"/>
    <mergeCell ref="B19:F19"/>
    <mergeCell ref="J19:M19"/>
    <mergeCell ref="B20:F20"/>
    <mergeCell ref="B14:C14"/>
    <mergeCell ref="D14:E14"/>
    <mergeCell ref="B15:C15"/>
    <mergeCell ref="D15:E15"/>
    <mergeCell ref="J15:M15"/>
    <mergeCell ref="B16:C16"/>
    <mergeCell ref="D16:E16"/>
    <mergeCell ref="B9:L9"/>
    <mergeCell ref="B11:E11"/>
    <mergeCell ref="B12:C12"/>
    <mergeCell ref="D12:E12"/>
    <mergeCell ref="B13:C13"/>
    <mergeCell ref="D13:E13"/>
    <mergeCell ref="J13:M13"/>
    <mergeCell ref="B3:L3"/>
    <mergeCell ref="B4:L4"/>
    <mergeCell ref="B5:L5"/>
    <mergeCell ref="B6:L6"/>
    <mergeCell ref="B7:L7"/>
    <mergeCell ref="B8:L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D7C19-D806-024E-8ACC-B914E57BEB5D}">
  <sheetPr>
    <tabColor rgb="FF4FADEA"/>
  </sheetPr>
  <dimension ref="A1:N20"/>
  <sheetViews>
    <sheetView workbookViewId="0">
      <selection activeCell="G19" sqref="G19"/>
    </sheetView>
  </sheetViews>
  <sheetFormatPr baseColWidth="10" defaultColWidth="8.83203125" defaultRowHeight="9" x14ac:dyDescent="0.15"/>
  <cols>
    <col min="1" max="2" width="8.83203125" style="49"/>
    <col min="3" max="3" width="7.33203125" style="49" customWidth="1"/>
    <col min="4" max="16384" width="8.83203125" style="49"/>
  </cols>
  <sheetData>
    <row r="1" spans="1:14" s="50" customFormat="1" x14ac:dyDescent="0.15">
      <c r="I1" s="50" t="s">
        <v>288</v>
      </c>
    </row>
    <row r="2" spans="1:14" s="50" customFormat="1" x14ac:dyDescent="0.15">
      <c r="A2" s="61">
        <f ca="1">IF('Page B '!$D$2="DRAGGING CELLS IS NOT PERMITTED. PLEASE UNDO LAST ACTION!!",0,IF('Page B '!$P$1&lt;&gt;"Feedback OFF",IF(Scoreboard!$F$22="",SUMIFS('Page B PT'!A3:$AL$20, 'Page B PT'!A3:$AL$20, "&gt;0", 'Page B SC'!A3:$AL$20, "PerfectMsg")+ABS(SUMIFS('Page B PT'!A3:$AL$20, 'Page B PT'!A3:$AL$20, "&lt;0", 'Page B SC'!A3:$AL$20, "PerfectMsg")),0),0))</f>
        <v>0</v>
      </c>
      <c r="B2" s="61">
        <f>SUMIF('Page B PT'!A3:$AL$20,"&gt;0")</f>
        <v>12</v>
      </c>
    </row>
    <row r="3" spans="1:14" x14ac:dyDescent="0.15">
      <c r="B3" s="51">
        <v>0</v>
      </c>
      <c r="C3" s="51"/>
      <c r="D3" s="51"/>
      <c r="E3" s="51"/>
      <c r="F3" s="51"/>
      <c r="G3" s="51"/>
      <c r="H3" s="51"/>
      <c r="I3" s="51"/>
      <c r="J3" s="51"/>
      <c r="K3" s="51"/>
      <c r="L3" s="51"/>
    </row>
    <row r="4" spans="1:14" x14ac:dyDescent="0.15">
      <c r="B4" s="51">
        <v>0</v>
      </c>
      <c r="C4" s="51"/>
      <c r="D4" s="51"/>
      <c r="E4" s="51"/>
      <c r="F4" s="51"/>
      <c r="G4" s="51"/>
      <c r="H4" s="51"/>
      <c r="I4" s="51"/>
      <c r="J4" s="51"/>
      <c r="K4" s="51"/>
      <c r="L4" s="51"/>
    </row>
    <row r="5" spans="1:14" x14ac:dyDescent="0.15">
      <c r="B5" s="51">
        <v>0</v>
      </c>
      <c r="C5" s="51"/>
      <c r="D5" s="51"/>
      <c r="E5" s="51"/>
      <c r="F5" s="51"/>
      <c r="G5" s="51"/>
      <c r="H5" s="51"/>
      <c r="I5" s="51"/>
      <c r="J5" s="51"/>
      <c r="K5" s="51"/>
      <c r="L5" s="51"/>
    </row>
    <row r="6" spans="1:14" x14ac:dyDescent="0.15">
      <c r="B6" s="51">
        <v>0</v>
      </c>
      <c r="C6" s="51"/>
      <c r="D6" s="51"/>
      <c r="E6" s="51"/>
      <c r="F6" s="51"/>
      <c r="G6" s="51"/>
      <c r="H6" s="51"/>
      <c r="I6" s="51"/>
      <c r="J6" s="51"/>
      <c r="K6" s="51"/>
      <c r="L6" s="51"/>
    </row>
    <row r="7" spans="1:14" x14ac:dyDescent="0.15">
      <c r="B7" s="51">
        <v>0</v>
      </c>
      <c r="C7" s="51"/>
      <c r="D7" s="51"/>
      <c r="E7" s="51"/>
      <c r="F7" s="51"/>
      <c r="G7" s="51"/>
      <c r="H7" s="51"/>
      <c r="I7" s="51"/>
      <c r="J7" s="51"/>
      <c r="K7" s="51"/>
      <c r="L7" s="51"/>
    </row>
    <row r="8" spans="1:14" x14ac:dyDescent="0.15">
      <c r="B8" s="51">
        <v>0</v>
      </c>
      <c r="C8" s="51"/>
      <c r="D8" s="51"/>
      <c r="E8" s="51"/>
      <c r="F8" s="51"/>
      <c r="G8" s="51"/>
      <c r="H8" s="51"/>
      <c r="I8" s="51"/>
      <c r="J8" s="51"/>
      <c r="K8" s="51"/>
      <c r="L8" s="51"/>
    </row>
    <row r="9" spans="1:14" x14ac:dyDescent="0.15">
      <c r="B9" s="51">
        <v>0</v>
      </c>
      <c r="C9" s="51"/>
      <c r="D9" s="51"/>
      <c r="E9" s="51"/>
      <c r="F9" s="51"/>
      <c r="G9" s="51"/>
      <c r="H9" s="51"/>
      <c r="I9" s="51"/>
      <c r="J9" s="51"/>
      <c r="K9" s="51"/>
      <c r="L9" s="51"/>
    </row>
    <row r="11" spans="1:14" x14ac:dyDescent="0.15">
      <c r="B11" s="54">
        <v>0</v>
      </c>
      <c r="C11" s="54"/>
      <c r="D11" s="54"/>
      <c r="E11" s="54"/>
    </row>
    <row r="12" spans="1:14" x14ac:dyDescent="0.15">
      <c r="B12" s="51">
        <v>0</v>
      </c>
      <c r="C12" s="51"/>
      <c r="D12" s="68" t="str">
        <f ca="1">_xlfn.IFS(ISBLANK('Page B '!D12),"",IF(NOT(ISNA('#_Page B '!D12)),IF(ISNA('Page B '!D12),TRUE,FALSE),FALSE),"StuNAMsg",IF(AND(ISNA('#_Page B '!D12),ISNA('Page B '!D12)),TRUE,FALSE),"PerfectMsg",IF(NOT(ISERROR('#_Page B '!D12)),IF(ISERROR('Page B '!D12),TRUE,FALSE),FALSE),"StuErrorMsg",IF(TYPE('#_Page B '!D12)&lt;&gt;TYPE('Page B '!D12),TRUE,FALSE),"WrongTypeMsg",IF(_xlfn.ISFORMULA('#_Page B '!D12),IF(NOT(_xlfn.ISFORMULA('Page B '!D12)),TRUE),FALSE),"MissingFormulaMsg",IF(NOT(AND(ISNUMBER(FIND("[",_xlfn.FORMULATEXT('#_Page B '!D12))),ISNUMBER(FIND("!",_xlfn.FORMULATEXT('#_Page B '!D12))))),AND(ISNUMBER(FIND("[",_xlfn.FORMULATEXT('Page B '!D12))),ISNUMBER(FIND("!",_xlfn.FORMULATEXT('Page B '!D12)))),FALSE),"ExternalRefsMsg",IF(ISNUMBER('#_Page B '!D12),IF(ABS('#_Page B '!D12-'Page B '!D12)&gt;0.00001,TRUE,FALSE),IF('#_Page B '!D12&lt;&gt;'Page B '!D12,TRUE,FALSE)),IF(ISNUMBER('#_Page B '!D12),IF('#_Page B '!D12&gt;'Page B '!D12,"TooLow","TooHigh"),"WrongAnswer"),NOT(_xlfn.ISFORMULA('#_Page B '!D12)),"PerfectMsg",IF((LEN(SUBSTITUTE(SUBSTITUTE(SUBSTITUTE(SUBSTITUTE(SUBSTITUTE(SUBSTITUTE(SUBSTITUTE(SUBSTITUTE(SUBSTITUTE(SUBSTITUTE(SUBSTITUTE(SUBSTITUTE(SUBSTITUTE(SUBSTITUTE(SUBSTITUTE(SUBSTITUTE(SUBSTITUTE(SUBSTITUTE(SUBSTITUTE(SUBSTITUTE(SUBSTITUTE(SUBSTITUTE(SUBSTITUTE(SUBSTITUTE(IF(_xlfn.ISFORMULA('Page B '!D12),_xlfn.FORMULATEXT('Page B '!D12),'Page B '!D12),"9","#"),"8","#"),"7","#"),"6","#"),"5","#"),"4","#"),"3","#"),"2","#"),"1","#"),"0","#"),CHAR(10),""),"$",""),"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Page B '!D12),_xlfn.FORMULATEXT('Page B '!D12),'Page B '!D12),"9","#"),"8","#"),"7","#"),"6","#"),"5","#"),"4","#"),"3","#"),"2","#"),"1","#"),"0","#"),CHAR(10),""),"$",""),"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Page B '!D12),_xlfn.FORMULATEXT('#_Page B '!D12),'#_Page B '!D12),"9","#"),"8","#"),"7","#"),"6","#"),"5","#"),"4","#"),"3","#"),"2","#"),"1","#"),"0","#"),CHAR(10),""),"$",""),"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Page B '!D12),_xlfn.FORMULATEXT('#_Page B '!D12),'#_Page B '!D12),"9","#"),"8","#"),"7","#"),"6","#"),"5","#"),"4","#"),"3","#"),"2","#"),"1","#"),"0","#"),CHAR(10),""),"$","")," ",""),",","@"),"&gt;","@"),"&lt;","@"),"=","@"),")","@"),"(","@"),"^","@"),"/","@"),"+","@"),"*","@"),"-","@"),"@#","")))/2,TRUE,FALSE),"HardCodeMsg",IF(LEN(IF(_xlfn.ISFORMULA('Page B '!D12),_xlfn.FORMULATEXT('Page B '!D12),'Page B '!D12))-LEN(SUBSTITUTE(IF(_xlfn.ISFORMULA('Page B '!D12),_xlfn.FORMULATEXT('Page B '!D12),'Page B '!D12),"""",""))&gt;LEN(IF(_xlfn.ISFORMULA('#_Page B '!D12),_xlfn.FORMULATEXT('#_Page B '!D12),'#_Page B '!D12))-LEN(SUBSTITUTE(IF(_xlfn.ISFORMULA('#_Page B '!D12),_xlfn.FORMULATEXT('#_Page B '!D12),'#_Page B '!D12),"""","")),TRUE,FALSE),"HardQuoteMsg",IF(LEN(IF(_xlfn.ISFORMULA('Page B '!D12),_xlfn.FORMULATEXT('Page B '!D12),'Page B '!D12))-LEN(SUBSTITUTE(IF(_xlfn.ISFORMULA('Page B '!D12),_xlfn.FORMULATEXT('Page B '!D12),'Page B '!D12),"$",""))&lt;0.5*(LEN(IF(_xlfn.ISFORMULA('#_Page B '!D12),_xlfn.FORMULATEXT('#_Page B '!D12),'#_Page B '!D12))-LEN(SUBSTITUTE(IF(_xlfn.ISFORMULA('#_Page B '!D12),_xlfn.FORMULATEXT('#_Page B '!D12),'#_Page B '!D12),"$",""))),TRUE,FALSE),"MissingAbsMsg",TRUE,"PerfectMsg")</f>
        <v/>
      </c>
      <c r="E12" s="68"/>
    </row>
    <row r="13" spans="1:14" x14ac:dyDescent="0.15">
      <c r="B13" s="51">
        <v>0</v>
      </c>
      <c r="C13" s="51"/>
      <c r="D13" s="51" t="str">
        <f ca="1">_xlfn.IFS(ISBLANK('Page B '!D13),"",IF(NOT(ISNA('#_Page B '!D13)),IF(ISNA('Page B '!D13),TRUE,FALSE),FALSE),"StuNAMsg",IF(AND(ISNA('#_Page B '!D13),ISNA('Page B '!D13)),TRUE,FALSE),"PerfectMsg",IF(NOT(ISERROR('#_Page B '!D13)),IF(ISERROR('Page B '!D13),TRUE,FALSE),FALSE),"StuErrorMsg",IF(TYPE('#_Page B '!D13)&lt;&gt;TYPE('Page B '!D13),TRUE,FALSE),"WrongTypeMsg",IF(_xlfn.ISFORMULA('#_Page B '!D13),IF(NOT(_xlfn.ISFORMULA('Page B '!D13)),TRUE),FALSE),"MissingFormulaMsg",IF(NOT(AND(ISNUMBER(FIND("[",_xlfn.FORMULATEXT('#_Page B '!D13))),ISNUMBER(FIND("!",_xlfn.FORMULATEXT('#_Page B '!D13))))),AND(ISNUMBER(FIND("[",_xlfn.FORMULATEXT('Page B '!D13))),ISNUMBER(FIND("!",_xlfn.FORMULATEXT('Page B '!D13)))),FALSE),"ExternalRefsMsg",IF(ISNUMBER('#_Page B '!D13),IF(ABS('#_Page B '!D13-'Page B '!D13)&gt;0.00001,TRUE,FALSE),IF('#_Page B '!D13&lt;&gt;'Page B '!D13,TRUE,FALSE)),IF(ISNUMBER('#_Page B '!D13),IF('#_Page B '!D13&gt;'Page B '!D13,"TooLow","TooHigh"),"WrongAnswer"),NOT(_xlfn.ISFORMULA('#_Page B '!D13)),"PerfectMsg",IF((LEN(SUBSTITUTE(SUBSTITUTE(SUBSTITUTE(SUBSTITUTE(SUBSTITUTE(SUBSTITUTE(SUBSTITUTE(SUBSTITUTE(SUBSTITUTE(SUBSTITUTE(SUBSTITUTE(SUBSTITUTE(SUBSTITUTE(SUBSTITUTE(SUBSTITUTE(SUBSTITUTE(SUBSTITUTE(SUBSTITUTE(SUBSTITUTE(SUBSTITUTE(SUBSTITUTE(SUBSTITUTE(SUBSTITUTE(SUBSTITUTE(IF(_xlfn.ISFORMULA('Page B '!D13),_xlfn.FORMULATEXT('Page B '!D13),'Page B '!D13),"9","#"),"8","#"),"7","#"),"6","#"),"5","#"),"4","#"),"3","#"),"2","#"),"1","#"),"0","#"),CHAR(10),""),"$",""),"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Page B '!D13),_xlfn.FORMULATEXT('Page B '!D13),'Page B '!D13),"9","#"),"8","#"),"7","#"),"6","#"),"5","#"),"4","#"),"3","#"),"2","#"),"1","#"),"0","#"),CHAR(10),""),"$",""),"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Page B '!D13),_xlfn.FORMULATEXT('#_Page B '!D13),'#_Page B '!D13),"9","#"),"8","#"),"7","#"),"6","#"),"5","#"),"4","#"),"3","#"),"2","#"),"1","#"),"0","#"),CHAR(10),""),"$",""),"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Page B '!D13),_xlfn.FORMULATEXT('#_Page B '!D13),'#_Page B '!D13),"9","#"),"8","#"),"7","#"),"6","#"),"5","#"),"4","#"),"3","#"),"2","#"),"1","#"),"0","#"),CHAR(10),""),"$","")," ",""),",","@"),"&gt;","@"),"&lt;","@"),"=","@"),")","@"),"(","@"),"^","@"),"/","@"),"+","@"),"*","@"),"-","@"),"@#","")))/2,TRUE,FALSE),"HardCodeMsg",IF(LEN(IF(_xlfn.ISFORMULA('Page B '!D13),_xlfn.FORMULATEXT('Page B '!D13),'Page B '!D13))-LEN(SUBSTITUTE(IF(_xlfn.ISFORMULA('Page B '!D13),_xlfn.FORMULATEXT('Page B '!D13),'Page B '!D13),"""",""))&gt;LEN(IF(_xlfn.ISFORMULA('#_Page B '!D13),_xlfn.FORMULATEXT('#_Page B '!D13),'#_Page B '!D13))-LEN(SUBSTITUTE(IF(_xlfn.ISFORMULA('#_Page B '!D13),_xlfn.FORMULATEXT('#_Page B '!D13),'#_Page B '!D13),"""","")),TRUE,FALSE),"HardQuoteMsg",IF(LEN(IF(_xlfn.ISFORMULA('Page B '!D13),_xlfn.FORMULATEXT('Page B '!D13),'Page B '!D13))-LEN(SUBSTITUTE(IF(_xlfn.ISFORMULA('Page B '!D13),_xlfn.FORMULATEXT('Page B '!D13),'Page B '!D13),"$",""))&lt;0.5*(LEN(IF(_xlfn.ISFORMULA('#_Page B '!D13),_xlfn.FORMULATEXT('#_Page B '!D13),'#_Page B '!D13))-LEN(SUBSTITUTE(IF(_xlfn.ISFORMULA('#_Page B '!D13),_xlfn.FORMULATEXT('#_Page B '!D13),'#_Page B '!D13),"$",""))),TRUE,FALSE),"MissingAbsMsg",TRUE,"PerfectMsg")</f>
        <v/>
      </c>
      <c r="E13" s="51"/>
      <c r="J13" s="51">
        <v>0</v>
      </c>
      <c r="K13" s="51"/>
      <c r="L13" s="51"/>
      <c r="M13" s="51"/>
      <c r="N13" s="70" t="str">
        <f ca="1">_xlfn.IFS(ISBLANK('Page B '!N13),"",IF(NOT(ISNA('#_Page B '!N13)),IF(ISNA('Page B '!N13),TRUE,FALSE),FALSE),"StuNAMsg",IF(AND(ISNA('#_Page B '!N13),ISNA('Page B '!N13)),TRUE,FALSE),"PerfectMsg",IF(NOT(ISERROR('#_Page B '!N13)),IF(ISERROR('Page B '!N13),TRUE,FALSE),FALSE),"StuErrorMsg",IF(TYPE('#_Page B '!N13)&lt;&gt;TYPE('Page B '!N13),TRUE,FALSE),"WrongTypeMsg",IF(_xlfn.ISFORMULA('#_Page B '!N13),IF(NOT(_xlfn.ISFORMULA('Page B '!N13)),TRUE),FALSE),"MissingFormulaMsg",IF(NOT(AND(ISNUMBER(FIND("[",_xlfn.FORMULATEXT('#_Page B '!N13))),ISNUMBER(FIND("!",_xlfn.FORMULATEXT('#_Page B '!N13))))),AND(ISNUMBER(FIND("[",_xlfn.FORMULATEXT('Page B '!N13))),ISNUMBER(FIND("!",_xlfn.FORMULATEXT('Page B '!N13)))),FALSE),"ExternalRefsMsg",IF(ISNUMBER('#_Page B '!N13),IF(ABS('#_Page B '!N13-'Page B '!N13)&gt;0.00001,TRUE,FALSE),IF('#_Page B '!N13&lt;&gt;'Page B '!N13,TRUE,FALSE)),IF(ISNUMBER('#_Page B '!N13),IF('#_Page B '!N13&gt;'Page B '!N13,"TooLow","TooHigh"),"WrongAnswer"),NOT(_xlfn.ISFORMULA('#_Page B '!N13)),"PerfectMsg",IF((LEN(SUBSTITUTE(SUBSTITUTE(SUBSTITUTE(SUBSTITUTE(SUBSTITUTE(SUBSTITUTE(SUBSTITUTE(SUBSTITUTE(SUBSTITUTE(SUBSTITUTE(SUBSTITUTE(SUBSTITUTE(SUBSTITUTE(SUBSTITUTE(SUBSTITUTE(SUBSTITUTE(SUBSTITUTE(SUBSTITUTE(SUBSTITUTE(SUBSTITUTE(SUBSTITUTE(SUBSTITUTE(SUBSTITUTE(SUBSTITUTE(IF(_xlfn.ISFORMULA('Page B '!N13),_xlfn.FORMULATEXT('Page B '!N13),'Page B '!N13),"9","#"),"8","#"),"7","#"),"6","#"),"5","#"),"4","#"),"3","#"),"2","#"),"1","#"),"0","#"),CHAR(10),""),"$",""),"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Page B '!N13),_xlfn.FORMULATEXT('Page B '!N13),'Page B '!N13),"9","#"),"8","#"),"7","#"),"6","#"),"5","#"),"4","#"),"3","#"),"2","#"),"1","#"),"0","#"),CHAR(10),""),"$",""),"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Page B '!N13),_xlfn.FORMULATEXT('#_Page B '!N13),'#_Page B '!N13),"9","#"),"8","#"),"7","#"),"6","#"),"5","#"),"4","#"),"3","#"),"2","#"),"1","#"),"0","#"),CHAR(10),""),"$",""),"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Page B '!N13),_xlfn.FORMULATEXT('#_Page B '!N13),'#_Page B '!N13),"9","#"),"8","#"),"7","#"),"6","#"),"5","#"),"4","#"),"3","#"),"2","#"),"1","#"),"0","#"),CHAR(10),""),"$","")," ",""),",","@"),"&gt;","@"),"&lt;","@"),"=","@"),")","@"),"(","@"),"^","@"),"/","@"),"+","@"),"*","@"),"-","@"),"@#","")))/2,TRUE,FALSE),"HardCodeMsg",IF(LEN(IF(_xlfn.ISFORMULA('Page B '!N13),_xlfn.FORMULATEXT('Page B '!N13),'Page B '!N13))-LEN(SUBSTITUTE(IF(_xlfn.ISFORMULA('Page B '!N13),_xlfn.FORMULATEXT('Page B '!N13),'Page B '!N13),"""",""))&gt;LEN(IF(_xlfn.ISFORMULA('#_Page B '!N13),_xlfn.FORMULATEXT('#_Page B '!N13),'#_Page B '!N13))-LEN(SUBSTITUTE(IF(_xlfn.ISFORMULA('#_Page B '!N13),_xlfn.FORMULATEXT('#_Page B '!N13),'#_Page B '!N13),"""","")),TRUE,FALSE),"HardQuoteMsg",IF(LEN(IF(_xlfn.ISFORMULA('Page B '!N13),_xlfn.FORMULATEXT('Page B '!N13),'Page B '!N13))-LEN(SUBSTITUTE(IF(_xlfn.ISFORMULA('Page B '!N13),_xlfn.FORMULATEXT('Page B '!N13),'Page B '!N13),"$",""))&lt;0.5*(LEN(IF(_xlfn.ISFORMULA('#_Page B '!N13),_xlfn.FORMULATEXT('#_Page B '!N13),'#_Page B '!N13))-LEN(SUBSTITUTE(IF(_xlfn.ISFORMULA('#_Page B '!N13),_xlfn.FORMULATEXT('#_Page B '!N13),'#_Page B '!N13),"$",""))),TRUE,FALSE),"MissingAbsMsg",TRUE,"PerfectMsg")</f>
        <v/>
      </c>
    </row>
    <row r="14" spans="1:14" x14ac:dyDescent="0.15">
      <c r="B14" s="51">
        <v>0</v>
      </c>
      <c r="C14" s="51"/>
      <c r="D14" s="69" t="str">
        <f ca="1">_xlfn.IFS(ISBLANK('Page B '!D14),"",IF(NOT(ISNA('#_Page B '!D14)),IF(ISNA('Page B '!D14),TRUE,FALSE),FALSE),"StuNAMsg",IF(AND(ISNA('#_Page B '!D14),ISNA('Page B '!D14)),TRUE,FALSE),"PerfectMsg",IF(NOT(ISERROR('#_Page B '!D14)),IF(ISERROR('Page B '!D14),TRUE,FALSE),FALSE),"StuErrorMsg",IF(TYPE('#_Page B '!D14)&lt;&gt;TYPE('Page B '!D14),TRUE,FALSE),"WrongTypeMsg",IF(_xlfn.ISFORMULA('#_Page B '!D14),IF(NOT(_xlfn.ISFORMULA('Page B '!D14)),TRUE),FALSE),"MissingFormulaMsg",IF(NOT(AND(ISNUMBER(FIND("[",_xlfn.FORMULATEXT('#_Page B '!D14))),ISNUMBER(FIND("!",_xlfn.FORMULATEXT('#_Page B '!D14))))),AND(ISNUMBER(FIND("[",_xlfn.FORMULATEXT('Page B '!D14))),ISNUMBER(FIND("!",_xlfn.FORMULATEXT('Page B '!D14)))),FALSE),"ExternalRefsMsg",IF(ISNUMBER('#_Page B '!D14),IF(ABS('#_Page B '!D14-'Page B '!D14)&gt;0.00001,TRUE,FALSE),IF('#_Page B '!D14&lt;&gt;'Page B '!D14,TRUE,FALSE)),IF(ISNUMBER('#_Page B '!D14),IF('#_Page B '!D14&gt;'Page B '!D14,"TooLow","TooHigh"),"WrongAnswer"),NOT(_xlfn.ISFORMULA('#_Page B '!D14)),"PerfectMsg",IF((LEN(SUBSTITUTE(SUBSTITUTE(SUBSTITUTE(SUBSTITUTE(SUBSTITUTE(SUBSTITUTE(SUBSTITUTE(SUBSTITUTE(SUBSTITUTE(SUBSTITUTE(SUBSTITUTE(SUBSTITUTE(SUBSTITUTE(SUBSTITUTE(SUBSTITUTE(SUBSTITUTE(SUBSTITUTE(SUBSTITUTE(SUBSTITUTE(SUBSTITUTE(SUBSTITUTE(SUBSTITUTE(SUBSTITUTE(SUBSTITUTE(IF(_xlfn.ISFORMULA('Page B '!D14),_xlfn.FORMULATEXT('Page B '!D14),'Page B '!D14),"9","#"),"8","#"),"7","#"),"6","#"),"5","#"),"4","#"),"3","#"),"2","#"),"1","#"),"0","#"),CHAR(10),""),"$",""),"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Page B '!D14),_xlfn.FORMULATEXT('Page B '!D14),'Page B '!D14),"9","#"),"8","#"),"7","#"),"6","#"),"5","#"),"4","#"),"3","#"),"2","#"),"1","#"),"0","#"),CHAR(10),""),"$",""),"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Page B '!D14),_xlfn.FORMULATEXT('#_Page B '!D14),'#_Page B '!D14),"9","#"),"8","#"),"7","#"),"6","#"),"5","#"),"4","#"),"3","#"),"2","#"),"1","#"),"0","#"),CHAR(10),""),"$",""),"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Page B '!D14),_xlfn.FORMULATEXT('#_Page B '!D14),'#_Page B '!D14),"9","#"),"8","#"),"7","#"),"6","#"),"5","#"),"4","#"),"3","#"),"2","#"),"1","#"),"0","#"),CHAR(10),""),"$","")," ",""),",","@"),"&gt;","@"),"&lt;","@"),"=","@"),")","@"),"(","@"),"^","@"),"/","@"),"+","@"),"*","@"),"-","@"),"@#","")))/2,TRUE,FALSE),"HardCodeMsg",IF(LEN(IF(_xlfn.ISFORMULA('Page B '!D14),_xlfn.FORMULATEXT('Page B '!D14),'Page B '!D14))-LEN(SUBSTITUTE(IF(_xlfn.ISFORMULA('Page B '!D14),_xlfn.FORMULATEXT('Page B '!D14),'Page B '!D14),"""",""))&gt;LEN(IF(_xlfn.ISFORMULA('#_Page B '!D14),_xlfn.FORMULATEXT('#_Page B '!D14),'#_Page B '!D14))-LEN(SUBSTITUTE(IF(_xlfn.ISFORMULA('#_Page B '!D14),_xlfn.FORMULATEXT('#_Page B '!D14),'#_Page B '!D14),"""","")),TRUE,FALSE),"HardQuoteMsg",IF(LEN(IF(_xlfn.ISFORMULA('Page B '!D14),_xlfn.FORMULATEXT('Page B '!D14),'Page B '!D14))-LEN(SUBSTITUTE(IF(_xlfn.ISFORMULA('Page B '!D14),_xlfn.FORMULATEXT('Page B '!D14),'Page B '!D14),"$",""))&lt;0.5*(LEN(IF(_xlfn.ISFORMULA('#_Page B '!D14),_xlfn.FORMULATEXT('#_Page B '!D14),'#_Page B '!D14))-LEN(SUBSTITUTE(IF(_xlfn.ISFORMULA('#_Page B '!D14),_xlfn.FORMULATEXT('#_Page B '!D14),'#_Page B '!D14),"$",""))),TRUE,FALSE),"MissingAbsMsg",TRUE,"PerfectMsg")</f>
        <v/>
      </c>
      <c r="E14" s="69"/>
    </row>
    <row r="15" spans="1:14" x14ac:dyDescent="0.15">
      <c r="B15" s="51">
        <v>0</v>
      </c>
      <c r="C15" s="51"/>
      <c r="D15" s="51" t="str">
        <f ca="1">_xlfn.IFS(ISBLANK('Page B '!D15),"",IF(NOT(ISNA('#_Page B '!D15)),IF(ISNA('Page B '!D15),TRUE,FALSE),FALSE),"StuNAMsg",IF(AND(ISNA('#_Page B '!D15),ISNA('Page B '!D15)),TRUE,FALSE),"PerfectMsg",IF(NOT(ISERROR('#_Page B '!D15)),IF(ISERROR('Page B '!D15),TRUE,FALSE),FALSE),"StuErrorMsg",IF(TYPE('#_Page B '!D15)&lt;&gt;TYPE('Page B '!D15),TRUE,FALSE),"WrongTypeMsg",IF(_xlfn.ISFORMULA('#_Page B '!D15),IF(NOT(_xlfn.ISFORMULA('Page B '!D15)),TRUE),FALSE),"MissingFormulaMsg",IF(NOT(AND(ISNUMBER(FIND("[",_xlfn.FORMULATEXT('#_Page B '!D15))),ISNUMBER(FIND("!",_xlfn.FORMULATEXT('#_Page B '!D15))))),AND(ISNUMBER(FIND("[",_xlfn.FORMULATEXT('Page B '!D15))),ISNUMBER(FIND("!",_xlfn.FORMULATEXT('Page B '!D15)))),FALSE),"ExternalRefsMsg",IF(ISNUMBER('#_Page B '!D15),IF(ABS('#_Page B '!D15-'Page B '!D15)&gt;0.00001,TRUE,FALSE),IF('#_Page B '!D15&lt;&gt;'Page B '!D15,TRUE,FALSE)),IF(ISNUMBER('#_Page B '!D15),IF('#_Page B '!D15&gt;'Page B '!D15,"TooLow","TooHigh"),"WrongAnswer"),NOT(_xlfn.ISFORMULA('#_Page B '!D15)),"PerfectMsg",IF((LEN(SUBSTITUTE(SUBSTITUTE(SUBSTITUTE(SUBSTITUTE(SUBSTITUTE(SUBSTITUTE(SUBSTITUTE(SUBSTITUTE(SUBSTITUTE(SUBSTITUTE(SUBSTITUTE(SUBSTITUTE(SUBSTITUTE(SUBSTITUTE(SUBSTITUTE(SUBSTITUTE(SUBSTITUTE(SUBSTITUTE(SUBSTITUTE(SUBSTITUTE(SUBSTITUTE(SUBSTITUTE(SUBSTITUTE(SUBSTITUTE(IF(_xlfn.ISFORMULA('Page B '!D15),_xlfn.FORMULATEXT('Page B '!D15),'Page B '!D15),"9","#"),"8","#"),"7","#"),"6","#"),"5","#"),"4","#"),"3","#"),"2","#"),"1","#"),"0","#"),CHAR(10),""),"$",""),"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Page B '!D15),_xlfn.FORMULATEXT('Page B '!D15),'Page B '!D15),"9","#"),"8","#"),"7","#"),"6","#"),"5","#"),"4","#"),"3","#"),"2","#"),"1","#"),"0","#"),CHAR(10),""),"$",""),"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Page B '!D15),_xlfn.FORMULATEXT('#_Page B '!D15),'#_Page B '!D15),"9","#"),"8","#"),"7","#"),"6","#"),"5","#"),"4","#"),"3","#"),"2","#"),"1","#"),"0","#"),CHAR(10),""),"$",""),"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Page B '!D15),_xlfn.FORMULATEXT('#_Page B '!D15),'#_Page B '!D15),"9","#"),"8","#"),"7","#"),"6","#"),"5","#"),"4","#"),"3","#"),"2","#"),"1","#"),"0","#"),CHAR(10),""),"$","")," ",""),",","@"),"&gt;","@"),"&lt;","@"),"=","@"),")","@"),"(","@"),"^","@"),"/","@"),"+","@"),"*","@"),"-","@"),"@#","")))/2,TRUE,FALSE),"HardCodeMsg",IF(LEN(IF(_xlfn.ISFORMULA('Page B '!D15),_xlfn.FORMULATEXT('Page B '!D15),'Page B '!D15))-LEN(SUBSTITUTE(IF(_xlfn.ISFORMULA('Page B '!D15),_xlfn.FORMULATEXT('Page B '!D15),'Page B '!D15),"""",""))&gt;LEN(IF(_xlfn.ISFORMULA('#_Page B '!D15),_xlfn.FORMULATEXT('#_Page B '!D15),'#_Page B '!D15))-LEN(SUBSTITUTE(IF(_xlfn.ISFORMULA('#_Page B '!D15),_xlfn.FORMULATEXT('#_Page B '!D15),'#_Page B '!D15),"""","")),TRUE,FALSE),"HardQuoteMsg",IF(LEN(IF(_xlfn.ISFORMULA('Page B '!D15),_xlfn.FORMULATEXT('Page B '!D15),'Page B '!D15))-LEN(SUBSTITUTE(IF(_xlfn.ISFORMULA('Page B '!D15),_xlfn.FORMULATEXT('Page B '!D15),'Page B '!D15),"$",""))&lt;0.5*(LEN(IF(_xlfn.ISFORMULA('#_Page B '!D15),_xlfn.FORMULATEXT('#_Page B '!D15),'#_Page B '!D15))-LEN(SUBSTITUTE(IF(_xlfn.ISFORMULA('#_Page B '!D15),_xlfn.FORMULATEXT('#_Page B '!D15),'#_Page B '!D15),"$",""))),TRUE,FALSE),"MissingAbsMsg",TRUE,"PerfectMsg")</f>
        <v/>
      </c>
      <c r="E15" s="51"/>
      <c r="J15" s="51">
        <v>0</v>
      </c>
      <c r="K15" s="51"/>
      <c r="L15" s="51"/>
      <c r="M15" s="51"/>
      <c r="N15" s="55" t="str">
        <f ca="1">_xlfn.IFS(ISBLANK('Page B '!N15),"",IF(NOT(ISNA('#_Page B '!N15)),IF(ISNA('Page B '!N15),TRUE,FALSE),FALSE),"StuNAMsg",IF(AND(ISNA('#_Page B '!N15),ISNA('Page B '!N15)),TRUE,FALSE),"PerfectMsg",IF(NOT(ISERROR('#_Page B '!N15)),IF(ISERROR('Page B '!N15),TRUE,FALSE),FALSE),"StuErrorMsg",IF(TYPE('#_Page B '!N15)&lt;&gt;TYPE('Page B '!N15),TRUE,FALSE),"WrongTypeMsg",IF(_xlfn.ISFORMULA('#_Page B '!N15),IF(NOT(_xlfn.ISFORMULA('Page B '!N15)),TRUE),FALSE),"MissingFormulaMsg",IF(NOT(AND(ISNUMBER(FIND("[",_xlfn.FORMULATEXT('#_Page B '!N15))),ISNUMBER(FIND("!",_xlfn.FORMULATEXT('#_Page B '!N15))))),AND(ISNUMBER(FIND("[",_xlfn.FORMULATEXT('Page B '!N15))),ISNUMBER(FIND("!",_xlfn.FORMULATEXT('Page B '!N15)))),FALSE),"ExternalRefsMsg",IF(ISNUMBER('#_Page B '!N15),IF(ABS('#_Page B '!N15-'Page B '!N15)&gt;0.00001,TRUE,FALSE),IF('#_Page B '!N15&lt;&gt;'Page B '!N15,TRUE,FALSE)),IF(ISNUMBER('#_Page B '!N15),IF('#_Page B '!N15&gt;'Page B '!N15,"TooLow","TooHigh"),"WrongAnswer"),NOT(_xlfn.ISFORMULA('#_Page B '!N15)),"PerfectMsg",IF((LEN(SUBSTITUTE(SUBSTITUTE(SUBSTITUTE(SUBSTITUTE(SUBSTITUTE(SUBSTITUTE(SUBSTITUTE(SUBSTITUTE(SUBSTITUTE(SUBSTITUTE(SUBSTITUTE(SUBSTITUTE(SUBSTITUTE(SUBSTITUTE(SUBSTITUTE(SUBSTITUTE(SUBSTITUTE(SUBSTITUTE(SUBSTITUTE(SUBSTITUTE(SUBSTITUTE(SUBSTITUTE(SUBSTITUTE(SUBSTITUTE(IF(_xlfn.ISFORMULA('Page B '!N15),_xlfn.FORMULATEXT('Page B '!N15),'Page B '!N15),"9","#"),"8","#"),"7","#"),"6","#"),"5","#"),"4","#"),"3","#"),"2","#"),"1","#"),"0","#"),CHAR(10),""),"$",""),"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Page B '!N15),_xlfn.FORMULATEXT('Page B '!N15),'Page B '!N15),"9","#"),"8","#"),"7","#"),"6","#"),"5","#"),"4","#"),"3","#"),"2","#"),"1","#"),"0","#"),CHAR(10),""),"$",""),"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Page B '!N15),_xlfn.FORMULATEXT('#_Page B '!N15),'#_Page B '!N15),"9","#"),"8","#"),"7","#"),"6","#"),"5","#"),"4","#"),"3","#"),"2","#"),"1","#"),"0","#"),CHAR(10),""),"$",""),"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Page B '!N15),_xlfn.FORMULATEXT('#_Page B '!N15),'#_Page B '!N15),"9","#"),"8","#"),"7","#"),"6","#"),"5","#"),"4","#"),"3","#"),"2","#"),"1","#"),"0","#"),CHAR(10),""),"$","")," ",""),",","@"),"&gt;","@"),"&lt;","@"),"=","@"),")","@"),"(","@"),"^","@"),"/","@"),"+","@"),"*","@"),"-","@"),"@#","")))/2,TRUE,FALSE),"HardCodeMsg",IF(LEN(IF(_xlfn.ISFORMULA('Page B '!N15),_xlfn.FORMULATEXT('Page B '!N15),'Page B '!N15))-LEN(SUBSTITUTE(IF(_xlfn.ISFORMULA('Page B '!N15),_xlfn.FORMULATEXT('Page B '!N15),'Page B '!N15),"""",""))&gt;LEN(IF(_xlfn.ISFORMULA('#_Page B '!N15),_xlfn.FORMULATEXT('#_Page B '!N15),'#_Page B '!N15))-LEN(SUBSTITUTE(IF(_xlfn.ISFORMULA('#_Page B '!N15),_xlfn.FORMULATEXT('#_Page B '!N15),'#_Page B '!N15),"""","")),TRUE,FALSE),"HardQuoteMsg",IF(LEN(IF(_xlfn.ISFORMULA('Page B '!N15),_xlfn.FORMULATEXT('Page B '!N15),'Page B '!N15))-LEN(SUBSTITUTE(IF(_xlfn.ISFORMULA('Page B '!N15),_xlfn.FORMULATEXT('Page B '!N15),'Page B '!N15),"$",""))&lt;0.5*(LEN(IF(_xlfn.ISFORMULA('#_Page B '!N15),_xlfn.FORMULATEXT('#_Page B '!N15),'#_Page B '!N15))-LEN(SUBSTITUTE(IF(_xlfn.ISFORMULA('#_Page B '!N15),_xlfn.FORMULATEXT('#_Page B '!N15),'#_Page B '!N15),"$",""))),TRUE,FALSE),"MissingAbsMsg",TRUE,"PerfectMsg")</f>
        <v/>
      </c>
    </row>
    <row r="16" spans="1:14" x14ac:dyDescent="0.15">
      <c r="B16" s="51">
        <v>0</v>
      </c>
      <c r="C16" s="51"/>
      <c r="D16" s="51" t="str">
        <f ca="1">_xlfn.IFS(ISBLANK('Page B '!D16),"",IF(NOT(ISNA('#_Page B '!D16)),IF(ISNA('Page B '!D16),TRUE,FALSE),FALSE),"StuNAMsg",IF(AND(ISNA('#_Page B '!D16),ISNA('Page B '!D16)),TRUE,FALSE),"PerfectMsg",IF(NOT(ISERROR('#_Page B '!D16)),IF(ISERROR('Page B '!D16),TRUE,FALSE),FALSE),"StuErrorMsg",IF(TYPE('#_Page B '!D16)&lt;&gt;TYPE('Page B '!D16),TRUE,FALSE),"WrongTypeMsg",IF(_xlfn.ISFORMULA('#_Page B '!D16),IF(NOT(_xlfn.ISFORMULA('Page B '!D16)),TRUE),FALSE),"MissingFormulaMsg",IF(NOT(AND(ISNUMBER(FIND("[",_xlfn.FORMULATEXT('#_Page B '!D16))),ISNUMBER(FIND("!",_xlfn.FORMULATEXT('#_Page B '!D16))))),AND(ISNUMBER(FIND("[",_xlfn.FORMULATEXT('Page B '!D16))),ISNUMBER(FIND("!",_xlfn.FORMULATEXT('Page B '!D16)))),FALSE),"ExternalRefsMsg",IF(ISNUMBER('#_Page B '!D16),IF(ABS('#_Page B '!D16-'Page B '!D16)&gt;0.00001,TRUE,FALSE),IF('#_Page B '!D16&lt;&gt;'Page B '!D16,TRUE,FALSE)),IF(ISNUMBER('#_Page B '!D16),IF('#_Page B '!D16&gt;'Page B '!D16,"TooLow","TooHigh"),"WrongAnswer"),NOT(_xlfn.ISFORMULA('#_Page B '!D16)),"PerfectMsg",IF((LEN(SUBSTITUTE(SUBSTITUTE(SUBSTITUTE(SUBSTITUTE(SUBSTITUTE(SUBSTITUTE(SUBSTITUTE(SUBSTITUTE(SUBSTITUTE(SUBSTITUTE(SUBSTITUTE(SUBSTITUTE(SUBSTITUTE(SUBSTITUTE(SUBSTITUTE(SUBSTITUTE(SUBSTITUTE(SUBSTITUTE(SUBSTITUTE(SUBSTITUTE(SUBSTITUTE(SUBSTITUTE(SUBSTITUTE(SUBSTITUTE(IF(_xlfn.ISFORMULA('Page B '!D16),_xlfn.FORMULATEXT('Page B '!D16),'Page B '!D16),"9","#"),"8","#"),"7","#"),"6","#"),"5","#"),"4","#"),"3","#"),"2","#"),"1","#"),"0","#"),CHAR(10),""),"$",""),"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Page B '!D16),_xlfn.FORMULATEXT('Page B '!D16),'Page B '!D16),"9","#"),"8","#"),"7","#"),"6","#"),"5","#"),"4","#"),"3","#"),"2","#"),"1","#"),"0","#"),CHAR(10),""),"$",""),"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Page B '!D16),_xlfn.FORMULATEXT('#_Page B '!D16),'#_Page B '!D16),"9","#"),"8","#"),"7","#"),"6","#"),"5","#"),"4","#"),"3","#"),"2","#"),"1","#"),"0","#"),CHAR(10),""),"$",""),"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Page B '!D16),_xlfn.FORMULATEXT('#_Page B '!D16),'#_Page B '!D16),"9","#"),"8","#"),"7","#"),"6","#"),"5","#"),"4","#"),"3","#"),"2","#"),"1","#"),"0","#"),CHAR(10),""),"$","")," ",""),",","@"),"&gt;","@"),"&lt;","@"),"=","@"),")","@"),"(","@"),"^","@"),"/","@"),"+","@"),"*","@"),"-","@"),"@#","")))/2,TRUE,FALSE),"HardCodeMsg",IF(LEN(IF(_xlfn.ISFORMULA('Page B '!D16),_xlfn.FORMULATEXT('Page B '!D16),'Page B '!D16))-LEN(SUBSTITUTE(IF(_xlfn.ISFORMULA('Page B '!D16),_xlfn.FORMULATEXT('Page B '!D16),'Page B '!D16),"""",""))&gt;LEN(IF(_xlfn.ISFORMULA('#_Page B '!D16),_xlfn.FORMULATEXT('#_Page B '!D16),'#_Page B '!D16))-LEN(SUBSTITUTE(IF(_xlfn.ISFORMULA('#_Page B '!D16),_xlfn.FORMULATEXT('#_Page B '!D16),'#_Page B '!D16),"""","")),TRUE,FALSE),"HardQuoteMsg",IF(LEN(IF(_xlfn.ISFORMULA('Page B '!D16),_xlfn.FORMULATEXT('Page B '!D16),'Page B '!D16))-LEN(SUBSTITUTE(IF(_xlfn.ISFORMULA('Page B '!D16),_xlfn.FORMULATEXT('Page B '!D16),'Page B '!D16),"$",""))&lt;0.5*(LEN(IF(_xlfn.ISFORMULA('#_Page B '!D16),_xlfn.FORMULATEXT('#_Page B '!D16),'#_Page B '!D16))-LEN(SUBSTITUTE(IF(_xlfn.ISFORMULA('#_Page B '!D16),_xlfn.FORMULATEXT('#_Page B '!D16),'#_Page B '!D16),"$",""))),TRUE,FALSE),"MissingAbsMsg",TRUE,"PerfectMsg")</f>
        <v/>
      </c>
      <c r="E16" s="51"/>
    </row>
    <row r="17" spans="2:14" x14ac:dyDescent="0.15">
      <c r="B17" s="51">
        <v>0</v>
      </c>
      <c r="C17" s="51"/>
      <c r="D17" s="51" t="str">
        <f ca="1">_xlfn.IFS(ISBLANK('Page B '!D17),"",IF(NOT(ISNA('#_Page B '!D17)),IF(ISNA('Page B '!D17),TRUE,FALSE),FALSE),"StuNAMsg",IF(AND(ISNA('#_Page B '!D17),ISNA('Page B '!D17)),TRUE,FALSE),"PerfectMsg",IF(NOT(ISERROR('#_Page B '!D17)),IF(ISERROR('Page B '!D17),TRUE,FALSE),FALSE),"StuErrorMsg",IF(TYPE('#_Page B '!D17)&lt;&gt;TYPE('Page B '!D17),TRUE,FALSE),"WrongTypeMsg",IF(_xlfn.ISFORMULA('#_Page B '!D17),IF(NOT(_xlfn.ISFORMULA('Page B '!D17)),TRUE),FALSE),"MissingFormulaMsg",IF(NOT(AND(ISNUMBER(FIND("[",_xlfn.FORMULATEXT('#_Page B '!D17))),ISNUMBER(FIND("!",_xlfn.FORMULATEXT('#_Page B '!D17))))),AND(ISNUMBER(FIND("[",_xlfn.FORMULATEXT('Page B '!D17))),ISNUMBER(FIND("!",_xlfn.FORMULATEXT('Page B '!D17)))),FALSE),"ExternalRefsMsg",IF(ISNUMBER('#_Page B '!D17),IF(ABS('#_Page B '!D17-'Page B '!D17)&gt;0.00001,TRUE,FALSE),IF('#_Page B '!D17&lt;&gt;'Page B '!D17,TRUE,FALSE)),IF(ISNUMBER('#_Page B '!D17),IF('#_Page B '!D17&gt;'Page B '!D17,"TooLow","TooHigh"),"WrongAnswer"),NOT(_xlfn.ISFORMULA('#_Page B '!D17)),"PerfectMsg",IF((LEN(SUBSTITUTE(SUBSTITUTE(SUBSTITUTE(SUBSTITUTE(SUBSTITUTE(SUBSTITUTE(SUBSTITUTE(SUBSTITUTE(SUBSTITUTE(SUBSTITUTE(SUBSTITUTE(SUBSTITUTE(SUBSTITUTE(SUBSTITUTE(SUBSTITUTE(SUBSTITUTE(SUBSTITUTE(SUBSTITUTE(SUBSTITUTE(SUBSTITUTE(SUBSTITUTE(SUBSTITUTE(SUBSTITUTE(SUBSTITUTE(IF(_xlfn.ISFORMULA('Page B '!D17),_xlfn.FORMULATEXT('Page B '!D17),'Page B '!D17),"9","#"),"8","#"),"7","#"),"6","#"),"5","#"),"4","#"),"3","#"),"2","#"),"1","#"),"0","#"),CHAR(10),""),"$",""),"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Page B '!D17),_xlfn.FORMULATEXT('Page B '!D17),'Page B '!D17),"9","#"),"8","#"),"7","#"),"6","#"),"5","#"),"4","#"),"3","#"),"2","#"),"1","#"),"0","#"),CHAR(10),""),"$",""),"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Page B '!D17),_xlfn.FORMULATEXT('#_Page B '!D17),'#_Page B '!D17),"9","#"),"8","#"),"7","#"),"6","#"),"5","#"),"4","#"),"3","#"),"2","#"),"1","#"),"0","#"),CHAR(10),""),"$",""),"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Page B '!D17),_xlfn.FORMULATEXT('#_Page B '!D17),'#_Page B '!D17),"9","#"),"8","#"),"7","#"),"6","#"),"5","#"),"4","#"),"3","#"),"2","#"),"1","#"),"0","#"),CHAR(10),""),"$","")," ",""),",","@"),"&gt;","@"),"&lt;","@"),"=","@"),")","@"),"(","@"),"^","@"),"/","@"),"+","@"),"*","@"),"-","@"),"@#","")))/2,TRUE,FALSE),"HardCodeMsg",IF(LEN(IF(_xlfn.ISFORMULA('Page B '!D17),_xlfn.FORMULATEXT('Page B '!D17),'Page B '!D17))-LEN(SUBSTITUTE(IF(_xlfn.ISFORMULA('Page B '!D17),_xlfn.FORMULATEXT('Page B '!D17),'Page B '!D17),"""",""))&gt;LEN(IF(_xlfn.ISFORMULA('#_Page B '!D17),_xlfn.FORMULATEXT('#_Page B '!D17),'#_Page B '!D17))-LEN(SUBSTITUTE(IF(_xlfn.ISFORMULA('#_Page B '!D17),_xlfn.FORMULATEXT('#_Page B '!D17),'#_Page B '!D17),"""","")),TRUE,FALSE),"HardQuoteMsg",IF(LEN(IF(_xlfn.ISFORMULA('Page B '!D17),_xlfn.FORMULATEXT('Page B '!D17),'Page B '!D17))-LEN(SUBSTITUTE(IF(_xlfn.ISFORMULA('Page B '!D17),_xlfn.FORMULATEXT('Page B '!D17),'Page B '!D17),"$",""))&lt;0.5*(LEN(IF(_xlfn.ISFORMULA('#_Page B '!D17),_xlfn.FORMULATEXT('#_Page B '!D17),'#_Page B '!D17))-LEN(SUBSTITUTE(IF(_xlfn.ISFORMULA('#_Page B '!D17),_xlfn.FORMULATEXT('#_Page B '!D17),'#_Page B '!D17),"$",""))),TRUE,FALSE),"MissingAbsMsg",TRUE,"PerfectMsg")</f>
        <v/>
      </c>
      <c r="E17" s="51"/>
      <c r="J17" s="51">
        <v>0</v>
      </c>
      <c r="K17" s="51"/>
      <c r="L17" s="51"/>
      <c r="M17" s="51"/>
      <c r="N17" s="55" t="str">
        <f ca="1">_xlfn.IFS(ISBLANK('Page B '!N17),"",IF(NOT(ISNA('#_Page B '!N17)),IF(ISNA('Page B '!N17),TRUE,FALSE),FALSE),"StuNAMsg",IF(AND(ISNA('#_Page B '!N17),ISNA('Page B '!N17)),TRUE,FALSE),"PerfectMsg",IF(NOT(ISERROR('#_Page B '!N17)),IF(ISERROR('Page B '!N17),TRUE,FALSE),FALSE),"StuErrorMsg",IF(TYPE('#_Page B '!N17)&lt;&gt;TYPE('Page B '!N17),TRUE,FALSE),"WrongTypeMsg",IF(_xlfn.ISFORMULA('#_Page B '!N17),IF(NOT(_xlfn.ISFORMULA('Page B '!N17)),TRUE),FALSE),"MissingFormulaMsg",IF(NOT(AND(ISNUMBER(FIND("[",_xlfn.FORMULATEXT('#_Page B '!N17))),ISNUMBER(FIND("!",_xlfn.FORMULATEXT('#_Page B '!N17))))),AND(ISNUMBER(FIND("[",_xlfn.FORMULATEXT('Page B '!N17))),ISNUMBER(FIND("!",_xlfn.FORMULATEXT('Page B '!N17)))),FALSE),"ExternalRefsMsg",IF(ISNUMBER('#_Page B '!N17),IF(ABS('#_Page B '!N17-'Page B '!N17)&gt;0.00001,TRUE,FALSE),IF('#_Page B '!N17&lt;&gt;'Page B '!N17,TRUE,FALSE)),IF(ISNUMBER('#_Page B '!N17),IF('#_Page B '!N17&gt;'Page B '!N17,"TooLow","TooHigh"),"WrongAnswer"),NOT(_xlfn.ISFORMULA('#_Page B '!N17)),"PerfectMsg",IF((LEN(SUBSTITUTE(SUBSTITUTE(SUBSTITUTE(SUBSTITUTE(SUBSTITUTE(SUBSTITUTE(SUBSTITUTE(SUBSTITUTE(SUBSTITUTE(SUBSTITUTE(SUBSTITUTE(SUBSTITUTE(SUBSTITUTE(SUBSTITUTE(SUBSTITUTE(SUBSTITUTE(SUBSTITUTE(SUBSTITUTE(SUBSTITUTE(SUBSTITUTE(SUBSTITUTE(SUBSTITUTE(SUBSTITUTE(SUBSTITUTE(IF(_xlfn.ISFORMULA('Page B '!N17),_xlfn.FORMULATEXT('Page B '!N17),'Page B '!N17),"9","#"),"8","#"),"7","#"),"6","#"),"5","#"),"4","#"),"3","#"),"2","#"),"1","#"),"0","#"),CHAR(10),""),"$",""),"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Page B '!N17),_xlfn.FORMULATEXT('Page B '!N17),'Page B '!N17),"9","#"),"8","#"),"7","#"),"6","#"),"5","#"),"4","#"),"3","#"),"2","#"),"1","#"),"0","#"),CHAR(10),""),"$",""),"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Page B '!N17),_xlfn.FORMULATEXT('#_Page B '!N17),'#_Page B '!N17),"9","#"),"8","#"),"7","#"),"6","#"),"5","#"),"4","#"),"3","#"),"2","#"),"1","#"),"0","#"),CHAR(10),""),"$",""),"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Page B '!N17),_xlfn.FORMULATEXT('#_Page B '!N17),'#_Page B '!N17),"9","#"),"8","#"),"7","#"),"6","#"),"5","#"),"4","#"),"3","#"),"2","#"),"1","#"),"0","#"),CHAR(10),""),"$","")," ",""),",","@"),"&gt;","@"),"&lt;","@"),"=","@"),")","@"),"(","@"),"^","@"),"/","@"),"+","@"),"*","@"),"-","@"),"@#","")))/2,TRUE,FALSE),"HardCodeMsg",IF(LEN(IF(_xlfn.ISFORMULA('Page B '!N17),_xlfn.FORMULATEXT('Page B '!N17),'Page B '!N17))-LEN(SUBSTITUTE(IF(_xlfn.ISFORMULA('Page B '!N17),_xlfn.FORMULATEXT('Page B '!N17),'Page B '!N17),"""",""))&gt;LEN(IF(_xlfn.ISFORMULA('#_Page B '!N17),_xlfn.FORMULATEXT('#_Page B '!N17),'#_Page B '!N17))-LEN(SUBSTITUTE(IF(_xlfn.ISFORMULA('#_Page B '!N17),_xlfn.FORMULATEXT('#_Page B '!N17),'#_Page B '!N17),"""","")),TRUE,FALSE),"HardQuoteMsg",IF(LEN(IF(_xlfn.ISFORMULA('Page B '!N17),_xlfn.FORMULATEXT('Page B '!N17),'Page B '!N17))-LEN(SUBSTITUTE(IF(_xlfn.ISFORMULA('Page B '!N17),_xlfn.FORMULATEXT('Page B '!N17),'Page B '!N17),"$",""))&lt;0.5*(LEN(IF(_xlfn.ISFORMULA('#_Page B '!N17),_xlfn.FORMULATEXT('#_Page B '!N17),'#_Page B '!N17))-LEN(SUBSTITUTE(IF(_xlfn.ISFORMULA('#_Page B '!N17),_xlfn.FORMULATEXT('#_Page B '!N17),'#_Page B '!N17),"$",""))),TRUE,FALSE),"MissingAbsMsg",TRUE,"PerfectMsg")</f>
        <v/>
      </c>
    </row>
    <row r="18" spans="2:14" ht="14.25" customHeight="1" x14ac:dyDescent="0.15">
      <c r="N18" s="55"/>
    </row>
    <row r="19" spans="2:14" x14ac:dyDescent="0.15">
      <c r="B19" s="51">
        <v>0</v>
      </c>
      <c r="C19" s="51"/>
      <c r="D19" s="51"/>
      <c r="E19" s="51"/>
      <c r="F19" s="51"/>
      <c r="G19" s="55" t="str">
        <f ca="1">_xlfn.IFS(ISBLANK('Page B '!G19),"",IF(NOT(ISNA('#_Page B '!G19)),IF(ISNA('Page B '!G19),TRUE,FALSE),FALSE),"StuNAMsg",IF(AND(ISNA('#_Page B '!G19),ISNA('Page B '!G19)),TRUE,FALSE),"PerfectMsg",IF(NOT(ISERROR('#_Page B '!G19)),IF(ISERROR('Page B '!G19),TRUE,FALSE),FALSE),"StuErrorMsg",IF(TYPE('#_Page B '!G19)&lt;&gt;TYPE('Page B '!G19),TRUE,FALSE),"WrongTypeMsg",IF(_xlfn.ISFORMULA('#_Page B '!G19),IF(NOT(_xlfn.ISFORMULA('Page B '!G19)),TRUE),FALSE),"MissingFormulaMsg",IF(NOT(AND(ISNUMBER(FIND("[",_xlfn.FORMULATEXT('#_Page B '!G19))),ISNUMBER(FIND("!",_xlfn.FORMULATEXT('#_Page B '!G19))))),AND(ISNUMBER(FIND("[",_xlfn.FORMULATEXT('Page B '!G19))),ISNUMBER(FIND("!",_xlfn.FORMULATEXT('Page B '!G19)))),FALSE),"ExternalRefsMsg",IF(ISNUMBER('#_Page B '!G19),IF(ABS('#_Page B '!G19-'Page B '!G19)&gt;0.00001,TRUE,FALSE),IF('#_Page B '!G19&lt;&gt;'Page B '!G19,TRUE,FALSE)),IF(ISNUMBER('#_Page B '!G19),IF('#_Page B '!G19&gt;'Page B '!G19,"TooLow","TooHigh"),"WrongAnswer"),NOT(_xlfn.ISFORMULA('#_Page B '!G19)),"PerfectMsg",IF((LEN(SUBSTITUTE(SUBSTITUTE(SUBSTITUTE(SUBSTITUTE(SUBSTITUTE(SUBSTITUTE(SUBSTITUTE(SUBSTITUTE(SUBSTITUTE(SUBSTITUTE(SUBSTITUTE(SUBSTITUTE(SUBSTITUTE(SUBSTITUTE(SUBSTITUTE(SUBSTITUTE(SUBSTITUTE(SUBSTITUTE(SUBSTITUTE(SUBSTITUTE(SUBSTITUTE(SUBSTITUTE(SUBSTITUTE(SUBSTITUTE(IF(_xlfn.ISFORMULA('Page B '!G19),_xlfn.FORMULATEXT('Page B '!G19),'Page B '!G19),"9","#"),"8","#"),"7","#"),"6","#"),"5","#"),"4","#"),"3","#"),"2","#"),"1","#"),"0","#"),CHAR(10),""),"$",""),"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Page B '!G19),_xlfn.FORMULATEXT('Page B '!G19),'Page B '!G19),"9","#"),"8","#"),"7","#"),"6","#"),"5","#"),"4","#"),"3","#"),"2","#"),"1","#"),"0","#"),CHAR(10),""),"$",""),"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Page B '!G19),_xlfn.FORMULATEXT('#_Page B '!G19),'#_Page B '!G19),"9","#"),"8","#"),"7","#"),"6","#"),"5","#"),"4","#"),"3","#"),"2","#"),"1","#"),"0","#"),CHAR(10),""),"$",""),"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Page B '!G19),_xlfn.FORMULATEXT('#_Page B '!G19),'#_Page B '!G19),"9","#"),"8","#"),"7","#"),"6","#"),"5","#"),"4","#"),"3","#"),"2","#"),"1","#"),"0","#"),CHAR(10),""),"$","")," ",""),",","@"),"&gt;","@"),"&lt;","@"),"=","@"),")","@"),"(","@"),"^","@"),"/","@"),"+","@"),"*","@"),"-","@"),"@#","")))/2,TRUE,FALSE),"HardCodeMsg",IF(LEN(IF(_xlfn.ISFORMULA('Page B '!G19),_xlfn.FORMULATEXT('Page B '!G19),'Page B '!G19))-LEN(SUBSTITUTE(IF(_xlfn.ISFORMULA('Page B '!G19),_xlfn.FORMULATEXT('Page B '!G19),'Page B '!G19),"""",""))&gt;LEN(IF(_xlfn.ISFORMULA('#_Page B '!G19),_xlfn.FORMULATEXT('#_Page B '!G19),'#_Page B '!G19))-LEN(SUBSTITUTE(IF(_xlfn.ISFORMULA('#_Page B '!G19),_xlfn.FORMULATEXT('#_Page B '!G19),'#_Page B '!G19),"""","")),TRUE,FALSE),"HardQuoteMsg",IF(LEN(IF(_xlfn.ISFORMULA('Page B '!G19),_xlfn.FORMULATEXT('Page B '!G19),'Page B '!G19))-LEN(SUBSTITUTE(IF(_xlfn.ISFORMULA('Page B '!G19),_xlfn.FORMULATEXT('Page B '!G19),'Page B '!G19),"$",""))&lt;0.5*(LEN(IF(_xlfn.ISFORMULA('#_Page B '!G19),_xlfn.FORMULATEXT('#_Page B '!G19),'#_Page B '!G19))-LEN(SUBSTITUTE(IF(_xlfn.ISFORMULA('#_Page B '!G19),_xlfn.FORMULATEXT('#_Page B '!G19),'#_Page B '!G19),"$",""))),TRUE,FALSE),"MissingAbsMsg",TRUE,"PerfectMsg")</f>
        <v/>
      </c>
      <c r="J19" s="51">
        <v>0</v>
      </c>
      <c r="K19" s="51"/>
      <c r="L19" s="51"/>
      <c r="M19" s="51"/>
      <c r="N19" s="55" t="str">
        <f ca="1">_xlfn.IFS(ISBLANK('Page B '!N19),"",IF(NOT(ISNA('#_Page B '!N19)),IF(ISNA('Page B '!N19),TRUE,FALSE),FALSE),"StuNAMsg",IF(AND(ISNA('#_Page B '!N19),ISNA('Page B '!N19)),TRUE,FALSE),"PerfectMsg",IF(NOT(ISERROR('#_Page B '!N19)),IF(ISERROR('Page B '!N19),TRUE,FALSE),FALSE),"StuErrorMsg",IF(TYPE('#_Page B '!N19)&lt;&gt;TYPE('Page B '!N19),TRUE,FALSE),"WrongTypeMsg",IF(_xlfn.ISFORMULA('#_Page B '!N19),IF(NOT(_xlfn.ISFORMULA('Page B '!N19)),TRUE),FALSE),"MissingFormulaMsg",IF(NOT(AND(ISNUMBER(FIND("[",_xlfn.FORMULATEXT('#_Page B '!N19))),ISNUMBER(FIND("!",_xlfn.FORMULATEXT('#_Page B '!N19))))),AND(ISNUMBER(FIND("[",_xlfn.FORMULATEXT('Page B '!N19))),ISNUMBER(FIND("!",_xlfn.FORMULATEXT('Page B '!N19)))),FALSE),"ExternalRefsMsg",IF(ISNUMBER('#_Page B '!N19),IF(ABS('#_Page B '!N19-'Page B '!N19)&gt;0.00001,TRUE,FALSE),IF('#_Page B '!N19&lt;&gt;'Page B '!N19,TRUE,FALSE)),IF(ISNUMBER('#_Page B '!N19),IF('#_Page B '!N19&gt;'Page B '!N19,"TooLow","TooHigh"),"WrongAnswer"),NOT(_xlfn.ISFORMULA('#_Page B '!N19)),"PerfectMsg",IF((LEN(SUBSTITUTE(SUBSTITUTE(SUBSTITUTE(SUBSTITUTE(SUBSTITUTE(SUBSTITUTE(SUBSTITUTE(SUBSTITUTE(SUBSTITUTE(SUBSTITUTE(SUBSTITUTE(SUBSTITUTE(SUBSTITUTE(SUBSTITUTE(SUBSTITUTE(SUBSTITUTE(SUBSTITUTE(SUBSTITUTE(SUBSTITUTE(SUBSTITUTE(SUBSTITUTE(SUBSTITUTE(SUBSTITUTE(SUBSTITUTE(IF(_xlfn.ISFORMULA('Page B '!N19),_xlfn.FORMULATEXT('Page B '!N19),'Page B '!N19),"9","#"),"8","#"),"7","#"),"6","#"),"5","#"),"4","#"),"3","#"),"2","#"),"1","#"),"0","#"),CHAR(10),""),"$",""),"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Page B '!N19),_xlfn.FORMULATEXT('Page B '!N19),'Page B '!N19),"9","#"),"8","#"),"7","#"),"6","#"),"5","#"),"4","#"),"3","#"),"2","#"),"1","#"),"0","#"),CHAR(10),""),"$",""),"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Page B '!N19),_xlfn.FORMULATEXT('#_Page B '!N19),'#_Page B '!N19),"9","#"),"8","#"),"7","#"),"6","#"),"5","#"),"4","#"),"3","#"),"2","#"),"1","#"),"0","#"),CHAR(10),""),"$",""),"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Page B '!N19),_xlfn.FORMULATEXT('#_Page B '!N19),'#_Page B '!N19),"9","#"),"8","#"),"7","#"),"6","#"),"5","#"),"4","#"),"3","#"),"2","#"),"1","#"),"0","#"),CHAR(10),""),"$","")," ",""),",","@"),"&gt;","@"),"&lt;","@"),"=","@"),")","@"),"(","@"),"^","@"),"/","@"),"+","@"),"*","@"),"-","@"),"@#","")))/2,TRUE,FALSE),"HardCodeMsg",IF(LEN(IF(_xlfn.ISFORMULA('Page B '!N19),_xlfn.FORMULATEXT('Page B '!N19),'Page B '!N19))-LEN(SUBSTITUTE(IF(_xlfn.ISFORMULA('Page B '!N19),_xlfn.FORMULATEXT('Page B '!N19),'Page B '!N19),"""",""))&gt;LEN(IF(_xlfn.ISFORMULA('#_Page B '!N19),_xlfn.FORMULATEXT('#_Page B '!N19),'#_Page B '!N19))-LEN(SUBSTITUTE(IF(_xlfn.ISFORMULA('#_Page B '!N19),_xlfn.FORMULATEXT('#_Page B '!N19),'#_Page B '!N19),"""","")),TRUE,FALSE),"HardQuoteMsg",IF(LEN(IF(_xlfn.ISFORMULA('Page B '!N19),_xlfn.FORMULATEXT('Page B '!N19),'Page B '!N19))-LEN(SUBSTITUTE(IF(_xlfn.ISFORMULA('Page B '!N19),_xlfn.FORMULATEXT('Page B '!N19),'Page B '!N19),"$",""))&lt;0.5*(LEN(IF(_xlfn.ISFORMULA('#_Page B '!N19),_xlfn.FORMULATEXT('#_Page B '!N19),'#_Page B '!N19))-LEN(SUBSTITUTE(IF(_xlfn.ISFORMULA('#_Page B '!N19),_xlfn.FORMULATEXT('#_Page B '!N19),'#_Page B '!N19),"$",""))),TRUE,FALSE),"MissingAbsMsg",TRUE,"PerfectMsg")</f>
        <v/>
      </c>
    </row>
    <row r="20" spans="2:14" x14ac:dyDescent="0.15">
      <c r="B20" s="51">
        <v>0</v>
      </c>
      <c r="C20" s="51"/>
      <c r="D20" s="51"/>
      <c r="E20" s="51"/>
      <c r="F20" s="51"/>
    </row>
  </sheetData>
  <mergeCells count="26">
    <mergeCell ref="B17:C17"/>
    <mergeCell ref="D17:E17"/>
    <mergeCell ref="J17:M17"/>
    <mergeCell ref="B19:F19"/>
    <mergeCell ref="J19:M19"/>
    <mergeCell ref="B20:F20"/>
    <mergeCell ref="B14:C14"/>
    <mergeCell ref="D14:E14"/>
    <mergeCell ref="B15:C15"/>
    <mergeCell ref="D15:E15"/>
    <mergeCell ref="J15:M15"/>
    <mergeCell ref="B16:C16"/>
    <mergeCell ref="D16:E16"/>
    <mergeCell ref="B9:L9"/>
    <mergeCell ref="B11:E11"/>
    <mergeCell ref="B12:C12"/>
    <mergeCell ref="D12:E12"/>
    <mergeCell ref="B13:C13"/>
    <mergeCell ref="D13:E13"/>
    <mergeCell ref="J13:M13"/>
    <mergeCell ref="B3:L3"/>
    <mergeCell ref="B4:L4"/>
    <mergeCell ref="B5:L5"/>
    <mergeCell ref="B6:L6"/>
    <mergeCell ref="B7:L7"/>
    <mergeCell ref="B8:L8"/>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D9107-8219-6F40-92F2-69940BD0921A}">
  <sheetPr>
    <tabColor theme="9" tint="0.79998168889431442"/>
  </sheetPr>
  <dimension ref="A1:AO20"/>
  <sheetViews>
    <sheetView showGridLines="0" zoomScale="120" zoomScaleNormal="120" workbookViewId="0">
      <pane ySplit="2" topLeftCell="A3" activePane="bottomLeft" state="frozen"/>
      <selection pane="bottomLeft" activeCell="A3" sqref="A3"/>
    </sheetView>
  </sheetViews>
  <sheetFormatPr baseColWidth="10" defaultColWidth="8.83203125" defaultRowHeight="15" x14ac:dyDescent="0.2"/>
  <cols>
    <col min="3" max="3" width="8.83203125" customWidth="1"/>
  </cols>
  <sheetData>
    <row r="1" spans="1:41" s="25" customFormat="1" ht="22" customHeight="1" x14ac:dyDescent="0.2">
      <c r="A1" s="32" t="s">
        <v>283</v>
      </c>
      <c r="B1" s="32" t="s">
        <v>284</v>
      </c>
      <c r="C1" s="32" t="s">
        <v>285</v>
      </c>
      <c r="D1" s="33" t="str" cm="1">
        <f t="array" aca="1" ref="D1" ca="1">IFERROR(
    _xlfn.LET(
        _xlpm.FileName, MID(CELL("filename", A1), FIND("]", CELL("filename", A1)) + 1, 255),
        _xlpm.DynamicRef, INDIRECT("'#_" &amp; _xlpm.FileName &amp; "'!" &amp; C2),
        IF(
            TYPE(_xlpm.DynamicRef) = 1,
            VLOOKUP(
                CELL("format", _xlpm.DynamicRef),
                FormatCodesSFX!$A$4:$B$53,
                2,
                FALSE
            ),
            _xlfn.SWITCH(
                TYPE(_xlpm.DynamicRef),
                2, "short text",
                4, "logical",
                16, "error",
                64, "long text",
                "Other"
            )
        )
    ),
    "Error in formula"
)</f>
        <v>error</v>
      </c>
      <c r="E1" s="32"/>
      <c r="F1" s="32"/>
      <c r="G1" s="32"/>
      <c r="H1" s="32"/>
      <c r="I1" s="33" t="str" cm="1">
        <f t="array" ref="I1">_xlfn.IFS(ROW(A100)&lt;100,"Undo deleted row or quit without saving",COLUMN(AZ1)&lt;52,"Undo deleted column or quit without saving",ROW(A100)&gt;100,"Undo inserted row or quit without saving",COLUMN(AZ1)&gt;52,"Undo inserted column or quit without saving",Scoreboard!$F$22&lt;&gt;"","Security compromised: Undo last action or quit without saving",TRUE=TRUE,"Hardworking Student")</f>
        <v>Hardworking Student</v>
      </c>
      <c r="J1" s="33"/>
      <c r="K1" s="33"/>
      <c r="L1" s="33" t="s">
        <v>286</v>
      </c>
      <c r="M1" s="33"/>
      <c r="N1" s="33"/>
      <c r="O1" s="33"/>
      <c r="P1" s="34" t="s">
        <v>287</v>
      </c>
      <c r="Q1" s="33"/>
      <c r="R1" s="33"/>
      <c r="S1" s="62" t="s">
        <v>291</v>
      </c>
      <c r="T1" s="36"/>
      <c r="U1" s="35"/>
      <c r="V1" s="36"/>
      <c r="W1" s="35"/>
      <c r="X1" s="32" t="str">
        <f t="shared" ref="X1:AA2" si="0">A1</f>
        <v>earned</v>
      </c>
      <c r="Y1" s="32" t="str">
        <f t="shared" si="0"/>
        <v>possible</v>
      </c>
      <c r="Z1" s="32" t="str">
        <f t="shared" si="0"/>
        <v>cell</v>
      </c>
      <c r="AA1" s="33" t="str">
        <f t="shared" ca="1" si="0"/>
        <v>error</v>
      </c>
      <c r="AB1" s="32"/>
      <c r="AC1" s="32"/>
      <c r="AD1" s="37"/>
      <c r="AE1" s="37"/>
      <c r="AF1" s="33" t="str">
        <f>I1</f>
        <v>Hardworking Student</v>
      </c>
      <c r="AG1" s="33"/>
      <c r="AH1" s="37"/>
      <c r="AI1" s="37"/>
      <c r="AJ1" s="37"/>
      <c r="AK1" s="37"/>
      <c r="AL1" s="33" t="s">
        <v>286</v>
      </c>
      <c r="AM1" s="37"/>
      <c r="AN1" s="37"/>
      <c r="AO1" s="37"/>
    </row>
    <row r="2" spans="1:41" s="25" customFormat="1" ht="23" customHeight="1" thickBot="1" x14ac:dyDescent="0.45">
      <c r="A2" s="38">
        <f ca="1">'Page B SC'!$A$2</f>
        <v>0</v>
      </c>
      <c r="B2" s="39">
        <f>'Page B SC'!$B$2</f>
        <v>12</v>
      </c>
      <c r="C2" s="38" t="str" cm="1">
        <f t="array" aca="1" ref="C2" ca="1">SUBSTITUTE(IF(LEN(CELL("address"))&lt;15,CELL("address"),""),"$","")</f>
        <v/>
      </c>
      <c r="D2" s="40" t="str">
        <f ca="1">IF(ISNUMBER(SEARCH("FeedbackSFX!",_xlfn.FORMULATEXT(INDIRECT("'Page B SC'!"&amp;C2)))),"DRAGGING CELLS IS NOT PERMITTED. PLEASE UNDO LAST ACTION!!",IF($P$1&lt;&gt;"Feedback OFF",IFERROR(HLOOKUP(INDIRECT("'Page B SC'!"&amp;C2),FeedbackSFX!$B$2:$N$10,IF($P$1="Feedback ON", 2, FeedbackSFX!B1), FALSE), ""),""))</f>
        <v/>
      </c>
      <c r="E2" s="41"/>
      <c r="F2" s="41"/>
      <c r="G2" s="41"/>
      <c r="H2" s="41"/>
      <c r="I2" s="42"/>
      <c r="J2" s="41"/>
      <c r="K2" s="41"/>
      <c r="L2" s="41"/>
      <c r="M2" s="41"/>
      <c r="N2" s="41"/>
      <c r="O2" s="41"/>
      <c r="P2" s="48" t="str">
        <f ca="1">IF(Scoreboard!$E$4="Excel version: Invalid","****ERROR: Scoreboard requires Excel 365 or 2021 to run****", "")</f>
        <v/>
      </c>
      <c r="Q2" s="41"/>
      <c r="R2" s="41"/>
      <c r="S2" s="43"/>
      <c r="T2" s="44"/>
      <c r="U2" s="45"/>
      <c r="V2" s="44"/>
      <c r="W2" s="45"/>
      <c r="X2" s="46">
        <f t="shared" ca="1" si="0"/>
        <v>0</v>
      </c>
      <c r="Y2" s="46">
        <f t="shared" si="0"/>
        <v>12</v>
      </c>
      <c r="Z2" s="46" t="str">
        <f t="shared" ca="1" si="0"/>
        <v/>
      </c>
      <c r="AA2" s="40" t="str">
        <f t="shared" ca="1" si="0"/>
        <v/>
      </c>
      <c r="AB2" s="41"/>
      <c r="AC2" s="41"/>
      <c r="AD2" s="47"/>
      <c r="AE2" s="47"/>
      <c r="AF2" s="47"/>
      <c r="AG2" s="47"/>
      <c r="AH2" s="47"/>
      <c r="AI2" s="47"/>
      <c r="AJ2" s="47"/>
      <c r="AK2" s="47"/>
      <c r="AL2" s="47"/>
      <c r="AM2" s="47"/>
      <c r="AN2" s="47"/>
      <c r="AO2" s="47"/>
    </row>
    <row r="3" spans="1:41" x14ac:dyDescent="0.2">
      <c r="B3" s="1" t="s">
        <v>26</v>
      </c>
      <c r="C3" s="1"/>
      <c r="D3" s="1"/>
      <c r="E3" s="1"/>
      <c r="F3" s="1"/>
      <c r="G3" s="1"/>
      <c r="H3" s="1"/>
      <c r="I3" s="1"/>
      <c r="J3" s="1"/>
      <c r="K3" s="1"/>
      <c r="L3" s="1"/>
    </row>
    <row r="4" spans="1:41" x14ac:dyDescent="0.2">
      <c r="B4" s="9" t="s">
        <v>27</v>
      </c>
      <c r="C4" s="9"/>
      <c r="D4" s="9"/>
      <c r="E4" s="9"/>
      <c r="F4" s="9"/>
      <c r="G4" s="9"/>
      <c r="H4" s="9"/>
      <c r="I4" s="9"/>
      <c r="J4" s="9"/>
      <c r="K4" s="9"/>
      <c r="L4" s="9"/>
    </row>
    <row r="5" spans="1:41" x14ac:dyDescent="0.2">
      <c r="B5" s="9" t="s">
        <v>28</v>
      </c>
      <c r="C5" s="9"/>
      <c r="D5" s="9"/>
      <c r="E5" s="9"/>
      <c r="F5" s="9"/>
      <c r="G5" s="9"/>
      <c r="H5" s="9"/>
      <c r="I5" s="9"/>
      <c r="J5" s="9"/>
      <c r="K5" s="9"/>
      <c r="L5" s="9"/>
    </row>
    <row r="6" spans="1:41" x14ac:dyDescent="0.2">
      <c r="B6" s="9" t="s">
        <v>29</v>
      </c>
      <c r="C6" s="9"/>
      <c r="D6" s="9"/>
      <c r="E6" s="9"/>
      <c r="F6" s="9"/>
      <c r="G6" s="9"/>
      <c r="H6" s="9"/>
      <c r="I6" s="9"/>
      <c r="J6" s="9"/>
      <c r="K6" s="9"/>
      <c r="L6" s="9"/>
    </row>
    <row r="7" spans="1:41" x14ac:dyDescent="0.2">
      <c r="B7" s="9" t="s">
        <v>30</v>
      </c>
      <c r="C7" s="9"/>
      <c r="D7" s="9"/>
      <c r="E7" s="9"/>
      <c r="F7" s="9"/>
      <c r="G7" s="9"/>
      <c r="H7" s="9"/>
      <c r="I7" s="9"/>
      <c r="J7" s="9"/>
      <c r="K7" s="9"/>
      <c r="L7" s="9"/>
    </row>
    <row r="8" spans="1:41" x14ac:dyDescent="0.2">
      <c r="B8" s="9" t="s">
        <v>31</v>
      </c>
      <c r="C8" s="9"/>
      <c r="D8" s="9"/>
      <c r="E8" s="9"/>
      <c r="F8" s="9"/>
      <c r="G8" s="9"/>
      <c r="H8" s="9"/>
      <c r="I8" s="9"/>
      <c r="J8" s="9"/>
      <c r="K8" s="9"/>
      <c r="L8" s="9"/>
    </row>
    <row r="9" spans="1:41" x14ac:dyDescent="0.2">
      <c r="B9" s="9" t="s">
        <v>32</v>
      </c>
      <c r="C9" s="9"/>
      <c r="D9" s="9"/>
      <c r="E9" s="9"/>
      <c r="F9" s="9"/>
      <c r="G9" s="9"/>
      <c r="H9" s="9"/>
      <c r="I9" s="9"/>
      <c r="J9" s="9"/>
      <c r="K9" s="9"/>
      <c r="L9" s="9"/>
    </row>
    <row r="11" spans="1:41" x14ac:dyDescent="0.2">
      <c r="B11" s="5" t="s">
        <v>10</v>
      </c>
      <c r="C11" s="5"/>
      <c r="D11" s="5"/>
      <c r="E11" s="5"/>
    </row>
    <row r="12" spans="1:41" x14ac:dyDescent="0.2">
      <c r="B12" s="1" t="s">
        <v>33</v>
      </c>
      <c r="C12" s="1"/>
      <c r="D12" s="64"/>
      <c r="E12" s="65"/>
    </row>
    <row r="13" spans="1:41" x14ac:dyDescent="0.2">
      <c r="B13" s="1" t="s">
        <v>12</v>
      </c>
      <c r="C13" s="1"/>
      <c r="D13" s="28"/>
      <c r="E13" s="29"/>
      <c r="J13" s="9" t="s">
        <v>16</v>
      </c>
      <c r="K13" s="9"/>
      <c r="L13" s="9"/>
      <c r="M13" s="9"/>
      <c r="N13" s="63"/>
    </row>
    <row r="14" spans="1:41" x14ac:dyDescent="0.2">
      <c r="B14" s="1" t="s">
        <v>34</v>
      </c>
      <c r="C14" s="1"/>
      <c r="D14" s="66"/>
      <c r="E14" s="67"/>
    </row>
    <row r="15" spans="1:41" x14ac:dyDescent="0.2">
      <c r="B15" s="1" t="s">
        <v>14</v>
      </c>
      <c r="C15" s="1"/>
      <c r="D15" s="28"/>
      <c r="E15" s="29"/>
      <c r="J15" s="9" t="s">
        <v>18</v>
      </c>
      <c r="K15" s="9"/>
      <c r="L15" s="9"/>
      <c r="M15" s="9"/>
      <c r="N15" s="31"/>
    </row>
    <row r="16" spans="1:41" x14ac:dyDescent="0.2">
      <c r="B16" s="1" t="s">
        <v>35</v>
      </c>
      <c r="C16" s="1"/>
      <c r="D16" s="28"/>
      <c r="E16" s="30"/>
    </row>
    <row r="17" spans="2:14" x14ac:dyDescent="0.2">
      <c r="B17" s="1" t="s">
        <v>36</v>
      </c>
      <c r="C17" s="1"/>
      <c r="D17" s="28"/>
      <c r="E17" s="30"/>
      <c r="J17" s="9" t="s">
        <v>21</v>
      </c>
      <c r="K17" s="9"/>
      <c r="L17" s="9"/>
      <c r="M17" s="9"/>
      <c r="N17" s="31"/>
    </row>
    <row r="18" spans="2:14" ht="14.25" customHeight="1" thickBot="1" x14ac:dyDescent="0.25">
      <c r="N18" s="7"/>
    </row>
    <row r="19" spans="2:14" ht="17" thickTop="1" thickBot="1" x14ac:dyDescent="0.25">
      <c r="B19" s="9" t="s">
        <v>37</v>
      </c>
      <c r="C19" s="9"/>
      <c r="D19" s="9"/>
      <c r="E19" s="9"/>
      <c r="F19" s="9"/>
      <c r="G19" s="26"/>
      <c r="J19" s="9" t="s">
        <v>24</v>
      </c>
      <c r="K19" s="9"/>
      <c r="L19" s="9"/>
      <c r="M19" s="9"/>
      <c r="N19" s="31"/>
    </row>
    <row r="20" spans="2:14" ht="16" thickTop="1" x14ac:dyDescent="0.2">
      <c r="B20" s="9" t="s">
        <v>38</v>
      </c>
      <c r="C20" s="9"/>
      <c r="D20" s="9"/>
      <c r="E20" s="9"/>
      <c r="F20" s="9"/>
    </row>
  </sheetData>
  <mergeCells count="26">
    <mergeCell ref="B17:C17"/>
    <mergeCell ref="D17:E17"/>
    <mergeCell ref="J17:M17"/>
    <mergeCell ref="B19:F19"/>
    <mergeCell ref="J19:M19"/>
    <mergeCell ref="B20:F20"/>
    <mergeCell ref="B14:C14"/>
    <mergeCell ref="D14:E14"/>
    <mergeCell ref="B15:C15"/>
    <mergeCell ref="D15:E15"/>
    <mergeCell ref="J15:M15"/>
    <mergeCell ref="B16:C16"/>
    <mergeCell ref="D16:E16"/>
    <mergeCell ref="B9:L9"/>
    <mergeCell ref="B11:E11"/>
    <mergeCell ref="B12:C12"/>
    <mergeCell ref="D12:E12"/>
    <mergeCell ref="B13:C13"/>
    <mergeCell ref="D13:E13"/>
    <mergeCell ref="J13:M13"/>
    <mergeCell ref="B3:L3"/>
    <mergeCell ref="B4:L4"/>
    <mergeCell ref="B5:L5"/>
    <mergeCell ref="B6:L6"/>
    <mergeCell ref="B7:L7"/>
    <mergeCell ref="B8:L8"/>
  </mergeCells>
  <conditionalFormatting sqref="A1:A2">
    <cfRule type="expression" dxfId="82" priority="12">
      <formula>$A$2/$B$2&gt;=0.076</formula>
    </cfRule>
  </conditionalFormatting>
  <conditionalFormatting sqref="B1:B2">
    <cfRule type="expression" dxfId="81" priority="13">
      <formula>$A$2/$B$2&gt;=0.153</formula>
    </cfRule>
  </conditionalFormatting>
  <conditionalFormatting sqref="C1:C2">
    <cfRule type="expression" dxfId="80" priority="14">
      <formula>$A$2/$B$2&gt;=0.23</formula>
    </cfRule>
  </conditionalFormatting>
  <conditionalFormatting sqref="D1:D2">
    <cfRule type="expression" dxfId="79" priority="15">
      <formula>$A$2/$B$2&gt;=0.307</formula>
    </cfRule>
  </conditionalFormatting>
  <conditionalFormatting sqref="E1:E2">
    <cfRule type="expression" dxfId="78" priority="16">
      <formula>$A$2/$B$2&gt;=0.384</formula>
    </cfRule>
  </conditionalFormatting>
  <conditionalFormatting sqref="F1:F2">
    <cfRule type="expression" dxfId="77" priority="17">
      <formula>$A$2/$B$2&gt;=0.461</formula>
    </cfRule>
  </conditionalFormatting>
  <conditionalFormatting sqref="G1:G2">
    <cfRule type="expression" dxfId="76" priority="18">
      <formula>$A$2/$B$2&gt;=0.538</formula>
    </cfRule>
  </conditionalFormatting>
  <conditionalFormatting sqref="H1:H2">
    <cfRule type="expression" dxfId="75" priority="19">
      <formula>$A$2/$B$2&gt;=0.615</formula>
    </cfRule>
  </conditionalFormatting>
  <conditionalFormatting sqref="I1:P2">
    <cfRule type="expression" dxfId="74" priority="20">
      <formula>$A$2/$B$2&gt;=0.692</formula>
    </cfRule>
  </conditionalFormatting>
  <conditionalFormatting sqref="X1:AF1 X2:AO2 AH1:AK1 AM1:AO1">
    <cfRule type="expression" dxfId="73" priority="21">
      <formula>$A$2/$B$2&gt;=1</formula>
    </cfRule>
  </conditionalFormatting>
  <conditionalFormatting sqref="O1">
    <cfRule type="expression" dxfId="72" priority="11">
      <formula>$A$2/$B$2&gt;=0.846</formula>
    </cfRule>
  </conditionalFormatting>
  <conditionalFormatting sqref="AG1">
    <cfRule type="expression" dxfId="71" priority="10">
      <formula>$A$2/$B$2&gt;=0.846</formula>
    </cfRule>
  </conditionalFormatting>
  <conditionalFormatting sqref="AL1">
    <cfRule type="expression" dxfId="70" priority="9">
      <formula>$A$2/$B$2&gt;=0.846</formula>
    </cfRule>
  </conditionalFormatting>
  <conditionalFormatting sqref="L1">
    <cfRule type="expression" dxfId="69" priority="8">
      <formula>$A$2/$B$2&gt;=0.846</formula>
    </cfRule>
  </conditionalFormatting>
  <conditionalFormatting sqref="Q1:R2">
    <cfRule type="expression" dxfId="68" priority="7">
      <formula>$A$2/$B$2&gt;=0.846</formula>
    </cfRule>
  </conditionalFormatting>
  <conditionalFormatting sqref="P1">
    <cfRule type="expression" dxfId="67" priority="6">
      <formula>$P$1&lt;&gt;""</formula>
    </cfRule>
  </conditionalFormatting>
  <conditionalFormatting sqref="A1:O2 X1:AO2 P2:R2 Q1:R1">
    <cfRule type="expression" dxfId="66" priority="5">
      <formula>$P$1="Feedback OFF"</formula>
    </cfRule>
  </conditionalFormatting>
  <conditionalFormatting sqref="A3:AA100">
    <cfRule type="expression" dxfId="60" priority="2" stopIfTrue="1">
      <formula>$D$2="DRAGGING CELLS IS NOT PERMITTED. PLEASE UNDO LAST ACTION!!"</formula>
    </cfRule>
  </conditionalFormatting>
  <dataValidations count="1">
    <dataValidation type="list" allowBlank="1" showInputMessage="1" showErrorMessage="1" sqref="P1" xr:uid="{61D41AA9-9C62-3547-A685-A3A9ED226B40}">
      <formula1>"Feedback ON, Taunting ON, Feedback OFF"</formula1>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expression" priority="22" stopIfTrue="1" id="{56516B5B-7336-DB41-A505-E417DBF9E90B}">
            <xm:f>AND($P$1&lt;&gt;"Feedback OFF",IF('Page B SC'!A3=FeedbackSFX!$C$2, TRUE, FALSE))</xm:f>
            <x14:dxf>
              <fill>
                <patternFill>
                  <bgColor rgb="FFCEEED0"/>
                </patternFill>
              </fill>
            </x14:dxf>
          </x14:cfRule>
          <xm:sqref>A3:AL20</xm:sqref>
        </x14:conditionalFormatting>
        <x14:conditionalFormatting xmlns:xm="http://schemas.microsoft.com/office/excel/2006/main">
          <x14:cfRule type="expression" priority="23" stopIfTrue="1" id="{B253C445-BB73-7E4C-B9C3-E64D165B4CAB}">
            <xm:f>AND($P$1&lt;&gt;"Feedback OFF",IF('Page B SC'!A3=FeedbackSFX!$K$2, TRUE, FALSE))</xm:f>
            <x14:dxf>
              <fill>
                <patternFill>
                  <bgColor rgb="FFFFFF64"/>
                </patternFill>
              </fill>
            </x14:dxf>
          </x14:cfRule>
          <xm:sqref>A3:AL20</xm:sqref>
        </x14:conditionalFormatting>
        <x14:conditionalFormatting xmlns:xm="http://schemas.microsoft.com/office/excel/2006/main">
          <x14:cfRule type="expression" priority="24" stopIfTrue="1" id="{E6062E20-92DF-6B4A-84B9-7185AC7CDE0C}">
            <xm:f>AND($P$1&lt;&gt;"Feedback OFF",AND(IF('Page B SC'!A3&lt;&gt;FeedbackSFX!$C$2, TRUE, FALSE),'Page B SC'!A3&lt;&gt;"",_xlfn.ISFORMULA('Page B SC'!A3)))</xm:f>
            <x14:dxf>
              <fill>
                <patternFill>
                  <bgColor rgb="FFFF99CC"/>
                </patternFill>
              </fill>
            </x14:dxf>
          </x14:cfRule>
          <xm:sqref>A3:AL20</xm:sqref>
        </x14:conditionalFormatting>
        <x14:conditionalFormatting xmlns:xm="http://schemas.microsoft.com/office/excel/2006/main">
          <x14:cfRule type="expression" priority="4" stopIfTrue="1" id="{FEB9A273-7251-5445-9274-E6B4CDAE2947}">
            <xm:f>Scoreboard!$F$22&lt;&gt;""</xm:f>
            <x14:dxf>
              <font>
                <color rgb="FF9C0006"/>
              </font>
              <fill>
                <patternFill>
                  <fgColor indexed="64"/>
                  <bgColor rgb="FFFFC7CE"/>
                </patternFill>
              </fill>
            </x14:dxf>
          </x14:cfRule>
          <xm:sqref>I1:N1</xm:sqref>
        </x14:conditionalFormatting>
        <x14:conditionalFormatting xmlns:xm="http://schemas.microsoft.com/office/excel/2006/main">
          <x14:cfRule type="expression" priority="3" stopIfTrue="1" id="{4D508082-4FEF-614F-802D-7C4B15BEEC60}">
            <xm:f>Scoreboard!$F$22&lt;&gt;""</xm:f>
            <x14:dxf>
              <font>
                <color rgb="FF9C0006"/>
              </font>
              <fill>
                <patternFill>
                  <fgColor indexed="64"/>
                  <bgColor rgb="FFFFC7CE"/>
                </patternFill>
              </fill>
            </x14:dxf>
          </x14:cfRule>
          <xm:sqref>A3:AA100</xm:sqref>
        </x14:conditionalFormatting>
        <x14:conditionalFormatting xmlns:xm="http://schemas.microsoft.com/office/excel/2006/main">
          <x14:cfRule type="expression" priority="1" stopIfTrue="1" id="{B90A15FD-125C-AE4C-B8FB-73507B49D22D}">
            <xm:f>Scoreboard!$E$4="Excel version: Invalid"</xm:f>
            <x14:dxf>
              <font>
                <color rgb="FF9C0006"/>
              </font>
              <fill>
                <patternFill>
                  <fgColor indexed="64"/>
                  <bgColor rgb="FFFFC7CE"/>
                </patternFill>
              </fill>
            </x14:dxf>
          </x14:cfRule>
          <xm:sqref>A3:AA100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7FC21-0549-914D-AAAA-2013FC7CF7CC}">
  <sheetPr>
    <tabColor rgb="FF4FADEA"/>
  </sheetPr>
  <dimension ref="A1:AO20"/>
  <sheetViews>
    <sheetView workbookViewId="0">
      <pane ySplit="2" topLeftCell="A3" activePane="bottomLeft" state="frozen"/>
      <selection pane="bottomLeft" activeCell="A3" sqref="A3:XFD3"/>
    </sheetView>
  </sheetViews>
  <sheetFormatPr baseColWidth="10" defaultColWidth="8.83203125" defaultRowHeight="9" x14ac:dyDescent="0.15"/>
  <cols>
    <col min="1" max="1" width="9" style="49" bestFit="1" customWidth="1"/>
    <col min="2" max="2" width="9.5" style="49" bestFit="1" customWidth="1"/>
    <col min="3" max="3" width="7.33203125" style="49" customWidth="1"/>
    <col min="4" max="6" width="8.83203125" style="49"/>
    <col min="7" max="7" width="10" style="49" bestFit="1" customWidth="1"/>
    <col min="8" max="13" width="8.83203125" style="49"/>
    <col min="14" max="14" width="13.6640625" style="49" bestFit="1" customWidth="1"/>
    <col min="15" max="31" width="8.83203125" style="49"/>
    <col min="32" max="32" width="9" style="49" bestFit="1" customWidth="1"/>
    <col min="33" max="16384" width="8.83203125" style="49"/>
  </cols>
  <sheetData>
    <row r="1" spans="1:41" s="50" customFormat="1" ht="22" customHeight="1" x14ac:dyDescent="0.15">
      <c r="A1" s="56" t="s">
        <v>283</v>
      </c>
      <c r="B1" s="56" t="s">
        <v>284</v>
      </c>
      <c r="C1" s="56" t="s">
        <v>285</v>
      </c>
      <c r="D1" s="57" t="str" cm="1">
        <f t="array" aca="1" ref="D1" ca="1">IFERROR(
    _xlfn.LET(
        _xlpm.FileName, MID(CELL("filename", A1), FIND("]", CELL("filename", A1)) + 1, 255),
        _xlpm.DynamicRef, INDIRECT("'#_" &amp; _xlpm.FileName &amp; "'!" &amp; C2),
        IF(
            TYPE(_xlpm.DynamicRef) = 1,
            VLOOKUP(
                CELL("format", _xlpm.DynamicRef),
                FormatCodesSFX!$A$4:$B$53,
                2,
                FALSE
            ),
            _xlfn.SWITCH(
                TYPE(_xlpm.DynamicRef),
                2, "short text",
                4, "logical",
                16, "error",
                64, "long text",
                "Other"
            )
        )
    ),
    "Error in formula"
)</f>
        <v>error</v>
      </c>
      <c r="E1" s="56"/>
      <c r="F1" s="56"/>
      <c r="G1" s="56"/>
      <c r="H1" s="56"/>
      <c r="I1" s="57" t="str">
        <f>'Page B SC'!$I$1</f>
        <v>Hardworking Student</v>
      </c>
      <c r="J1" s="57"/>
      <c r="K1" s="57"/>
      <c r="L1" s="57" t="s">
        <v>286</v>
      </c>
      <c r="M1" s="57"/>
      <c r="N1" s="57"/>
      <c r="O1" s="57"/>
      <c r="P1" s="57" t="s">
        <v>287</v>
      </c>
      <c r="Q1" s="57"/>
      <c r="R1" s="57"/>
      <c r="S1" s="49"/>
      <c r="T1" s="49"/>
      <c r="U1" s="49"/>
      <c r="V1" s="49"/>
      <c r="W1" s="49"/>
      <c r="X1" s="56" t="str">
        <f t="shared" ref="X1:AA2" si="0">A1</f>
        <v>earned</v>
      </c>
      <c r="Y1" s="56" t="str">
        <f t="shared" si="0"/>
        <v>possible</v>
      </c>
      <c r="Z1" s="56" t="str">
        <f t="shared" si="0"/>
        <v>cell</v>
      </c>
      <c r="AA1" s="57" t="str">
        <f t="shared" ca="1" si="0"/>
        <v>error</v>
      </c>
      <c r="AB1" s="56"/>
      <c r="AC1" s="56"/>
      <c r="AD1" s="49"/>
      <c r="AE1" s="49"/>
      <c r="AF1" s="57" t="str">
        <f>I1</f>
        <v>Hardworking Student</v>
      </c>
      <c r="AG1" s="57"/>
      <c r="AH1" s="49"/>
      <c r="AI1" s="49"/>
      <c r="AJ1" s="49"/>
      <c r="AK1" s="49"/>
      <c r="AL1" s="57" t="s">
        <v>286</v>
      </c>
      <c r="AM1" s="49"/>
      <c r="AN1" s="49"/>
      <c r="AO1" s="49"/>
    </row>
    <row r="2" spans="1:41" s="50" customFormat="1" ht="23" customHeight="1" x14ac:dyDescent="0.15">
      <c r="A2" s="56">
        <f ca="1">'Page B SC'!$A$2</f>
        <v>0</v>
      </c>
      <c r="B2" s="58">
        <f>'Page B SC'!$B$2</f>
        <v>12</v>
      </c>
      <c r="C2" s="56" t="str" cm="1">
        <f t="array" aca="1" ref="C2" ca="1">SUBSTITUTE(IF(LEN(CELL("address"))&lt;15,CELL("address"),""),"$","")</f>
        <v/>
      </c>
      <c r="D2" s="57" t="str">
        <f ca="1">IF(ISNUMBER(SEARCH("FeedbackSFX!",_xlfn.FORMULATEXT(INDIRECT("'Page B SC'!"&amp;C2)))),"DRAGGING CELLS IS NOT PERMITTED. PLEASE UNDO LAST ACTION!!",IF($P$1&lt;&gt;"Feedback OFF",IFERROR(HLOOKUP(INDIRECT("'Page B SC'!"&amp;C2),FeedbackSFX!$B$2:$N$10,IF($P$1="Feedback ON", 2, FeedbackSFX!B1), FALSE), ""),""))</f>
        <v/>
      </c>
      <c r="E2" s="56"/>
      <c r="F2" s="56"/>
      <c r="G2" s="56"/>
      <c r="H2" s="56"/>
      <c r="I2" s="59"/>
      <c r="J2" s="56"/>
      <c r="K2" s="56"/>
      <c r="L2" s="56"/>
      <c r="M2" s="56"/>
      <c r="N2" s="56"/>
      <c r="O2" s="56"/>
      <c r="P2" s="56"/>
      <c r="Q2" s="56"/>
      <c r="R2" s="56"/>
      <c r="S2" s="49"/>
      <c r="T2" s="49"/>
      <c r="U2" s="49"/>
      <c r="V2" s="49"/>
      <c r="W2" s="49"/>
      <c r="X2" s="60">
        <f t="shared" ca="1" si="0"/>
        <v>0</v>
      </c>
      <c r="Y2" s="60">
        <f t="shared" si="0"/>
        <v>12</v>
      </c>
      <c r="Z2" s="60" t="str">
        <f t="shared" ca="1" si="0"/>
        <v/>
      </c>
      <c r="AA2" s="57" t="str">
        <f t="shared" ca="1" si="0"/>
        <v/>
      </c>
      <c r="AB2" s="56"/>
      <c r="AC2" s="56"/>
      <c r="AD2" s="49"/>
      <c r="AE2" s="49"/>
      <c r="AF2" s="49"/>
      <c r="AG2" s="49"/>
      <c r="AH2" s="49"/>
      <c r="AI2" s="49"/>
      <c r="AJ2" s="49"/>
      <c r="AK2" s="49"/>
      <c r="AL2" s="49"/>
      <c r="AM2" s="49"/>
      <c r="AN2" s="49"/>
      <c r="AO2" s="49"/>
    </row>
    <row r="3" spans="1:41" x14ac:dyDescent="0.15">
      <c r="B3" s="51" t="s">
        <v>26</v>
      </c>
      <c r="C3" s="51"/>
      <c r="D3" s="51"/>
      <c r="E3" s="51"/>
      <c r="F3" s="51"/>
      <c r="G3" s="51"/>
      <c r="H3" s="51"/>
      <c r="I3" s="51"/>
      <c r="J3" s="51"/>
      <c r="K3" s="51"/>
      <c r="L3" s="51"/>
    </row>
    <row r="4" spans="1:41" x14ac:dyDescent="0.15">
      <c r="B4" s="51" t="s">
        <v>27</v>
      </c>
      <c r="C4" s="51"/>
      <c r="D4" s="51"/>
      <c r="E4" s="51"/>
      <c r="F4" s="51"/>
      <c r="G4" s="51"/>
      <c r="H4" s="51"/>
      <c r="I4" s="51"/>
      <c r="J4" s="51"/>
      <c r="K4" s="51"/>
      <c r="L4" s="51"/>
    </row>
    <row r="5" spans="1:41" x14ac:dyDescent="0.15">
      <c r="B5" s="51" t="s">
        <v>28</v>
      </c>
      <c r="C5" s="51"/>
      <c r="D5" s="51"/>
      <c r="E5" s="51"/>
      <c r="F5" s="51"/>
      <c r="G5" s="51"/>
      <c r="H5" s="51"/>
      <c r="I5" s="51"/>
      <c r="J5" s="51"/>
      <c r="K5" s="51"/>
      <c r="L5" s="51"/>
    </row>
    <row r="6" spans="1:41" x14ac:dyDescent="0.15">
      <c r="B6" s="51" t="s">
        <v>29</v>
      </c>
      <c r="C6" s="51"/>
      <c r="D6" s="51"/>
      <c r="E6" s="51"/>
      <c r="F6" s="51"/>
      <c r="G6" s="51"/>
      <c r="H6" s="51"/>
      <c r="I6" s="51"/>
      <c r="J6" s="51"/>
      <c r="K6" s="51"/>
      <c r="L6" s="51"/>
    </row>
    <row r="7" spans="1:41" x14ac:dyDescent="0.15">
      <c r="B7" s="51" t="s">
        <v>30</v>
      </c>
      <c r="C7" s="51"/>
      <c r="D7" s="51"/>
      <c r="E7" s="51"/>
      <c r="F7" s="51"/>
      <c r="G7" s="51"/>
      <c r="H7" s="51"/>
      <c r="I7" s="51"/>
      <c r="J7" s="51"/>
      <c r="K7" s="51"/>
      <c r="L7" s="51"/>
    </row>
    <row r="8" spans="1:41" x14ac:dyDescent="0.15">
      <c r="B8" s="51" t="s">
        <v>31</v>
      </c>
      <c r="C8" s="51"/>
      <c r="D8" s="51"/>
      <c r="E8" s="51"/>
      <c r="F8" s="51"/>
      <c r="G8" s="51"/>
      <c r="H8" s="51"/>
      <c r="I8" s="51"/>
      <c r="J8" s="51"/>
      <c r="K8" s="51"/>
      <c r="L8" s="51"/>
    </row>
    <row r="9" spans="1:41" x14ac:dyDescent="0.15">
      <c r="B9" s="51" t="s">
        <v>32</v>
      </c>
      <c r="C9" s="51"/>
      <c r="D9" s="51"/>
      <c r="E9" s="51"/>
      <c r="F9" s="51"/>
      <c r="G9" s="51"/>
      <c r="H9" s="51"/>
      <c r="I9" s="51"/>
      <c r="J9" s="51"/>
      <c r="K9" s="51"/>
      <c r="L9" s="51"/>
    </row>
    <row r="11" spans="1:41" x14ac:dyDescent="0.15">
      <c r="B11" s="54" t="s">
        <v>10</v>
      </c>
      <c r="C11" s="54"/>
      <c r="D11" s="54"/>
      <c r="E11" s="54"/>
    </row>
    <row r="12" spans="1:41" x14ac:dyDescent="0.15">
      <c r="B12" s="51" t="s">
        <v>33</v>
      </c>
      <c r="C12" s="51"/>
      <c r="D12" s="68">
        <v>29</v>
      </c>
      <c r="E12" s="68"/>
    </row>
    <row r="13" spans="1:41" x14ac:dyDescent="0.15">
      <c r="B13" s="51" t="s">
        <v>12</v>
      </c>
      <c r="C13" s="51"/>
      <c r="D13" s="51">
        <v>39</v>
      </c>
      <c r="E13" s="51"/>
      <c r="J13" s="51" t="s">
        <v>16</v>
      </c>
      <c r="K13" s="51"/>
      <c r="L13" s="51"/>
      <c r="M13" s="51"/>
      <c r="N13" s="70">
        <f>SQRT((D14*(1-D14))/D13)</f>
        <v>6.9920107672033757E-2</v>
      </c>
    </row>
    <row r="14" spans="1:41" x14ac:dyDescent="0.15">
      <c r="B14" s="51" t="s">
        <v>34</v>
      </c>
      <c r="C14" s="51"/>
      <c r="D14" s="69">
        <f>D12/D13</f>
        <v>0.74358974358974361</v>
      </c>
      <c r="E14" s="69"/>
    </row>
    <row r="15" spans="1:41" x14ac:dyDescent="0.15">
      <c r="B15" s="51" t="s">
        <v>14</v>
      </c>
      <c r="C15" s="51"/>
      <c r="D15" s="51">
        <v>0.99</v>
      </c>
      <c r="E15" s="51"/>
      <c r="J15" s="51" t="s">
        <v>18</v>
      </c>
      <c r="K15" s="51"/>
      <c r="L15" s="51"/>
      <c r="M15" s="51"/>
      <c r="N15" s="55">
        <f>N13*G19</f>
        <v>0.18010226224891882</v>
      </c>
    </row>
    <row r="16" spans="1:41" x14ac:dyDescent="0.15">
      <c r="B16" s="51" t="s">
        <v>35</v>
      </c>
      <c r="C16" s="51"/>
      <c r="D16" s="51">
        <f>1-D15</f>
        <v>1.0000000000000009E-2</v>
      </c>
      <c r="E16" s="51"/>
    </row>
    <row r="17" spans="2:14" x14ac:dyDescent="0.15">
      <c r="B17" s="51" t="s">
        <v>36</v>
      </c>
      <c r="C17" s="51"/>
      <c r="D17" s="51">
        <f>D16/2</f>
        <v>5.0000000000000044E-3</v>
      </c>
      <c r="E17" s="51"/>
      <c r="J17" s="51" t="s">
        <v>21</v>
      </c>
      <c r="K17" s="51"/>
      <c r="L17" s="51"/>
      <c r="M17" s="51"/>
      <c r="N17" s="55">
        <f>D14-N15</f>
        <v>0.56348748134082483</v>
      </c>
    </row>
    <row r="18" spans="2:14" ht="14.25" customHeight="1" x14ac:dyDescent="0.15">
      <c r="N18" s="55"/>
    </row>
    <row r="19" spans="2:14" x14ac:dyDescent="0.15">
      <c r="B19" s="51" t="s">
        <v>37</v>
      </c>
      <c r="C19" s="51"/>
      <c r="D19" s="51"/>
      <c r="E19" s="51"/>
      <c r="F19" s="51"/>
      <c r="G19" s="55">
        <f>_xlfn.NORM.S.INV(1-D17)</f>
        <v>2.5758293035488999</v>
      </c>
      <c r="J19" s="51" t="s">
        <v>24</v>
      </c>
      <c r="K19" s="51"/>
      <c r="L19" s="51"/>
      <c r="M19" s="51"/>
      <c r="N19" s="55">
        <f>D14+N15</f>
        <v>0.9236920058386624</v>
      </c>
    </row>
    <row r="20" spans="2:14" x14ac:dyDescent="0.15">
      <c r="B20" s="51" t="s">
        <v>38</v>
      </c>
      <c r="C20" s="51"/>
      <c r="D20" s="51"/>
      <c r="E20" s="51"/>
      <c r="F20" s="51"/>
    </row>
  </sheetData>
  <mergeCells count="26">
    <mergeCell ref="B17:C17"/>
    <mergeCell ref="D17:E17"/>
    <mergeCell ref="J17:M17"/>
    <mergeCell ref="B19:F19"/>
    <mergeCell ref="J19:M19"/>
    <mergeCell ref="B20:F20"/>
    <mergeCell ref="B14:C14"/>
    <mergeCell ref="D14:E14"/>
    <mergeCell ref="B15:C15"/>
    <mergeCell ref="D15:E15"/>
    <mergeCell ref="J15:M15"/>
    <mergeCell ref="B16:C16"/>
    <mergeCell ref="D16:E16"/>
    <mergeCell ref="B9:L9"/>
    <mergeCell ref="B11:E11"/>
    <mergeCell ref="B12:C12"/>
    <mergeCell ref="D12:E12"/>
    <mergeCell ref="B13:C13"/>
    <mergeCell ref="D13:E13"/>
    <mergeCell ref="J13:M13"/>
    <mergeCell ref="B3:L3"/>
    <mergeCell ref="B4:L4"/>
    <mergeCell ref="B5:L5"/>
    <mergeCell ref="B6:L6"/>
    <mergeCell ref="B7:L7"/>
    <mergeCell ref="B8:L8"/>
  </mergeCells>
  <conditionalFormatting sqref="A1:A2">
    <cfRule type="expression" dxfId="58" priority="8">
      <formula>$A$2/$B$2&gt;=0.076</formula>
    </cfRule>
  </conditionalFormatting>
  <conditionalFormatting sqref="B1:B2">
    <cfRule type="expression" dxfId="57" priority="9">
      <formula>$A$2/$B$2&gt;=0.153</formula>
    </cfRule>
  </conditionalFormatting>
  <conditionalFormatting sqref="C1:C2">
    <cfRule type="expression" dxfId="56" priority="10">
      <formula>$A$2/$B$2&gt;=0.23</formula>
    </cfRule>
  </conditionalFormatting>
  <conditionalFormatting sqref="D1:D2">
    <cfRule type="expression" dxfId="55" priority="11">
      <formula>$A$2/$B$2&gt;=0.307</formula>
    </cfRule>
  </conditionalFormatting>
  <conditionalFormatting sqref="E1:E2">
    <cfRule type="expression" dxfId="54" priority="12">
      <formula>$A$2/$B$2&gt;=0.384</formula>
    </cfRule>
  </conditionalFormatting>
  <conditionalFormatting sqref="F1:F2">
    <cfRule type="expression" dxfId="53" priority="13">
      <formula>$A$2/$B$2&gt;=0.461</formula>
    </cfRule>
  </conditionalFormatting>
  <conditionalFormatting sqref="G1:G2">
    <cfRule type="expression" dxfId="52" priority="14">
      <formula>$A$2/$B$2&gt;=0.538</formula>
    </cfRule>
  </conditionalFormatting>
  <conditionalFormatting sqref="H1:H2">
    <cfRule type="expression" dxfId="51" priority="15">
      <formula>$A$2/$B$2&gt;=0.615</formula>
    </cfRule>
  </conditionalFormatting>
  <conditionalFormatting sqref="I1:P2">
    <cfRule type="expression" dxfId="50" priority="16">
      <formula>$A$2/$B$2&gt;=0.692</formula>
    </cfRule>
  </conditionalFormatting>
  <conditionalFormatting sqref="X1:AF1 X2:AO2 AH1:AK1 AM1:AO1">
    <cfRule type="expression" dxfId="49" priority="17">
      <formula>$A$2/$B$2&gt;=1</formula>
    </cfRule>
  </conditionalFormatting>
  <conditionalFormatting sqref="O1">
    <cfRule type="expression" dxfId="48" priority="7">
      <formula>$A$2/$B$2&gt;=0.846</formula>
    </cfRule>
  </conditionalFormatting>
  <conditionalFormatting sqref="AG1">
    <cfRule type="expression" dxfId="47" priority="6">
      <formula>$A$2/$B$2&gt;=0.846</formula>
    </cfRule>
  </conditionalFormatting>
  <conditionalFormatting sqref="AL1">
    <cfRule type="expression" dxfId="46" priority="5">
      <formula>$A$2/$B$2&gt;=0.846</formula>
    </cfRule>
  </conditionalFormatting>
  <conditionalFormatting sqref="L1">
    <cfRule type="expression" dxfId="45" priority="4">
      <formula>$A$2/$B$2&gt;=0.846</formula>
    </cfRule>
  </conditionalFormatting>
  <conditionalFormatting sqref="Q1:R2">
    <cfRule type="expression" dxfId="44" priority="3">
      <formula>$A$2/$B$2&gt;=0.846</formula>
    </cfRule>
  </conditionalFormatting>
  <conditionalFormatting sqref="P1">
    <cfRule type="expression" dxfId="43" priority="2">
      <formula>$P$1&lt;&gt;""</formula>
    </cfRule>
  </conditionalFormatting>
  <conditionalFormatting sqref="A1:O2 X1:AO2 P2:R2 Q1:R1">
    <cfRule type="expression" dxfId="42" priority="1">
      <formula>$P$1="Feedback OFF"</formula>
    </cfRule>
  </conditionalFormatting>
  <dataValidations count="1">
    <dataValidation type="list" allowBlank="1" showInputMessage="1" showErrorMessage="1" sqref="P1" xr:uid="{F9408B29-E68B-0C45-87B7-CB1C2FD4D640}">
      <formula1>"Feedback ON, Taunting ON, Feedback OFF"</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AA04C-598C-A443-B4C5-11D5D5C74E2E}">
  <sheetPr>
    <tabColor rgb="FF4FADEA"/>
  </sheetPr>
  <dimension ref="B1:L24"/>
  <sheetViews>
    <sheetView workbookViewId="0">
      <selection activeCell="L25" sqref="L25"/>
    </sheetView>
  </sheetViews>
  <sheetFormatPr baseColWidth="10" defaultColWidth="8.83203125" defaultRowHeight="9" x14ac:dyDescent="0.15"/>
  <cols>
    <col min="1" max="5" width="8.83203125" style="49"/>
    <col min="6" max="6" width="13" style="49" bestFit="1" customWidth="1"/>
    <col min="7" max="7" width="8.83203125" style="49"/>
    <col min="8" max="9" width="9" style="49" bestFit="1" customWidth="1"/>
    <col min="10" max="11" width="8.83203125" style="49"/>
    <col min="12" max="12" width="13" style="49" bestFit="1" customWidth="1"/>
    <col min="13" max="16384" width="8.83203125" style="49"/>
  </cols>
  <sheetData>
    <row r="1" spans="2:11" s="50" customFormat="1" x14ac:dyDescent="0.15"/>
    <row r="2" spans="2:11" s="50" customFormat="1" x14ac:dyDescent="0.15"/>
    <row r="3" spans="2:11" x14ac:dyDescent="0.15">
      <c r="B3" s="51">
        <v>0</v>
      </c>
      <c r="C3" s="51"/>
      <c r="D3" s="51"/>
      <c r="E3" s="51"/>
      <c r="F3" s="51"/>
      <c r="G3" s="51"/>
      <c r="H3" s="51"/>
      <c r="I3" s="51"/>
      <c r="J3" s="51"/>
      <c r="K3" s="51"/>
    </row>
    <row r="4" spans="2:11" x14ac:dyDescent="0.15">
      <c r="B4" s="51">
        <v>0</v>
      </c>
      <c r="C4" s="51"/>
      <c r="D4" s="51"/>
      <c r="E4" s="51"/>
      <c r="F4" s="51"/>
      <c r="G4" s="51"/>
      <c r="H4" s="51"/>
      <c r="I4" s="51"/>
      <c r="J4" s="51"/>
      <c r="K4" s="51"/>
    </row>
    <row r="5" spans="2:11" x14ac:dyDescent="0.15">
      <c r="B5" s="51">
        <v>0</v>
      </c>
      <c r="C5" s="51"/>
      <c r="D5" s="51"/>
      <c r="E5" s="51"/>
      <c r="F5" s="51"/>
      <c r="G5" s="51"/>
      <c r="H5" s="51"/>
      <c r="I5" s="51"/>
      <c r="J5" s="51"/>
      <c r="K5" s="51"/>
    </row>
    <row r="6" spans="2:11" x14ac:dyDescent="0.15">
      <c r="B6" s="51">
        <v>0</v>
      </c>
      <c r="C6" s="51"/>
      <c r="D6" s="51"/>
      <c r="E6" s="51"/>
      <c r="F6" s="51"/>
      <c r="G6" s="51"/>
      <c r="H6" s="51"/>
      <c r="I6" s="51"/>
      <c r="J6" s="51"/>
      <c r="K6" s="51"/>
    </row>
    <row r="7" spans="2:11" x14ac:dyDescent="0.15">
      <c r="B7" s="51">
        <v>0</v>
      </c>
      <c r="C7" s="51"/>
      <c r="D7" s="51"/>
      <c r="E7" s="51"/>
      <c r="F7" s="51"/>
      <c r="G7" s="51"/>
      <c r="H7" s="51"/>
      <c r="I7" s="51"/>
      <c r="J7" s="51"/>
      <c r="K7" s="51"/>
    </row>
    <row r="8" spans="2:11" x14ac:dyDescent="0.15">
      <c r="B8" s="52">
        <v>0</v>
      </c>
      <c r="C8" s="52"/>
      <c r="D8" s="52"/>
      <c r="E8" s="52"/>
      <c r="F8" s="52"/>
      <c r="G8" s="52"/>
      <c r="H8" s="56">
        <v>0</v>
      </c>
      <c r="I8" s="49">
        <v>0</v>
      </c>
    </row>
    <row r="9" spans="2:11" x14ac:dyDescent="0.15">
      <c r="B9" s="51">
        <v>0</v>
      </c>
      <c r="C9" s="51"/>
      <c r="D9" s="51"/>
      <c r="E9" s="51"/>
      <c r="F9" s="51"/>
      <c r="G9" s="51"/>
      <c r="H9" s="51"/>
      <c r="I9" s="51"/>
      <c r="J9" s="51"/>
      <c r="K9" s="51"/>
    </row>
    <row r="11" spans="2:11" x14ac:dyDescent="0.15">
      <c r="B11" s="54">
        <v>0</v>
      </c>
      <c r="C11" s="54"/>
      <c r="D11" s="54"/>
      <c r="E11" s="54"/>
    </row>
    <row r="12" spans="2:11" x14ac:dyDescent="0.15">
      <c r="B12" s="51">
        <v>0</v>
      </c>
      <c r="C12" s="51"/>
      <c r="D12" s="54">
        <v>1</v>
      </c>
      <c r="E12" s="54"/>
    </row>
    <row r="13" spans="2:11" x14ac:dyDescent="0.15">
      <c r="B13" s="51">
        <v>0</v>
      </c>
      <c r="C13" s="51"/>
      <c r="D13" s="51">
        <v>1</v>
      </c>
      <c r="E13" s="51"/>
    </row>
    <row r="14" spans="2:11" x14ac:dyDescent="0.15">
      <c r="B14" s="51">
        <v>0</v>
      </c>
      <c r="C14" s="51"/>
      <c r="D14" s="51">
        <v>1</v>
      </c>
      <c r="E14" s="51"/>
    </row>
    <row r="15" spans="2:11" x14ac:dyDescent="0.15">
      <c r="B15" s="51">
        <v>0</v>
      </c>
      <c r="C15" s="51"/>
      <c r="D15" s="51">
        <v>1</v>
      </c>
      <c r="E15" s="51"/>
    </row>
    <row r="16" spans="2:11" x14ac:dyDescent="0.15">
      <c r="B16" s="51">
        <v>0</v>
      </c>
      <c r="C16" s="51"/>
      <c r="D16" s="51">
        <v>1</v>
      </c>
      <c r="E16" s="51"/>
    </row>
    <row r="17" spans="2:12" x14ac:dyDescent="0.15">
      <c r="B17" s="51">
        <v>0</v>
      </c>
      <c r="C17" s="51"/>
      <c r="D17" s="51">
        <v>1</v>
      </c>
      <c r="E17" s="51"/>
    </row>
    <row r="19" spans="2:12" x14ac:dyDescent="0.15">
      <c r="B19" s="51">
        <v>0</v>
      </c>
      <c r="C19" s="51"/>
      <c r="D19" s="51"/>
      <c r="E19" s="51"/>
      <c r="F19" s="77">
        <v>1</v>
      </c>
      <c r="H19" s="51">
        <v>0</v>
      </c>
      <c r="I19" s="51"/>
      <c r="J19" s="51"/>
      <c r="K19" s="51"/>
      <c r="L19" s="55">
        <v>1</v>
      </c>
    </row>
    <row r="20" spans="2:12" x14ac:dyDescent="0.15">
      <c r="B20" s="51">
        <v>0</v>
      </c>
      <c r="C20" s="51"/>
      <c r="D20" s="51"/>
      <c r="E20" s="51"/>
      <c r="F20" s="77"/>
      <c r="L20" s="55"/>
    </row>
    <row r="21" spans="2:12" x14ac:dyDescent="0.15">
      <c r="B21" s="51">
        <v>0</v>
      </c>
      <c r="C21" s="51"/>
      <c r="D21" s="51"/>
      <c r="E21" s="51"/>
      <c r="F21" s="77"/>
      <c r="H21" s="51">
        <v>0</v>
      </c>
      <c r="I21" s="51"/>
      <c r="J21" s="51"/>
      <c r="K21" s="51"/>
      <c r="L21" s="55">
        <v>1</v>
      </c>
    </row>
    <row r="22" spans="2:12" x14ac:dyDescent="0.15">
      <c r="L22" s="55"/>
    </row>
    <row r="23" spans="2:12" x14ac:dyDescent="0.15">
      <c r="B23" s="51">
        <v>0</v>
      </c>
      <c r="C23" s="51"/>
      <c r="D23" s="51"/>
      <c r="E23" s="51"/>
      <c r="F23" s="55">
        <v>1</v>
      </c>
      <c r="H23" s="51">
        <v>0</v>
      </c>
      <c r="I23" s="51"/>
      <c r="J23" s="51"/>
      <c r="K23" s="51"/>
      <c r="L23" s="55">
        <v>1</v>
      </c>
    </row>
    <row r="24" spans="2:12" x14ac:dyDescent="0.15">
      <c r="F24" s="55"/>
    </row>
  </sheetData>
  <mergeCells count="28">
    <mergeCell ref="B23:E23"/>
    <mergeCell ref="H23:K23"/>
    <mergeCell ref="B17:C17"/>
    <mergeCell ref="D17:E17"/>
    <mergeCell ref="B19:E19"/>
    <mergeCell ref="F19:F21"/>
    <mergeCell ref="H19:K19"/>
    <mergeCell ref="B20:E20"/>
    <mergeCell ref="B21:E21"/>
    <mergeCell ref="H21:K21"/>
    <mergeCell ref="B14:C14"/>
    <mergeCell ref="D14:E14"/>
    <mergeCell ref="B15:C15"/>
    <mergeCell ref="D15:E15"/>
    <mergeCell ref="B16:C16"/>
    <mergeCell ref="D16:E16"/>
    <mergeCell ref="B9:K9"/>
    <mergeCell ref="B11:E11"/>
    <mergeCell ref="B12:C12"/>
    <mergeCell ref="D12:E12"/>
    <mergeCell ref="B13:C13"/>
    <mergeCell ref="D13:E13"/>
    <mergeCell ref="B3:K3"/>
    <mergeCell ref="B4:K4"/>
    <mergeCell ref="B5:K5"/>
    <mergeCell ref="B6:K6"/>
    <mergeCell ref="B7:K7"/>
    <mergeCell ref="B8:G8"/>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D3784-3FCE-9246-B5E7-9600AFB9A49C}">
  <sheetPr>
    <tabColor rgb="FF4FADEA"/>
  </sheetPr>
  <dimension ref="A1:L24"/>
  <sheetViews>
    <sheetView workbookViewId="0">
      <selection activeCell="D12" sqref="D12:E12"/>
    </sheetView>
  </sheetViews>
  <sheetFormatPr baseColWidth="10" defaultColWidth="8.83203125" defaultRowHeight="9" x14ac:dyDescent="0.15"/>
  <cols>
    <col min="1" max="16384" width="8.83203125" style="49"/>
  </cols>
  <sheetData>
    <row r="1" spans="1:11" s="50" customFormat="1" x14ac:dyDescent="0.15">
      <c r="I1" s="50" t="s">
        <v>288</v>
      </c>
    </row>
    <row r="2" spans="1:11" s="50" customFormat="1" x14ac:dyDescent="0.15">
      <c r="A2" s="61">
        <f ca="1">IF('Page C'!$D$2="DRAGGING CELLS IS NOT PERMITTED. PLEASE UNDO LAST ACTION!!",0,IF('Page C'!$P$1&lt;&gt;"Feedback OFF",IF(Scoreboard!$F$23="",SUMIFS('Page CPT'!A3:$AL$23, 'Page CPT'!A3:$AL$23, "&gt;0", 'Page CSC'!A3:$AL$23, "PerfectMsg")+ABS(SUMIFS('Page CPT'!A3:$AL$23, 'Page CPT'!A3:$AL$23, "&lt;0", 'Page CSC'!A3:$AL$23, "PerfectMsg")),0),0))</f>
        <v>0</v>
      </c>
      <c r="B2" s="61">
        <f>SUMIF('Page CPT'!A3:$AL$23,"&gt;0")</f>
        <v>11</v>
      </c>
    </row>
    <row r="3" spans="1:11" x14ac:dyDescent="0.15">
      <c r="B3" s="51">
        <v>0</v>
      </c>
      <c r="C3" s="51"/>
      <c r="D3" s="51"/>
      <c r="E3" s="51"/>
      <c r="F3" s="51"/>
      <c r="G3" s="51"/>
      <c r="H3" s="51"/>
      <c r="I3" s="51"/>
      <c r="J3" s="51"/>
      <c r="K3" s="51"/>
    </row>
    <row r="4" spans="1:11" x14ac:dyDescent="0.15">
      <c r="B4" s="51">
        <v>0</v>
      </c>
      <c r="C4" s="51"/>
      <c r="D4" s="51"/>
      <c r="E4" s="51"/>
      <c r="F4" s="51"/>
      <c r="G4" s="51"/>
      <c r="H4" s="51"/>
      <c r="I4" s="51"/>
      <c r="J4" s="51"/>
      <c r="K4" s="51"/>
    </row>
    <row r="5" spans="1:11" x14ac:dyDescent="0.15">
      <c r="B5" s="51">
        <v>0</v>
      </c>
      <c r="C5" s="51"/>
      <c r="D5" s="51"/>
      <c r="E5" s="51"/>
      <c r="F5" s="51"/>
      <c r="G5" s="51"/>
      <c r="H5" s="51"/>
      <c r="I5" s="51"/>
      <c r="J5" s="51"/>
      <c r="K5" s="51"/>
    </row>
    <row r="6" spans="1:11" x14ac:dyDescent="0.15">
      <c r="B6" s="51">
        <v>0</v>
      </c>
      <c r="C6" s="51"/>
      <c r="D6" s="51"/>
      <c r="E6" s="51"/>
      <c r="F6" s="51"/>
      <c r="G6" s="51"/>
      <c r="H6" s="51"/>
      <c r="I6" s="51"/>
      <c r="J6" s="51"/>
      <c r="K6" s="51"/>
    </row>
    <row r="7" spans="1:11" x14ac:dyDescent="0.15">
      <c r="B7" s="51">
        <v>0</v>
      </c>
      <c r="C7" s="51"/>
      <c r="D7" s="51"/>
      <c r="E7" s="51"/>
      <c r="F7" s="51"/>
      <c r="G7" s="51"/>
      <c r="H7" s="51"/>
      <c r="I7" s="51"/>
      <c r="J7" s="51"/>
      <c r="K7" s="51"/>
    </row>
    <row r="8" spans="1:11" x14ac:dyDescent="0.15">
      <c r="B8" s="52">
        <v>0</v>
      </c>
      <c r="C8" s="52"/>
      <c r="D8" s="52"/>
      <c r="E8" s="52"/>
      <c r="F8" s="52"/>
      <c r="G8" s="52"/>
      <c r="H8" s="56">
        <v>3.8</v>
      </c>
      <c r="I8" s="49">
        <v>0</v>
      </c>
    </row>
    <row r="9" spans="1:11" x14ac:dyDescent="0.15">
      <c r="B9" s="51">
        <v>0</v>
      </c>
      <c r="C9" s="51"/>
      <c r="D9" s="51"/>
      <c r="E9" s="51"/>
      <c r="F9" s="51"/>
      <c r="G9" s="51"/>
      <c r="H9" s="51"/>
      <c r="I9" s="51"/>
      <c r="J9" s="51"/>
      <c r="K9" s="51"/>
    </row>
    <row r="11" spans="1:11" x14ac:dyDescent="0.15">
      <c r="B11" s="54">
        <v>0</v>
      </c>
      <c r="C11" s="54"/>
      <c r="D11" s="54"/>
      <c r="E11" s="54"/>
    </row>
    <row r="12" spans="1:11" x14ac:dyDescent="0.15">
      <c r="B12" s="51">
        <v>0</v>
      </c>
      <c r="C12" s="51"/>
      <c r="D12" s="54" t="str">
        <f ca="1">_xlfn.IFS(ISBLANK('Page C'!D12),"",IF(NOT(ISNA('#_Page C'!D12)),IF(ISNA('Page C'!D12),TRUE,FALSE),FALSE),"StuNAMsg",IF(AND(ISNA('#_Page C'!D12),ISNA('Page C'!D12)),TRUE,FALSE),"PerfectMsg",IF(NOT(ISERROR('#_Page C'!D12)),IF(ISERROR('Page C'!D12),TRUE,FALSE),FALSE),"StuErrorMsg",IF(TYPE('#_Page C'!D12)&lt;&gt;TYPE('Page C'!D12),TRUE,FALSE),"WrongTypeMsg",IF(_xlfn.ISFORMULA('#_Page C'!D12),IF(NOT(_xlfn.ISFORMULA('Page C'!D12)),TRUE),FALSE),"MissingFormulaMsg",IF(NOT(AND(ISNUMBER(FIND("[",_xlfn.FORMULATEXT('#_Page C'!D12))),ISNUMBER(FIND("!",_xlfn.FORMULATEXT('#_Page C'!D12))))),AND(ISNUMBER(FIND("[",_xlfn.FORMULATEXT('Page C'!D12))),ISNUMBER(FIND("!",_xlfn.FORMULATEXT('Page C'!D12)))),FALSE),"ExternalRefsMsg",IF(ISNUMBER('#_Page C'!D12),IF(ABS('#_Page C'!D12-'Page C'!D12)&gt;0.00001,TRUE,FALSE),IF('#_Page C'!D12&lt;&gt;'Page C'!D12,TRUE,FALSE)),IF(ISNUMBER('#_Page C'!D12),IF('#_Page C'!D12&gt;'Page C'!D12,"TooLow","TooHigh"),"WrongAnswer"),NOT(_xlfn.ISFORMULA('#_Page C'!D12)),"PerfectMsg",IF((LEN(SUBSTITUTE(SUBSTITUTE(SUBSTITUTE(SUBSTITUTE(SUBSTITUTE(SUBSTITUTE(SUBSTITUTE(SUBSTITUTE(SUBSTITUTE(SUBSTITUTE(SUBSTITUTE(SUBSTITUTE(SUBSTITUTE(SUBSTITUTE(SUBSTITUTE(SUBSTITUTE(SUBSTITUTE(SUBSTITUTE(SUBSTITUTE(SUBSTITUTE(SUBSTITUTE(SUBSTITUTE(SUBSTITUTE(SUBSTITUTE(IF(_xlfn.ISFORMULA('Page C'!D12),_xlfn.FORMULATEXT('Page C'!D12),'Page C'!D12),"9","#"),"8","#"),"7","#"),"6","#"),"5","#"),"4","#"),"3","#"),"2","#"),"1","#"),"0","#"),CHAR(10),""),"$",""),"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Page C'!D12),_xlfn.FORMULATEXT('Page C'!D12),'Page C'!D12),"9","#"),"8","#"),"7","#"),"6","#"),"5","#"),"4","#"),"3","#"),"2","#"),"1","#"),"0","#"),CHAR(10),""),"$",""),"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Page C'!D12),_xlfn.FORMULATEXT('#_Page C'!D12),'#_Page C'!D12),"9","#"),"8","#"),"7","#"),"6","#"),"5","#"),"4","#"),"3","#"),"2","#"),"1","#"),"0","#"),CHAR(10),""),"$",""),"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Page C'!D12),_xlfn.FORMULATEXT('#_Page C'!D12),'#_Page C'!D12),"9","#"),"8","#"),"7","#"),"6","#"),"5","#"),"4","#"),"3","#"),"2","#"),"1","#"),"0","#"),CHAR(10),""),"$","")," ",""),",","@"),"&gt;","@"),"&lt;","@"),"=","@"),")","@"),"(","@"),"^","@"),"/","@"),"+","@"),"*","@"),"-","@"),"@#","")))/2,TRUE,FALSE),"HardCodeMsg",IF(LEN(IF(_xlfn.ISFORMULA('Page C'!D12),_xlfn.FORMULATEXT('Page C'!D12),'Page C'!D12))-LEN(SUBSTITUTE(IF(_xlfn.ISFORMULA('Page C'!D12),_xlfn.FORMULATEXT('Page C'!D12),'Page C'!D12),"""",""))&gt;LEN(IF(_xlfn.ISFORMULA('#_Page C'!D12),_xlfn.FORMULATEXT('#_Page C'!D12),'#_Page C'!D12))-LEN(SUBSTITUTE(IF(_xlfn.ISFORMULA('#_Page C'!D12),_xlfn.FORMULATEXT('#_Page C'!D12),'#_Page C'!D12),"""","")),TRUE,FALSE),"HardQuoteMsg",IF(LEN(IF(_xlfn.ISFORMULA('Page C'!D12),_xlfn.FORMULATEXT('Page C'!D12),'Page C'!D12))-LEN(SUBSTITUTE(IF(_xlfn.ISFORMULA('Page C'!D12),_xlfn.FORMULATEXT('Page C'!D12),'Page C'!D12),"$",""))&lt;0.5*(LEN(IF(_xlfn.ISFORMULA('#_Page C'!D12),_xlfn.FORMULATEXT('#_Page C'!D12),'#_Page C'!D12))-LEN(SUBSTITUTE(IF(_xlfn.ISFORMULA('#_Page C'!D12),_xlfn.FORMULATEXT('#_Page C'!D12),'#_Page C'!D12),"$",""))),TRUE,FALSE),"MissingAbsMsg",TRUE,"PerfectMsg")</f>
        <v/>
      </c>
      <c r="E12" s="54"/>
    </row>
    <row r="13" spans="1:11" x14ac:dyDescent="0.15">
      <c r="B13" s="51">
        <v>0</v>
      </c>
      <c r="C13" s="51"/>
      <c r="D13" s="51" t="str">
        <f ca="1">_xlfn.IFS(ISBLANK('Page C'!D13),"",IF(NOT(ISNA('#_Page C'!D13)),IF(ISNA('Page C'!D13),TRUE,FALSE),FALSE),"StuNAMsg",IF(AND(ISNA('#_Page C'!D13),ISNA('Page C'!D13)),TRUE,FALSE),"PerfectMsg",IF(NOT(ISERROR('#_Page C'!D13)),IF(ISERROR('Page C'!D13),TRUE,FALSE),FALSE),"StuErrorMsg",IF(TYPE('#_Page C'!D13)&lt;&gt;TYPE('Page C'!D13),TRUE,FALSE),"WrongTypeMsg",IF(_xlfn.ISFORMULA('#_Page C'!D13),IF(NOT(_xlfn.ISFORMULA('Page C'!D13)),TRUE),FALSE),"MissingFormulaMsg",IF(NOT(AND(ISNUMBER(FIND("[",_xlfn.FORMULATEXT('#_Page C'!D13))),ISNUMBER(FIND("!",_xlfn.FORMULATEXT('#_Page C'!D13))))),AND(ISNUMBER(FIND("[",_xlfn.FORMULATEXT('Page C'!D13))),ISNUMBER(FIND("!",_xlfn.FORMULATEXT('Page C'!D13)))),FALSE),"ExternalRefsMsg",IF(ISNUMBER('#_Page C'!D13),IF(ABS('#_Page C'!D13-'Page C'!D13)&gt;0.00001,TRUE,FALSE),IF('#_Page C'!D13&lt;&gt;'Page C'!D13,TRUE,FALSE)),IF(ISNUMBER('#_Page C'!D13),IF('#_Page C'!D13&gt;'Page C'!D13,"TooLow","TooHigh"),"WrongAnswer"),NOT(_xlfn.ISFORMULA('#_Page C'!D13)),"PerfectMsg",IF((LEN(SUBSTITUTE(SUBSTITUTE(SUBSTITUTE(SUBSTITUTE(SUBSTITUTE(SUBSTITUTE(SUBSTITUTE(SUBSTITUTE(SUBSTITUTE(SUBSTITUTE(SUBSTITUTE(SUBSTITUTE(SUBSTITUTE(SUBSTITUTE(SUBSTITUTE(SUBSTITUTE(SUBSTITUTE(SUBSTITUTE(SUBSTITUTE(SUBSTITUTE(SUBSTITUTE(SUBSTITUTE(SUBSTITUTE(SUBSTITUTE(IF(_xlfn.ISFORMULA('Page C'!D13),_xlfn.FORMULATEXT('Page C'!D13),'Page C'!D13),"9","#"),"8","#"),"7","#"),"6","#"),"5","#"),"4","#"),"3","#"),"2","#"),"1","#"),"0","#"),CHAR(10),""),"$",""),"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Page C'!D13),_xlfn.FORMULATEXT('Page C'!D13),'Page C'!D13),"9","#"),"8","#"),"7","#"),"6","#"),"5","#"),"4","#"),"3","#"),"2","#"),"1","#"),"0","#"),CHAR(10),""),"$",""),"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Page C'!D13),_xlfn.FORMULATEXT('#_Page C'!D13),'#_Page C'!D13),"9","#"),"8","#"),"7","#"),"6","#"),"5","#"),"4","#"),"3","#"),"2","#"),"1","#"),"0","#"),CHAR(10),""),"$",""),"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Page C'!D13),_xlfn.FORMULATEXT('#_Page C'!D13),'#_Page C'!D13),"9","#"),"8","#"),"7","#"),"6","#"),"5","#"),"4","#"),"3","#"),"2","#"),"1","#"),"0","#"),CHAR(10),""),"$","")," ",""),",","@"),"&gt;","@"),"&lt;","@"),"=","@"),")","@"),"(","@"),"^","@"),"/","@"),"+","@"),"*","@"),"-","@"),"@#","")))/2,TRUE,FALSE),"HardCodeMsg",IF(LEN(IF(_xlfn.ISFORMULA('Page C'!D13),_xlfn.FORMULATEXT('Page C'!D13),'Page C'!D13))-LEN(SUBSTITUTE(IF(_xlfn.ISFORMULA('Page C'!D13),_xlfn.FORMULATEXT('Page C'!D13),'Page C'!D13),"""",""))&gt;LEN(IF(_xlfn.ISFORMULA('#_Page C'!D13),_xlfn.FORMULATEXT('#_Page C'!D13),'#_Page C'!D13))-LEN(SUBSTITUTE(IF(_xlfn.ISFORMULA('#_Page C'!D13),_xlfn.FORMULATEXT('#_Page C'!D13),'#_Page C'!D13),"""","")),TRUE,FALSE),"HardQuoteMsg",IF(LEN(IF(_xlfn.ISFORMULA('Page C'!D13),_xlfn.FORMULATEXT('Page C'!D13),'Page C'!D13))-LEN(SUBSTITUTE(IF(_xlfn.ISFORMULA('Page C'!D13),_xlfn.FORMULATEXT('Page C'!D13),'Page C'!D13),"$",""))&lt;0.5*(LEN(IF(_xlfn.ISFORMULA('#_Page C'!D13),_xlfn.FORMULATEXT('#_Page C'!D13),'#_Page C'!D13))-LEN(SUBSTITUTE(IF(_xlfn.ISFORMULA('#_Page C'!D13),_xlfn.FORMULATEXT('#_Page C'!D13),'#_Page C'!D13),"$",""))),TRUE,FALSE),"MissingAbsMsg",TRUE,"PerfectMsg")</f>
        <v/>
      </c>
      <c r="E13" s="51"/>
    </row>
    <row r="14" spans="1:11" x14ac:dyDescent="0.15">
      <c r="B14" s="51">
        <v>0</v>
      </c>
      <c r="C14" s="51"/>
      <c r="D14" s="51" t="str">
        <f ca="1">_xlfn.IFS(ISBLANK('Page C'!D14),"",IF(NOT(ISNA('#_Page C'!D14)),IF(ISNA('Page C'!D14),TRUE,FALSE),FALSE),"StuNAMsg",IF(AND(ISNA('#_Page C'!D14),ISNA('Page C'!D14)),TRUE,FALSE),"PerfectMsg",IF(NOT(ISERROR('#_Page C'!D14)),IF(ISERROR('Page C'!D14),TRUE,FALSE),FALSE),"StuErrorMsg",IF(TYPE('#_Page C'!D14)&lt;&gt;TYPE('Page C'!D14),TRUE,FALSE),"WrongTypeMsg",IF(_xlfn.ISFORMULA('#_Page C'!D14),IF(NOT(_xlfn.ISFORMULA('Page C'!D14)),TRUE),FALSE),"MissingFormulaMsg",IF(NOT(AND(ISNUMBER(FIND("[",_xlfn.FORMULATEXT('#_Page C'!D14))),ISNUMBER(FIND("!",_xlfn.FORMULATEXT('#_Page C'!D14))))),AND(ISNUMBER(FIND("[",_xlfn.FORMULATEXT('Page C'!D14))),ISNUMBER(FIND("!",_xlfn.FORMULATEXT('Page C'!D14)))),FALSE),"ExternalRefsMsg",IF(ISNUMBER('#_Page C'!D14),IF(ABS('#_Page C'!D14-'Page C'!D14)&gt;0.00001,TRUE,FALSE),IF('#_Page C'!D14&lt;&gt;'Page C'!D14,TRUE,FALSE)),IF(ISNUMBER('#_Page C'!D14),IF('#_Page C'!D14&gt;'Page C'!D14,"TooLow","TooHigh"),"WrongAnswer"),NOT(_xlfn.ISFORMULA('#_Page C'!D14)),"PerfectMsg",IF((LEN(SUBSTITUTE(SUBSTITUTE(SUBSTITUTE(SUBSTITUTE(SUBSTITUTE(SUBSTITUTE(SUBSTITUTE(SUBSTITUTE(SUBSTITUTE(SUBSTITUTE(SUBSTITUTE(SUBSTITUTE(SUBSTITUTE(SUBSTITUTE(SUBSTITUTE(SUBSTITUTE(SUBSTITUTE(SUBSTITUTE(SUBSTITUTE(SUBSTITUTE(SUBSTITUTE(SUBSTITUTE(SUBSTITUTE(SUBSTITUTE(IF(_xlfn.ISFORMULA('Page C'!D14),_xlfn.FORMULATEXT('Page C'!D14),'Page C'!D14),"9","#"),"8","#"),"7","#"),"6","#"),"5","#"),"4","#"),"3","#"),"2","#"),"1","#"),"0","#"),CHAR(10),""),"$",""),"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Page C'!D14),_xlfn.FORMULATEXT('Page C'!D14),'Page C'!D14),"9","#"),"8","#"),"7","#"),"6","#"),"5","#"),"4","#"),"3","#"),"2","#"),"1","#"),"0","#"),CHAR(10),""),"$",""),"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Page C'!D14),_xlfn.FORMULATEXT('#_Page C'!D14),'#_Page C'!D14),"9","#"),"8","#"),"7","#"),"6","#"),"5","#"),"4","#"),"3","#"),"2","#"),"1","#"),"0","#"),CHAR(10),""),"$",""),"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Page C'!D14),_xlfn.FORMULATEXT('#_Page C'!D14),'#_Page C'!D14),"9","#"),"8","#"),"7","#"),"6","#"),"5","#"),"4","#"),"3","#"),"2","#"),"1","#"),"0","#"),CHAR(10),""),"$","")," ",""),",","@"),"&gt;","@"),"&lt;","@"),"=","@"),")","@"),"(","@"),"^","@"),"/","@"),"+","@"),"*","@"),"-","@"),"@#","")))/2,TRUE,FALSE),"HardCodeMsg",IF(LEN(IF(_xlfn.ISFORMULA('Page C'!D14),_xlfn.FORMULATEXT('Page C'!D14),'Page C'!D14))-LEN(SUBSTITUTE(IF(_xlfn.ISFORMULA('Page C'!D14),_xlfn.FORMULATEXT('Page C'!D14),'Page C'!D14),"""",""))&gt;LEN(IF(_xlfn.ISFORMULA('#_Page C'!D14),_xlfn.FORMULATEXT('#_Page C'!D14),'#_Page C'!D14))-LEN(SUBSTITUTE(IF(_xlfn.ISFORMULA('#_Page C'!D14),_xlfn.FORMULATEXT('#_Page C'!D14),'#_Page C'!D14),"""","")),TRUE,FALSE),"HardQuoteMsg",IF(LEN(IF(_xlfn.ISFORMULA('Page C'!D14),_xlfn.FORMULATEXT('Page C'!D14),'Page C'!D14))-LEN(SUBSTITUTE(IF(_xlfn.ISFORMULA('Page C'!D14),_xlfn.FORMULATEXT('Page C'!D14),'Page C'!D14),"$",""))&lt;0.5*(LEN(IF(_xlfn.ISFORMULA('#_Page C'!D14),_xlfn.FORMULATEXT('#_Page C'!D14),'#_Page C'!D14))-LEN(SUBSTITUTE(IF(_xlfn.ISFORMULA('#_Page C'!D14),_xlfn.FORMULATEXT('#_Page C'!D14),'#_Page C'!D14),"$",""))),TRUE,FALSE),"MissingAbsMsg",TRUE,"PerfectMsg")</f>
        <v/>
      </c>
      <c r="E14" s="51"/>
    </row>
    <row r="15" spans="1:11" x14ac:dyDescent="0.15">
      <c r="B15" s="51">
        <v>0</v>
      </c>
      <c r="C15" s="51"/>
      <c r="D15" s="51" t="str">
        <f ca="1">_xlfn.IFS(ISBLANK('Page C'!D15),"",IF(NOT(ISNA('#_Page C'!D15)),IF(ISNA('Page C'!D15),TRUE,FALSE),FALSE),"StuNAMsg",IF(AND(ISNA('#_Page C'!D15),ISNA('Page C'!D15)),TRUE,FALSE),"PerfectMsg",IF(NOT(ISERROR('#_Page C'!D15)),IF(ISERROR('Page C'!D15),TRUE,FALSE),FALSE),"StuErrorMsg",IF(TYPE('#_Page C'!D15)&lt;&gt;TYPE('Page C'!D15),TRUE,FALSE),"WrongTypeMsg",IF(_xlfn.ISFORMULA('#_Page C'!D15),IF(NOT(_xlfn.ISFORMULA('Page C'!D15)),TRUE),FALSE),"MissingFormulaMsg",IF(NOT(AND(ISNUMBER(FIND("[",_xlfn.FORMULATEXT('#_Page C'!D15))),ISNUMBER(FIND("!",_xlfn.FORMULATEXT('#_Page C'!D15))))),AND(ISNUMBER(FIND("[",_xlfn.FORMULATEXT('Page C'!D15))),ISNUMBER(FIND("!",_xlfn.FORMULATEXT('Page C'!D15)))),FALSE),"ExternalRefsMsg",IF(ISNUMBER('#_Page C'!D15),IF(ABS('#_Page C'!D15-'Page C'!D15)&gt;0.00001,TRUE,FALSE),IF('#_Page C'!D15&lt;&gt;'Page C'!D15,TRUE,FALSE)),IF(ISNUMBER('#_Page C'!D15),IF('#_Page C'!D15&gt;'Page C'!D15,"TooLow","TooHigh"),"WrongAnswer"),NOT(_xlfn.ISFORMULA('#_Page C'!D15)),"PerfectMsg",IF((LEN(SUBSTITUTE(SUBSTITUTE(SUBSTITUTE(SUBSTITUTE(SUBSTITUTE(SUBSTITUTE(SUBSTITUTE(SUBSTITUTE(SUBSTITUTE(SUBSTITUTE(SUBSTITUTE(SUBSTITUTE(SUBSTITUTE(SUBSTITUTE(SUBSTITUTE(SUBSTITUTE(SUBSTITUTE(SUBSTITUTE(SUBSTITUTE(SUBSTITUTE(SUBSTITUTE(SUBSTITUTE(SUBSTITUTE(SUBSTITUTE(IF(_xlfn.ISFORMULA('Page C'!D15),_xlfn.FORMULATEXT('Page C'!D15),'Page C'!D15),"9","#"),"8","#"),"7","#"),"6","#"),"5","#"),"4","#"),"3","#"),"2","#"),"1","#"),"0","#"),CHAR(10),""),"$",""),"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Page C'!D15),_xlfn.FORMULATEXT('Page C'!D15),'Page C'!D15),"9","#"),"8","#"),"7","#"),"6","#"),"5","#"),"4","#"),"3","#"),"2","#"),"1","#"),"0","#"),CHAR(10),""),"$",""),"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Page C'!D15),_xlfn.FORMULATEXT('#_Page C'!D15),'#_Page C'!D15),"9","#"),"8","#"),"7","#"),"6","#"),"5","#"),"4","#"),"3","#"),"2","#"),"1","#"),"0","#"),CHAR(10),""),"$",""),"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Page C'!D15),_xlfn.FORMULATEXT('#_Page C'!D15),'#_Page C'!D15),"9","#"),"8","#"),"7","#"),"6","#"),"5","#"),"4","#"),"3","#"),"2","#"),"1","#"),"0","#"),CHAR(10),""),"$","")," ",""),",","@"),"&gt;","@"),"&lt;","@"),"=","@"),")","@"),"(","@"),"^","@"),"/","@"),"+","@"),"*","@"),"-","@"),"@#","")))/2,TRUE,FALSE),"HardCodeMsg",IF(LEN(IF(_xlfn.ISFORMULA('Page C'!D15),_xlfn.FORMULATEXT('Page C'!D15),'Page C'!D15))-LEN(SUBSTITUTE(IF(_xlfn.ISFORMULA('Page C'!D15),_xlfn.FORMULATEXT('Page C'!D15),'Page C'!D15),"""",""))&gt;LEN(IF(_xlfn.ISFORMULA('#_Page C'!D15),_xlfn.FORMULATEXT('#_Page C'!D15),'#_Page C'!D15))-LEN(SUBSTITUTE(IF(_xlfn.ISFORMULA('#_Page C'!D15),_xlfn.FORMULATEXT('#_Page C'!D15),'#_Page C'!D15),"""","")),TRUE,FALSE),"HardQuoteMsg",IF(LEN(IF(_xlfn.ISFORMULA('Page C'!D15),_xlfn.FORMULATEXT('Page C'!D15),'Page C'!D15))-LEN(SUBSTITUTE(IF(_xlfn.ISFORMULA('Page C'!D15),_xlfn.FORMULATEXT('Page C'!D15),'Page C'!D15),"$",""))&lt;0.5*(LEN(IF(_xlfn.ISFORMULA('#_Page C'!D15),_xlfn.FORMULATEXT('#_Page C'!D15),'#_Page C'!D15))-LEN(SUBSTITUTE(IF(_xlfn.ISFORMULA('#_Page C'!D15),_xlfn.FORMULATEXT('#_Page C'!D15),'#_Page C'!D15),"$",""))),TRUE,FALSE),"MissingAbsMsg",TRUE,"PerfectMsg")</f>
        <v/>
      </c>
      <c r="E15" s="51"/>
    </row>
    <row r="16" spans="1:11" x14ac:dyDescent="0.15">
      <c r="B16" s="51">
        <v>0</v>
      </c>
      <c r="C16" s="51"/>
      <c r="D16" s="51" t="str">
        <f ca="1">_xlfn.IFS(ISBLANK('Page C'!D16),"",IF(NOT(ISNA('#_Page C'!D16)),IF(ISNA('Page C'!D16),TRUE,FALSE),FALSE),"StuNAMsg",IF(AND(ISNA('#_Page C'!D16),ISNA('Page C'!D16)),TRUE,FALSE),"PerfectMsg",IF(NOT(ISERROR('#_Page C'!D16)),IF(ISERROR('Page C'!D16),TRUE,FALSE),FALSE),"StuErrorMsg",IF(TYPE('#_Page C'!D16)&lt;&gt;TYPE('Page C'!D16),TRUE,FALSE),"WrongTypeMsg",IF(_xlfn.ISFORMULA('#_Page C'!D16),IF(NOT(_xlfn.ISFORMULA('Page C'!D16)),TRUE),FALSE),"MissingFormulaMsg",IF(NOT(AND(ISNUMBER(FIND("[",_xlfn.FORMULATEXT('#_Page C'!D16))),ISNUMBER(FIND("!",_xlfn.FORMULATEXT('#_Page C'!D16))))),AND(ISNUMBER(FIND("[",_xlfn.FORMULATEXT('Page C'!D16))),ISNUMBER(FIND("!",_xlfn.FORMULATEXT('Page C'!D16)))),FALSE),"ExternalRefsMsg",IF(ISNUMBER('#_Page C'!D16),IF(ABS('#_Page C'!D16-'Page C'!D16)&gt;0.00001,TRUE,FALSE),IF('#_Page C'!D16&lt;&gt;'Page C'!D16,TRUE,FALSE)),IF(ISNUMBER('#_Page C'!D16),IF('#_Page C'!D16&gt;'Page C'!D16,"TooLow","TooHigh"),"WrongAnswer"),NOT(_xlfn.ISFORMULA('#_Page C'!D16)),"PerfectMsg",IF((LEN(SUBSTITUTE(SUBSTITUTE(SUBSTITUTE(SUBSTITUTE(SUBSTITUTE(SUBSTITUTE(SUBSTITUTE(SUBSTITUTE(SUBSTITUTE(SUBSTITUTE(SUBSTITUTE(SUBSTITUTE(SUBSTITUTE(SUBSTITUTE(SUBSTITUTE(SUBSTITUTE(SUBSTITUTE(SUBSTITUTE(SUBSTITUTE(SUBSTITUTE(SUBSTITUTE(SUBSTITUTE(SUBSTITUTE(SUBSTITUTE(IF(_xlfn.ISFORMULA('Page C'!D16),_xlfn.FORMULATEXT('Page C'!D16),'Page C'!D16),"9","#"),"8","#"),"7","#"),"6","#"),"5","#"),"4","#"),"3","#"),"2","#"),"1","#"),"0","#"),CHAR(10),""),"$",""),"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Page C'!D16),_xlfn.FORMULATEXT('Page C'!D16),'Page C'!D16),"9","#"),"8","#"),"7","#"),"6","#"),"5","#"),"4","#"),"3","#"),"2","#"),"1","#"),"0","#"),CHAR(10),""),"$",""),"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Page C'!D16),_xlfn.FORMULATEXT('#_Page C'!D16),'#_Page C'!D16),"9","#"),"8","#"),"7","#"),"6","#"),"5","#"),"4","#"),"3","#"),"2","#"),"1","#"),"0","#"),CHAR(10),""),"$",""),"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Page C'!D16),_xlfn.FORMULATEXT('#_Page C'!D16),'#_Page C'!D16),"9","#"),"8","#"),"7","#"),"6","#"),"5","#"),"4","#"),"3","#"),"2","#"),"1","#"),"0","#"),CHAR(10),""),"$","")," ",""),",","@"),"&gt;","@"),"&lt;","@"),"=","@"),")","@"),"(","@"),"^","@"),"/","@"),"+","@"),"*","@"),"-","@"),"@#","")))/2,TRUE,FALSE),"HardCodeMsg",IF(LEN(IF(_xlfn.ISFORMULA('Page C'!D16),_xlfn.FORMULATEXT('Page C'!D16),'Page C'!D16))-LEN(SUBSTITUTE(IF(_xlfn.ISFORMULA('Page C'!D16),_xlfn.FORMULATEXT('Page C'!D16),'Page C'!D16),"""",""))&gt;LEN(IF(_xlfn.ISFORMULA('#_Page C'!D16),_xlfn.FORMULATEXT('#_Page C'!D16),'#_Page C'!D16))-LEN(SUBSTITUTE(IF(_xlfn.ISFORMULA('#_Page C'!D16),_xlfn.FORMULATEXT('#_Page C'!D16),'#_Page C'!D16),"""","")),TRUE,FALSE),"HardQuoteMsg",IF(LEN(IF(_xlfn.ISFORMULA('Page C'!D16),_xlfn.FORMULATEXT('Page C'!D16),'Page C'!D16))-LEN(SUBSTITUTE(IF(_xlfn.ISFORMULA('Page C'!D16),_xlfn.FORMULATEXT('Page C'!D16),'Page C'!D16),"$",""))&lt;0.5*(LEN(IF(_xlfn.ISFORMULA('#_Page C'!D16),_xlfn.FORMULATEXT('#_Page C'!D16),'#_Page C'!D16))-LEN(SUBSTITUTE(IF(_xlfn.ISFORMULA('#_Page C'!D16),_xlfn.FORMULATEXT('#_Page C'!D16),'#_Page C'!D16),"$",""))),TRUE,FALSE),"MissingAbsMsg",TRUE,"PerfectMsg")</f>
        <v/>
      </c>
      <c r="E16" s="51"/>
    </row>
    <row r="17" spans="2:12" x14ac:dyDescent="0.15">
      <c r="B17" s="51">
        <v>0</v>
      </c>
      <c r="C17" s="51"/>
      <c r="D17" s="51" t="str">
        <f ca="1">_xlfn.IFS(ISBLANK('Page C'!D17),"",IF(NOT(ISNA('#_Page C'!D17)),IF(ISNA('Page C'!D17),TRUE,FALSE),FALSE),"StuNAMsg",IF(AND(ISNA('#_Page C'!D17),ISNA('Page C'!D17)),TRUE,FALSE),"PerfectMsg",IF(NOT(ISERROR('#_Page C'!D17)),IF(ISERROR('Page C'!D17),TRUE,FALSE),FALSE),"StuErrorMsg",IF(TYPE('#_Page C'!D17)&lt;&gt;TYPE('Page C'!D17),TRUE,FALSE),"WrongTypeMsg",IF(_xlfn.ISFORMULA('#_Page C'!D17),IF(NOT(_xlfn.ISFORMULA('Page C'!D17)),TRUE),FALSE),"MissingFormulaMsg",IF(NOT(AND(ISNUMBER(FIND("[",_xlfn.FORMULATEXT('#_Page C'!D17))),ISNUMBER(FIND("!",_xlfn.FORMULATEXT('#_Page C'!D17))))),AND(ISNUMBER(FIND("[",_xlfn.FORMULATEXT('Page C'!D17))),ISNUMBER(FIND("!",_xlfn.FORMULATEXT('Page C'!D17)))),FALSE),"ExternalRefsMsg",IF(ISNUMBER('#_Page C'!D17),IF(ABS('#_Page C'!D17-'Page C'!D17)&gt;0.00001,TRUE,FALSE),IF('#_Page C'!D17&lt;&gt;'Page C'!D17,TRUE,FALSE)),IF(ISNUMBER('#_Page C'!D17),IF('#_Page C'!D17&gt;'Page C'!D17,"TooLow","TooHigh"),"WrongAnswer"),NOT(_xlfn.ISFORMULA('#_Page C'!D17)),"PerfectMsg",IF((LEN(SUBSTITUTE(SUBSTITUTE(SUBSTITUTE(SUBSTITUTE(SUBSTITUTE(SUBSTITUTE(SUBSTITUTE(SUBSTITUTE(SUBSTITUTE(SUBSTITUTE(SUBSTITUTE(SUBSTITUTE(SUBSTITUTE(SUBSTITUTE(SUBSTITUTE(SUBSTITUTE(SUBSTITUTE(SUBSTITUTE(SUBSTITUTE(SUBSTITUTE(SUBSTITUTE(SUBSTITUTE(SUBSTITUTE(SUBSTITUTE(IF(_xlfn.ISFORMULA('Page C'!D17),_xlfn.FORMULATEXT('Page C'!D17),'Page C'!D17),"9","#"),"8","#"),"7","#"),"6","#"),"5","#"),"4","#"),"3","#"),"2","#"),"1","#"),"0","#"),CHAR(10),""),"$",""),"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Page C'!D17),_xlfn.FORMULATEXT('Page C'!D17),'Page C'!D17),"9","#"),"8","#"),"7","#"),"6","#"),"5","#"),"4","#"),"3","#"),"2","#"),"1","#"),"0","#"),CHAR(10),""),"$",""),"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Page C'!D17),_xlfn.FORMULATEXT('#_Page C'!D17),'#_Page C'!D17),"9","#"),"8","#"),"7","#"),"6","#"),"5","#"),"4","#"),"3","#"),"2","#"),"1","#"),"0","#"),CHAR(10),""),"$",""),"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Page C'!D17),_xlfn.FORMULATEXT('#_Page C'!D17),'#_Page C'!D17),"9","#"),"8","#"),"7","#"),"6","#"),"5","#"),"4","#"),"3","#"),"2","#"),"1","#"),"0","#"),CHAR(10),""),"$","")," ",""),",","@"),"&gt;","@"),"&lt;","@"),"=","@"),")","@"),"(","@"),"^","@"),"/","@"),"+","@"),"*","@"),"-","@"),"@#","")))/2,TRUE,FALSE),"HardCodeMsg",IF(LEN(IF(_xlfn.ISFORMULA('Page C'!D17),_xlfn.FORMULATEXT('Page C'!D17),'Page C'!D17))-LEN(SUBSTITUTE(IF(_xlfn.ISFORMULA('Page C'!D17),_xlfn.FORMULATEXT('Page C'!D17),'Page C'!D17),"""",""))&gt;LEN(IF(_xlfn.ISFORMULA('#_Page C'!D17),_xlfn.FORMULATEXT('#_Page C'!D17),'#_Page C'!D17))-LEN(SUBSTITUTE(IF(_xlfn.ISFORMULA('#_Page C'!D17),_xlfn.FORMULATEXT('#_Page C'!D17),'#_Page C'!D17),"""","")),TRUE,FALSE),"HardQuoteMsg",IF(LEN(IF(_xlfn.ISFORMULA('Page C'!D17),_xlfn.FORMULATEXT('Page C'!D17),'Page C'!D17))-LEN(SUBSTITUTE(IF(_xlfn.ISFORMULA('Page C'!D17),_xlfn.FORMULATEXT('Page C'!D17),'Page C'!D17),"$",""))&lt;0.5*(LEN(IF(_xlfn.ISFORMULA('#_Page C'!D17),_xlfn.FORMULATEXT('#_Page C'!D17),'#_Page C'!D17))-LEN(SUBSTITUTE(IF(_xlfn.ISFORMULA('#_Page C'!D17),_xlfn.FORMULATEXT('#_Page C'!D17),'#_Page C'!D17),"$",""))),TRUE,FALSE),"MissingAbsMsg",TRUE,"PerfectMsg")</f>
        <v/>
      </c>
      <c r="E17" s="51"/>
    </row>
    <row r="19" spans="2:12" x14ac:dyDescent="0.15">
      <c r="B19" s="51">
        <v>0</v>
      </c>
      <c r="C19" s="51"/>
      <c r="D19" s="51"/>
      <c r="E19" s="51"/>
      <c r="F19" s="77" t="str">
        <f ca="1">_xlfn.IFS(ISBLANK('Page C'!F19),"",IF(NOT(ISNA('#_Page C'!F19)),IF(ISNA('Page C'!F19),TRUE,FALSE),FALSE),"StuNAMsg",IF(AND(ISNA('#_Page C'!F19),ISNA('Page C'!F19)),TRUE,FALSE),"PerfectMsg",IF(NOT(ISERROR('#_Page C'!F19)),IF(ISERROR('Page C'!F19),TRUE,FALSE),FALSE),"StuErrorMsg",IF(TYPE('#_Page C'!F19)&lt;&gt;TYPE('Page C'!F19),TRUE,FALSE),"WrongTypeMsg",IF(_xlfn.ISFORMULA('#_Page C'!F19),IF(NOT(_xlfn.ISFORMULA('Page C'!F19)),TRUE),FALSE),"MissingFormulaMsg",IF(NOT(AND(ISNUMBER(FIND("[",_xlfn.FORMULATEXT('#_Page C'!F19))),ISNUMBER(FIND("!",_xlfn.FORMULATEXT('#_Page C'!F19))))),AND(ISNUMBER(FIND("[",_xlfn.FORMULATEXT('Page C'!F19))),ISNUMBER(FIND("!",_xlfn.FORMULATEXT('Page C'!F19)))),FALSE),"ExternalRefsMsg",IF(ISNUMBER('#_Page C'!F19),IF(ABS('#_Page C'!F19-'Page C'!F19)&gt;0.00001,TRUE,FALSE),IF('#_Page C'!F19&lt;&gt;'Page C'!F19,TRUE,FALSE)),IF(ISNUMBER('#_Page C'!F19),IF('#_Page C'!F19&gt;'Page C'!F19,"TooLow","TooHigh"),"WrongAnswer"),NOT(_xlfn.ISFORMULA('#_Page C'!F19)),"PerfectMsg",IF((LEN(SUBSTITUTE(SUBSTITUTE(SUBSTITUTE(SUBSTITUTE(SUBSTITUTE(SUBSTITUTE(SUBSTITUTE(SUBSTITUTE(SUBSTITUTE(SUBSTITUTE(SUBSTITUTE(SUBSTITUTE(SUBSTITUTE(SUBSTITUTE(SUBSTITUTE(SUBSTITUTE(SUBSTITUTE(SUBSTITUTE(SUBSTITUTE(SUBSTITUTE(SUBSTITUTE(SUBSTITUTE(SUBSTITUTE(SUBSTITUTE(IF(_xlfn.ISFORMULA('Page C'!F19),_xlfn.FORMULATEXT('Page C'!F19),'Page C'!F19),"9","#"),"8","#"),"7","#"),"6","#"),"5","#"),"4","#"),"3","#"),"2","#"),"1","#"),"0","#"),CHAR(10),""),"$",""),"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Page C'!F19),_xlfn.FORMULATEXT('Page C'!F19),'Page C'!F19),"9","#"),"8","#"),"7","#"),"6","#"),"5","#"),"4","#"),"3","#"),"2","#"),"1","#"),"0","#"),CHAR(10),""),"$",""),"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Page C'!F19),_xlfn.FORMULATEXT('#_Page C'!F19),'#_Page C'!F19),"9","#"),"8","#"),"7","#"),"6","#"),"5","#"),"4","#"),"3","#"),"2","#"),"1","#"),"0","#"),CHAR(10),""),"$",""),"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Page C'!F19),_xlfn.FORMULATEXT('#_Page C'!F19),'#_Page C'!F19),"9","#"),"8","#"),"7","#"),"6","#"),"5","#"),"4","#"),"3","#"),"2","#"),"1","#"),"0","#"),CHAR(10),""),"$","")," ",""),",","@"),"&gt;","@"),"&lt;","@"),"=","@"),")","@"),"(","@"),"^","@"),"/","@"),"+","@"),"*","@"),"-","@"),"@#","")))/2,TRUE,FALSE),"HardCodeMsg",IF(LEN(IF(_xlfn.ISFORMULA('Page C'!F19),_xlfn.FORMULATEXT('Page C'!F19),'Page C'!F19))-LEN(SUBSTITUTE(IF(_xlfn.ISFORMULA('Page C'!F19),_xlfn.FORMULATEXT('Page C'!F19),'Page C'!F19),"""",""))&gt;LEN(IF(_xlfn.ISFORMULA('#_Page C'!F19),_xlfn.FORMULATEXT('#_Page C'!F19),'#_Page C'!F19))-LEN(SUBSTITUTE(IF(_xlfn.ISFORMULA('#_Page C'!F19),_xlfn.FORMULATEXT('#_Page C'!F19),'#_Page C'!F19),"""","")),TRUE,FALSE),"HardQuoteMsg",IF(LEN(IF(_xlfn.ISFORMULA('Page C'!F19),_xlfn.FORMULATEXT('Page C'!F19),'Page C'!F19))-LEN(SUBSTITUTE(IF(_xlfn.ISFORMULA('Page C'!F19),_xlfn.FORMULATEXT('Page C'!F19),'Page C'!F19),"$",""))&lt;0.5*(LEN(IF(_xlfn.ISFORMULA('#_Page C'!F19),_xlfn.FORMULATEXT('#_Page C'!F19),'#_Page C'!F19))-LEN(SUBSTITUTE(IF(_xlfn.ISFORMULA('#_Page C'!F19),_xlfn.FORMULATEXT('#_Page C'!F19),'#_Page C'!F19),"$",""))),TRUE,FALSE),"MissingAbsMsg",TRUE,"PerfectMsg")</f>
        <v/>
      </c>
      <c r="H19" s="51">
        <v>0</v>
      </c>
      <c r="I19" s="51"/>
      <c r="J19" s="51"/>
      <c r="K19" s="51"/>
      <c r="L19" s="55" t="str">
        <f ca="1">_xlfn.IFS(ISBLANK('Page C'!L19),"",IF(NOT(ISNA('#_Page C'!L19)),IF(ISNA('Page C'!L19),TRUE,FALSE),FALSE),"StuNAMsg",IF(AND(ISNA('#_Page C'!L19),ISNA('Page C'!L19)),TRUE,FALSE),"PerfectMsg",IF(NOT(ISERROR('#_Page C'!L19)),IF(ISERROR('Page C'!L19),TRUE,FALSE),FALSE),"StuErrorMsg",IF(TYPE('#_Page C'!L19)&lt;&gt;TYPE('Page C'!L19),TRUE,FALSE),"WrongTypeMsg",IF(_xlfn.ISFORMULA('#_Page C'!L19),IF(NOT(_xlfn.ISFORMULA('Page C'!L19)),TRUE),FALSE),"MissingFormulaMsg",IF(NOT(AND(ISNUMBER(FIND("[",_xlfn.FORMULATEXT('#_Page C'!L19))),ISNUMBER(FIND("!",_xlfn.FORMULATEXT('#_Page C'!L19))))),AND(ISNUMBER(FIND("[",_xlfn.FORMULATEXT('Page C'!L19))),ISNUMBER(FIND("!",_xlfn.FORMULATEXT('Page C'!L19)))),FALSE),"ExternalRefsMsg",IF(ISNUMBER('#_Page C'!L19),IF(ABS('#_Page C'!L19-'Page C'!L19)&gt;0.00001,TRUE,FALSE),IF('#_Page C'!L19&lt;&gt;'Page C'!L19,TRUE,FALSE)),IF(ISNUMBER('#_Page C'!L19),IF('#_Page C'!L19&gt;'Page C'!L19,"TooLow","TooHigh"),"WrongAnswer"),NOT(_xlfn.ISFORMULA('#_Page C'!L19)),"PerfectMsg",IF((LEN(SUBSTITUTE(SUBSTITUTE(SUBSTITUTE(SUBSTITUTE(SUBSTITUTE(SUBSTITUTE(SUBSTITUTE(SUBSTITUTE(SUBSTITUTE(SUBSTITUTE(SUBSTITUTE(SUBSTITUTE(SUBSTITUTE(SUBSTITUTE(SUBSTITUTE(SUBSTITUTE(SUBSTITUTE(SUBSTITUTE(SUBSTITUTE(SUBSTITUTE(SUBSTITUTE(SUBSTITUTE(SUBSTITUTE(SUBSTITUTE(IF(_xlfn.ISFORMULA('Page C'!L19),_xlfn.FORMULATEXT('Page C'!L19),'Page C'!L19),"9","#"),"8","#"),"7","#"),"6","#"),"5","#"),"4","#"),"3","#"),"2","#"),"1","#"),"0","#"),CHAR(10),""),"$",""),"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Page C'!L19),_xlfn.FORMULATEXT('Page C'!L19),'Page C'!L19),"9","#"),"8","#"),"7","#"),"6","#"),"5","#"),"4","#"),"3","#"),"2","#"),"1","#"),"0","#"),CHAR(10),""),"$",""),"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Page C'!L19),_xlfn.FORMULATEXT('#_Page C'!L19),'#_Page C'!L19),"9","#"),"8","#"),"7","#"),"6","#"),"5","#"),"4","#"),"3","#"),"2","#"),"1","#"),"0","#"),CHAR(10),""),"$",""),"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Page C'!L19),_xlfn.FORMULATEXT('#_Page C'!L19),'#_Page C'!L19),"9","#"),"8","#"),"7","#"),"6","#"),"5","#"),"4","#"),"3","#"),"2","#"),"1","#"),"0","#"),CHAR(10),""),"$","")," ",""),",","@"),"&gt;","@"),"&lt;","@"),"=","@"),")","@"),"(","@"),"^","@"),"/","@"),"+","@"),"*","@"),"-","@"),"@#","")))/2,TRUE,FALSE),"HardCodeMsg",IF(LEN(IF(_xlfn.ISFORMULA('Page C'!L19),_xlfn.FORMULATEXT('Page C'!L19),'Page C'!L19))-LEN(SUBSTITUTE(IF(_xlfn.ISFORMULA('Page C'!L19),_xlfn.FORMULATEXT('Page C'!L19),'Page C'!L19),"""",""))&gt;LEN(IF(_xlfn.ISFORMULA('#_Page C'!L19),_xlfn.FORMULATEXT('#_Page C'!L19),'#_Page C'!L19))-LEN(SUBSTITUTE(IF(_xlfn.ISFORMULA('#_Page C'!L19),_xlfn.FORMULATEXT('#_Page C'!L19),'#_Page C'!L19),"""","")),TRUE,FALSE),"HardQuoteMsg",IF(LEN(IF(_xlfn.ISFORMULA('Page C'!L19),_xlfn.FORMULATEXT('Page C'!L19),'Page C'!L19))-LEN(SUBSTITUTE(IF(_xlfn.ISFORMULA('Page C'!L19),_xlfn.FORMULATEXT('Page C'!L19),'Page C'!L19),"$",""))&lt;0.5*(LEN(IF(_xlfn.ISFORMULA('#_Page C'!L19),_xlfn.FORMULATEXT('#_Page C'!L19),'#_Page C'!L19))-LEN(SUBSTITUTE(IF(_xlfn.ISFORMULA('#_Page C'!L19),_xlfn.FORMULATEXT('#_Page C'!L19),'#_Page C'!L19),"$",""))),TRUE,FALSE),"MissingAbsMsg",TRUE,"PerfectMsg")</f>
        <v/>
      </c>
    </row>
    <row r="20" spans="2:12" x14ac:dyDescent="0.15">
      <c r="B20" s="51">
        <v>0</v>
      </c>
      <c r="C20" s="51"/>
      <c r="D20" s="51"/>
      <c r="E20" s="51"/>
      <c r="F20" s="77"/>
      <c r="L20" s="55"/>
    </row>
    <row r="21" spans="2:12" x14ac:dyDescent="0.15">
      <c r="B21" s="51">
        <v>0</v>
      </c>
      <c r="C21" s="51"/>
      <c r="D21" s="51"/>
      <c r="E21" s="51"/>
      <c r="F21" s="77"/>
      <c r="H21" s="51">
        <v>0</v>
      </c>
      <c r="I21" s="51"/>
      <c r="J21" s="51"/>
      <c r="K21" s="51"/>
      <c r="L21" s="55" t="str">
        <f ca="1">_xlfn.IFS(ISBLANK('Page C'!L21),"",IF(NOT(ISNA('#_Page C'!L21)),IF(ISNA('Page C'!L21),TRUE,FALSE),FALSE),"StuNAMsg",IF(AND(ISNA('#_Page C'!L21),ISNA('Page C'!L21)),TRUE,FALSE),"PerfectMsg",IF(NOT(ISERROR('#_Page C'!L21)),IF(ISERROR('Page C'!L21),TRUE,FALSE),FALSE),"StuErrorMsg",IF(TYPE('#_Page C'!L21)&lt;&gt;TYPE('Page C'!L21),TRUE,FALSE),"WrongTypeMsg",IF(_xlfn.ISFORMULA('#_Page C'!L21),IF(NOT(_xlfn.ISFORMULA('Page C'!L21)),TRUE),FALSE),"MissingFormulaMsg",IF(NOT(AND(ISNUMBER(FIND("[",_xlfn.FORMULATEXT('#_Page C'!L21))),ISNUMBER(FIND("!",_xlfn.FORMULATEXT('#_Page C'!L21))))),AND(ISNUMBER(FIND("[",_xlfn.FORMULATEXT('Page C'!L21))),ISNUMBER(FIND("!",_xlfn.FORMULATEXT('Page C'!L21)))),FALSE),"ExternalRefsMsg",IF(ISNUMBER('#_Page C'!L21),IF(ABS('#_Page C'!L21-'Page C'!L21)&gt;0.00001,TRUE,FALSE),IF('#_Page C'!L21&lt;&gt;'Page C'!L21,TRUE,FALSE)),IF(ISNUMBER('#_Page C'!L21),IF('#_Page C'!L21&gt;'Page C'!L21,"TooLow","TooHigh"),"WrongAnswer"),NOT(_xlfn.ISFORMULA('#_Page C'!L21)),"PerfectMsg",IF((LEN(SUBSTITUTE(SUBSTITUTE(SUBSTITUTE(SUBSTITUTE(SUBSTITUTE(SUBSTITUTE(SUBSTITUTE(SUBSTITUTE(SUBSTITUTE(SUBSTITUTE(SUBSTITUTE(SUBSTITUTE(SUBSTITUTE(SUBSTITUTE(SUBSTITUTE(SUBSTITUTE(SUBSTITUTE(SUBSTITUTE(SUBSTITUTE(SUBSTITUTE(SUBSTITUTE(SUBSTITUTE(SUBSTITUTE(SUBSTITUTE(IF(_xlfn.ISFORMULA('Page C'!L21),_xlfn.FORMULATEXT('Page C'!L21),'Page C'!L21),"9","#"),"8","#"),"7","#"),"6","#"),"5","#"),"4","#"),"3","#"),"2","#"),"1","#"),"0","#"),CHAR(10),""),"$",""),"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Page C'!L21),_xlfn.FORMULATEXT('Page C'!L21),'Page C'!L21),"9","#"),"8","#"),"7","#"),"6","#"),"5","#"),"4","#"),"3","#"),"2","#"),"1","#"),"0","#"),CHAR(10),""),"$",""),"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Page C'!L21),_xlfn.FORMULATEXT('#_Page C'!L21),'#_Page C'!L21),"9","#"),"8","#"),"7","#"),"6","#"),"5","#"),"4","#"),"3","#"),"2","#"),"1","#"),"0","#"),CHAR(10),""),"$",""),"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Page C'!L21),_xlfn.FORMULATEXT('#_Page C'!L21),'#_Page C'!L21),"9","#"),"8","#"),"7","#"),"6","#"),"5","#"),"4","#"),"3","#"),"2","#"),"1","#"),"0","#"),CHAR(10),""),"$","")," ",""),",","@"),"&gt;","@"),"&lt;","@"),"=","@"),")","@"),"(","@"),"^","@"),"/","@"),"+","@"),"*","@"),"-","@"),"@#","")))/2,TRUE,FALSE),"HardCodeMsg",IF(LEN(IF(_xlfn.ISFORMULA('Page C'!L21),_xlfn.FORMULATEXT('Page C'!L21),'Page C'!L21))-LEN(SUBSTITUTE(IF(_xlfn.ISFORMULA('Page C'!L21),_xlfn.FORMULATEXT('Page C'!L21),'Page C'!L21),"""",""))&gt;LEN(IF(_xlfn.ISFORMULA('#_Page C'!L21),_xlfn.FORMULATEXT('#_Page C'!L21),'#_Page C'!L21))-LEN(SUBSTITUTE(IF(_xlfn.ISFORMULA('#_Page C'!L21),_xlfn.FORMULATEXT('#_Page C'!L21),'#_Page C'!L21),"""","")),TRUE,FALSE),"HardQuoteMsg",IF(LEN(IF(_xlfn.ISFORMULA('Page C'!L21),_xlfn.FORMULATEXT('Page C'!L21),'Page C'!L21))-LEN(SUBSTITUTE(IF(_xlfn.ISFORMULA('Page C'!L21),_xlfn.FORMULATEXT('Page C'!L21),'Page C'!L21),"$",""))&lt;0.5*(LEN(IF(_xlfn.ISFORMULA('#_Page C'!L21),_xlfn.FORMULATEXT('#_Page C'!L21),'#_Page C'!L21))-LEN(SUBSTITUTE(IF(_xlfn.ISFORMULA('#_Page C'!L21),_xlfn.FORMULATEXT('#_Page C'!L21),'#_Page C'!L21),"$",""))),TRUE,FALSE),"MissingAbsMsg",TRUE,"PerfectMsg")</f>
        <v/>
      </c>
    </row>
    <row r="22" spans="2:12" x14ac:dyDescent="0.15">
      <c r="L22" s="55"/>
    </row>
    <row r="23" spans="2:12" x14ac:dyDescent="0.15">
      <c r="B23" s="51">
        <v>0</v>
      </c>
      <c r="C23" s="51"/>
      <c r="D23" s="51"/>
      <c r="E23" s="51"/>
      <c r="F23" s="55" t="str">
        <f ca="1">_xlfn.IFS(ISBLANK('Page C'!F23),"",IF(NOT(ISNA('#_Page C'!F23)),IF(ISNA('Page C'!F23),TRUE,FALSE),FALSE),"StuNAMsg",IF(AND(ISNA('#_Page C'!F23),ISNA('Page C'!F23)),TRUE,FALSE),"PerfectMsg",IF(NOT(ISERROR('#_Page C'!F23)),IF(ISERROR('Page C'!F23),TRUE,FALSE),FALSE),"StuErrorMsg",IF(TYPE('#_Page C'!F23)&lt;&gt;TYPE('Page C'!F23),TRUE,FALSE),"WrongTypeMsg",IF(_xlfn.ISFORMULA('#_Page C'!F23),IF(NOT(_xlfn.ISFORMULA('Page C'!F23)),TRUE),FALSE),"MissingFormulaMsg",IF(NOT(AND(ISNUMBER(FIND("[",_xlfn.FORMULATEXT('#_Page C'!F23))),ISNUMBER(FIND("!",_xlfn.FORMULATEXT('#_Page C'!F23))))),AND(ISNUMBER(FIND("[",_xlfn.FORMULATEXT('Page C'!F23))),ISNUMBER(FIND("!",_xlfn.FORMULATEXT('Page C'!F23)))),FALSE),"ExternalRefsMsg",IF(ISNUMBER('#_Page C'!F23),IF(ABS('#_Page C'!F23-'Page C'!F23)&gt;0.00001,TRUE,FALSE),IF('#_Page C'!F23&lt;&gt;'Page C'!F23,TRUE,FALSE)),IF(ISNUMBER('#_Page C'!F23),IF('#_Page C'!F23&gt;'Page C'!F23,"TooLow","TooHigh"),"WrongAnswer"),NOT(_xlfn.ISFORMULA('#_Page C'!F23)),"PerfectMsg",IF((LEN(SUBSTITUTE(SUBSTITUTE(SUBSTITUTE(SUBSTITUTE(SUBSTITUTE(SUBSTITUTE(SUBSTITUTE(SUBSTITUTE(SUBSTITUTE(SUBSTITUTE(SUBSTITUTE(SUBSTITUTE(SUBSTITUTE(SUBSTITUTE(SUBSTITUTE(SUBSTITUTE(SUBSTITUTE(SUBSTITUTE(SUBSTITUTE(SUBSTITUTE(SUBSTITUTE(SUBSTITUTE(SUBSTITUTE(SUBSTITUTE(IF(_xlfn.ISFORMULA('Page C'!F23),_xlfn.FORMULATEXT('Page C'!F23),'Page C'!F23),"9","#"),"8","#"),"7","#"),"6","#"),"5","#"),"4","#"),"3","#"),"2","#"),"1","#"),"0","#"),CHAR(10),""),"$",""),"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Page C'!F23),_xlfn.FORMULATEXT('Page C'!F23),'Page C'!F23),"9","#"),"8","#"),"7","#"),"6","#"),"5","#"),"4","#"),"3","#"),"2","#"),"1","#"),"0","#"),CHAR(10),""),"$",""),"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Page C'!F23),_xlfn.FORMULATEXT('#_Page C'!F23),'#_Page C'!F23),"9","#"),"8","#"),"7","#"),"6","#"),"5","#"),"4","#"),"3","#"),"2","#"),"1","#"),"0","#"),CHAR(10),""),"$",""),"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Page C'!F23),_xlfn.FORMULATEXT('#_Page C'!F23),'#_Page C'!F23),"9","#"),"8","#"),"7","#"),"6","#"),"5","#"),"4","#"),"3","#"),"2","#"),"1","#"),"0","#"),CHAR(10),""),"$","")," ",""),",","@"),"&gt;","@"),"&lt;","@"),"=","@"),")","@"),"(","@"),"^","@"),"/","@"),"+","@"),"*","@"),"-","@"),"@#","")))/2,TRUE,FALSE),"HardCodeMsg",IF(LEN(IF(_xlfn.ISFORMULA('Page C'!F23),_xlfn.FORMULATEXT('Page C'!F23),'Page C'!F23))-LEN(SUBSTITUTE(IF(_xlfn.ISFORMULA('Page C'!F23),_xlfn.FORMULATEXT('Page C'!F23),'Page C'!F23),"""",""))&gt;LEN(IF(_xlfn.ISFORMULA('#_Page C'!F23),_xlfn.FORMULATEXT('#_Page C'!F23),'#_Page C'!F23))-LEN(SUBSTITUTE(IF(_xlfn.ISFORMULA('#_Page C'!F23),_xlfn.FORMULATEXT('#_Page C'!F23),'#_Page C'!F23),"""","")),TRUE,FALSE),"HardQuoteMsg",IF(LEN(IF(_xlfn.ISFORMULA('Page C'!F23),_xlfn.FORMULATEXT('Page C'!F23),'Page C'!F23))-LEN(SUBSTITUTE(IF(_xlfn.ISFORMULA('Page C'!F23),_xlfn.FORMULATEXT('Page C'!F23),'Page C'!F23),"$",""))&lt;0.5*(LEN(IF(_xlfn.ISFORMULA('#_Page C'!F23),_xlfn.FORMULATEXT('#_Page C'!F23),'#_Page C'!F23))-LEN(SUBSTITUTE(IF(_xlfn.ISFORMULA('#_Page C'!F23),_xlfn.FORMULATEXT('#_Page C'!F23),'#_Page C'!F23),"$",""))),TRUE,FALSE),"MissingAbsMsg",TRUE,"PerfectMsg")</f>
        <v/>
      </c>
      <c r="H23" s="51">
        <v>0</v>
      </c>
      <c r="I23" s="51"/>
      <c r="J23" s="51"/>
      <c r="K23" s="51"/>
      <c r="L23" s="55" t="str">
        <f ca="1">_xlfn.IFS(ISBLANK('Page C'!L23),"",IF(NOT(ISNA('#_Page C'!L23)),IF(ISNA('Page C'!L23),TRUE,FALSE),FALSE),"StuNAMsg",IF(AND(ISNA('#_Page C'!L23),ISNA('Page C'!L23)),TRUE,FALSE),"PerfectMsg",IF(NOT(ISERROR('#_Page C'!L23)),IF(ISERROR('Page C'!L23),TRUE,FALSE),FALSE),"StuErrorMsg",IF(TYPE('#_Page C'!L23)&lt;&gt;TYPE('Page C'!L23),TRUE,FALSE),"WrongTypeMsg",IF(_xlfn.ISFORMULA('#_Page C'!L23),IF(NOT(_xlfn.ISFORMULA('Page C'!L23)),TRUE),FALSE),"MissingFormulaMsg",IF(NOT(AND(ISNUMBER(FIND("[",_xlfn.FORMULATEXT('#_Page C'!L23))),ISNUMBER(FIND("!",_xlfn.FORMULATEXT('#_Page C'!L23))))),AND(ISNUMBER(FIND("[",_xlfn.FORMULATEXT('Page C'!L23))),ISNUMBER(FIND("!",_xlfn.FORMULATEXT('Page C'!L23)))),FALSE),"ExternalRefsMsg",IF(ISNUMBER('#_Page C'!L23),IF(ABS('#_Page C'!L23-'Page C'!L23)&gt;0.00001,TRUE,FALSE),IF('#_Page C'!L23&lt;&gt;'Page C'!L23,TRUE,FALSE)),IF(ISNUMBER('#_Page C'!L23),IF('#_Page C'!L23&gt;'Page C'!L23,"TooLow","TooHigh"),"WrongAnswer"),NOT(_xlfn.ISFORMULA('#_Page C'!L23)),"PerfectMsg",IF((LEN(SUBSTITUTE(SUBSTITUTE(SUBSTITUTE(SUBSTITUTE(SUBSTITUTE(SUBSTITUTE(SUBSTITUTE(SUBSTITUTE(SUBSTITUTE(SUBSTITUTE(SUBSTITUTE(SUBSTITUTE(SUBSTITUTE(SUBSTITUTE(SUBSTITUTE(SUBSTITUTE(SUBSTITUTE(SUBSTITUTE(SUBSTITUTE(SUBSTITUTE(SUBSTITUTE(SUBSTITUTE(SUBSTITUTE(SUBSTITUTE(IF(_xlfn.ISFORMULA('Page C'!L23),_xlfn.FORMULATEXT('Page C'!L23),'Page C'!L23),"9","#"),"8","#"),"7","#"),"6","#"),"5","#"),"4","#"),"3","#"),"2","#"),"1","#"),"0","#"),CHAR(10),""),"$",""),"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Page C'!L23),_xlfn.FORMULATEXT('Page C'!L23),'Page C'!L23),"9","#"),"8","#"),"7","#"),"6","#"),"5","#"),"4","#"),"3","#"),"2","#"),"1","#"),"0","#"),CHAR(10),""),"$",""),"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Page C'!L23),_xlfn.FORMULATEXT('#_Page C'!L23),'#_Page C'!L23),"9","#"),"8","#"),"7","#"),"6","#"),"5","#"),"4","#"),"3","#"),"2","#"),"1","#"),"0","#"),CHAR(10),""),"$",""),"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Page C'!L23),_xlfn.FORMULATEXT('#_Page C'!L23),'#_Page C'!L23),"9","#"),"8","#"),"7","#"),"6","#"),"5","#"),"4","#"),"3","#"),"2","#"),"1","#"),"0","#"),CHAR(10),""),"$","")," ",""),",","@"),"&gt;","@"),"&lt;","@"),"=","@"),")","@"),"(","@"),"^","@"),"/","@"),"+","@"),"*","@"),"-","@"),"@#","")))/2,TRUE,FALSE),"HardCodeMsg",IF(LEN(IF(_xlfn.ISFORMULA('Page C'!L23),_xlfn.FORMULATEXT('Page C'!L23),'Page C'!L23))-LEN(SUBSTITUTE(IF(_xlfn.ISFORMULA('Page C'!L23),_xlfn.FORMULATEXT('Page C'!L23),'Page C'!L23),"""",""))&gt;LEN(IF(_xlfn.ISFORMULA('#_Page C'!L23),_xlfn.FORMULATEXT('#_Page C'!L23),'#_Page C'!L23))-LEN(SUBSTITUTE(IF(_xlfn.ISFORMULA('#_Page C'!L23),_xlfn.FORMULATEXT('#_Page C'!L23),'#_Page C'!L23),"""","")),TRUE,FALSE),"HardQuoteMsg",IF(LEN(IF(_xlfn.ISFORMULA('Page C'!L23),_xlfn.FORMULATEXT('Page C'!L23),'Page C'!L23))-LEN(SUBSTITUTE(IF(_xlfn.ISFORMULA('Page C'!L23),_xlfn.FORMULATEXT('Page C'!L23),'Page C'!L23),"$",""))&lt;0.5*(LEN(IF(_xlfn.ISFORMULA('#_Page C'!L23),_xlfn.FORMULATEXT('#_Page C'!L23),'#_Page C'!L23))-LEN(SUBSTITUTE(IF(_xlfn.ISFORMULA('#_Page C'!L23),_xlfn.FORMULATEXT('#_Page C'!L23),'#_Page C'!L23),"$",""))),TRUE,FALSE),"MissingAbsMsg",TRUE,"PerfectMsg")</f>
        <v/>
      </c>
    </row>
    <row r="24" spans="2:12" x14ac:dyDescent="0.15">
      <c r="F24" s="55"/>
    </row>
  </sheetData>
  <mergeCells count="28">
    <mergeCell ref="B23:E23"/>
    <mergeCell ref="H23:K23"/>
    <mergeCell ref="B17:C17"/>
    <mergeCell ref="D17:E17"/>
    <mergeCell ref="B19:E19"/>
    <mergeCell ref="F19:F21"/>
    <mergeCell ref="H19:K19"/>
    <mergeCell ref="B20:E20"/>
    <mergeCell ref="B21:E21"/>
    <mergeCell ref="H21:K21"/>
    <mergeCell ref="B14:C14"/>
    <mergeCell ref="D14:E14"/>
    <mergeCell ref="B15:C15"/>
    <mergeCell ref="D15:E15"/>
    <mergeCell ref="B16:C16"/>
    <mergeCell ref="D16:E16"/>
    <mergeCell ref="B9:K9"/>
    <mergeCell ref="B11:E11"/>
    <mergeCell ref="B12:C12"/>
    <mergeCell ref="D12:E12"/>
    <mergeCell ref="B13:C13"/>
    <mergeCell ref="D13:E13"/>
    <mergeCell ref="B3:K3"/>
    <mergeCell ref="B4:K4"/>
    <mergeCell ref="B5:K5"/>
    <mergeCell ref="B6:K6"/>
    <mergeCell ref="B7:K7"/>
    <mergeCell ref="B8:G8"/>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465A3-C785-FB42-A85A-0792FB545140}">
  <sheetPr>
    <tabColor theme="2" tint="-0.749992370372631"/>
  </sheetPr>
  <dimension ref="A1:AO24"/>
  <sheetViews>
    <sheetView showGridLines="0" zoomScale="120" zoomScaleNormal="120" workbookViewId="0">
      <pane ySplit="2" topLeftCell="A3" activePane="bottomLeft" state="frozen"/>
      <selection pane="bottomLeft" activeCell="A3" sqref="A3"/>
    </sheetView>
  </sheetViews>
  <sheetFormatPr baseColWidth="10" defaultColWidth="8.83203125" defaultRowHeight="15" x14ac:dyDescent="0.2"/>
  <sheetData>
    <row r="1" spans="1:41" s="25" customFormat="1" ht="22" customHeight="1" x14ac:dyDescent="0.2">
      <c r="A1" s="32" t="s">
        <v>283</v>
      </c>
      <c r="B1" s="32" t="s">
        <v>284</v>
      </c>
      <c r="C1" s="32" t="s">
        <v>285</v>
      </c>
      <c r="D1" s="33" t="str" cm="1">
        <f t="array" aca="1" ref="D1" ca="1">IFERROR(
    _xlfn.LET(
        _xlpm.FileName, MID(CELL("filename", A1), FIND("]", CELL("filename", A1)) + 1, 255),
        _xlpm.DynamicRef, INDIRECT("'#_" &amp; _xlpm.FileName &amp; "'!" &amp; C2),
        IF(
            TYPE(_xlpm.DynamicRef) = 1,
            VLOOKUP(
                CELL("format", _xlpm.DynamicRef),
                FormatCodesSFX!$A$4:$B$53,
                2,
                FALSE
            ),
            _xlfn.SWITCH(
                TYPE(_xlpm.DynamicRef),
                2, "short text",
                4, "logical",
                16, "error",
                64, "long text",
                "Other"
            )
        )
    ),
    "Error in formula"
)</f>
        <v>error</v>
      </c>
      <c r="E1" s="32"/>
      <c r="F1" s="32"/>
      <c r="G1" s="32"/>
      <c r="H1" s="32"/>
      <c r="I1" s="33" t="str" cm="1">
        <f t="array" ref="I1">_xlfn.IFS(ROW(A100)&lt;100,"Undo deleted row or quit without saving",COLUMN(AZ1)&lt;52,"Undo deleted column or quit without saving",ROW(A100)&gt;100,"Undo inserted row or quit without saving",COLUMN(AZ1)&gt;52,"Undo inserted column or quit without saving",Scoreboard!$F$23&lt;&gt;"","Security compromised: Undo last action or quit without saving",TRUE=TRUE,"Hardworking Student")</f>
        <v>Hardworking Student</v>
      </c>
      <c r="J1" s="33"/>
      <c r="K1" s="33"/>
      <c r="L1" s="33" t="s">
        <v>286</v>
      </c>
      <c r="M1" s="33"/>
      <c r="N1" s="33"/>
      <c r="O1" s="33"/>
      <c r="P1" s="34" t="s">
        <v>287</v>
      </c>
      <c r="Q1" s="33"/>
      <c r="R1" s="33"/>
      <c r="S1" s="62" t="s">
        <v>291</v>
      </c>
      <c r="T1" s="36"/>
      <c r="U1" s="35"/>
      <c r="V1" s="36"/>
      <c r="W1" s="35"/>
      <c r="X1" s="32" t="str">
        <f t="shared" ref="X1:AA2" si="0">A1</f>
        <v>earned</v>
      </c>
      <c r="Y1" s="32" t="str">
        <f t="shared" si="0"/>
        <v>possible</v>
      </c>
      <c r="Z1" s="32" t="str">
        <f t="shared" si="0"/>
        <v>cell</v>
      </c>
      <c r="AA1" s="33" t="str">
        <f t="shared" ca="1" si="0"/>
        <v>error</v>
      </c>
      <c r="AB1" s="32"/>
      <c r="AC1" s="32"/>
      <c r="AD1" s="37"/>
      <c r="AE1" s="37"/>
      <c r="AF1" s="33" t="str">
        <f>I1</f>
        <v>Hardworking Student</v>
      </c>
      <c r="AG1" s="33"/>
      <c r="AH1" s="37"/>
      <c r="AI1" s="37"/>
      <c r="AJ1" s="37"/>
      <c r="AK1" s="37"/>
      <c r="AL1" s="33" t="s">
        <v>286</v>
      </c>
      <c r="AM1" s="37"/>
      <c r="AN1" s="37"/>
      <c r="AO1" s="37"/>
    </row>
    <row r="2" spans="1:41" s="25" customFormat="1" ht="23" customHeight="1" thickBot="1" x14ac:dyDescent="0.45">
      <c r="A2" s="38">
        <f ca="1">'Page CSC'!$A$2</f>
        <v>0</v>
      </c>
      <c r="B2" s="39">
        <f>'Page CSC'!$B$2</f>
        <v>11</v>
      </c>
      <c r="C2" s="38" t="str" cm="1">
        <f t="array" aca="1" ref="C2" ca="1">SUBSTITUTE(IF(LEN(CELL("address"))&lt;15,CELL("address"),""),"$","")</f>
        <v/>
      </c>
      <c r="D2" s="40" t="str">
        <f ca="1">IF(ISNUMBER(SEARCH("FeedbackSFX!",_xlfn.FORMULATEXT(INDIRECT("'Page CSC'!"&amp;C2)))),"DRAGGING CELLS IS NOT PERMITTED. PLEASE UNDO LAST ACTION!!",IF($P$1&lt;&gt;"Feedback OFF",IFERROR(HLOOKUP(INDIRECT("'Page CSC'!"&amp;C2),FeedbackSFX!$B$2:$N$10,IF($P$1="Feedback ON", 2, FeedbackSFX!B1), FALSE), ""),""))</f>
        <v/>
      </c>
      <c r="E2" s="41"/>
      <c r="F2" s="41"/>
      <c r="G2" s="41"/>
      <c r="H2" s="41"/>
      <c r="I2" s="42"/>
      <c r="J2" s="41"/>
      <c r="K2" s="41"/>
      <c r="L2" s="41"/>
      <c r="M2" s="41"/>
      <c r="N2" s="41"/>
      <c r="O2" s="41"/>
      <c r="P2" s="48" t="str">
        <f ca="1">IF(Scoreboard!$E$4="Excel version: Invalid","****ERROR: Scoreboard requires Excel 365 or 2021 to run****", "")</f>
        <v/>
      </c>
      <c r="Q2" s="41"/>
      <c r="R2" s="41"/>
      <c r="S2" s="43"/>
      <c r="T2" s="44"/>
      <c r="U2" s="45"/>
      <c r="V2" s="44"/>
      <c r="W2" s="45"/>
      <c r="X2" s="46">
        <f t="shared" ca="1" si="0"/>
        <v>0</v>
      </c>
      <c r="Y2" s="46">
        <f t="shared" si="0"/>
        <v>11</v>
      </c>
      <c r="Z2" s="46" t="str">
        <f t="shared" ca="1" si="0"/>
        <v/>
      </c>
      <c r="AA2" s="40" t="str">
        <f t="shared" ca="1" si="0"/>
        <v/>
      </c>
      <c r="AB2" s="41"/>
      <c r="AC2" s="41"/>
      <c r="AD2" s="47"/>
      <c r="AE2" s="47"/>
      <c r="AF2" s="47"/>
      <c r="AG2" s="47"/>
      <c r="AH2" s="47"/>
      <c r="AI2" s="47"/>
      <c r="AJ2" s="47"/>
      <c r="AK2" s="47"/>
      <c r="AL2" s="47"/>
      <c r="AM2" s="47"/>
      <c r="AN2" s="47"/>
      <c r="AO2" s="47"/>
    </row>
    <row r="3" spans="1:41" x14ac:dyDescent="0.2">
      <c r="B3" s="1" t="s">
        <v>39</v>
      </c>
      <c r="C3" s="1"/>
      <c r="D3" s="1"/>
      <c r="E3" s="1"/>
      <c r="F3" s="1"/>
      <c r="G3" s="1"/>
      <c r="H3" s="1"/>
      <c r="I3" s="1"/>
      <c r="J3" s="1"/>
      <c r="K3" s="1"/>
    </row>
    <row r="4" spans="1:41" x14ac:dyDescent="0.2">
      <c r="B4" s="10" t="s">
        <v>40</v>
      </c>
      <c r="C4" s="10"/>
      <c r="D4" s="10"/>
      <c r="E4" s="10"/>
      <c r="F4" s="10"/>
      <c r="G4" s="10"/>
      <c r="H4" s="10"/>
      <c r="I4" s="10"/>
      <c r="J4" s="10"/>
      <c r="K4" s="10"/>
    </row>
    <row r="5" spans="1:41" x14ac:dyDescent="0.2">
      <c r="B5" s="10" t="s">
        <v>41</v>
      </c>
      <c r="C5" s="10"/>
      <c r="D5" s="10"/>
      <c r="E5" s="10"/>
      <c r="F5" s="10"/>
      <c r="G5" s="10"/>
      <c r="H5" s="10"/>
      <c r="I5" s="10"/>
      <c r="J5" s="10"/>
      <c r="K5" s="10"/>
    </row>
    <row r="6" spans="1:41" x14ac:dyDescent="0.2">
      <c r="B6" s="10" t="s">
        <v>42</v>
      </c>
      <c r="C6" s="10"/>
      <c r="D6" s="10"/>
      <c r="E6" s="10"/>
      <c r="F6" s="10"/>
      <c r="G6" s="10"/>
      <c r="H6" s="10"/>
      <c r="I6" s="10"/>
      <c r="J6" s="10"/>
      <c r="K6" s="10"/>
    </row>
    <row r="7" spans="1:41" x14ac:dyDescent="0.2">
      <c r="B7" s="10" t="s">
        <v>43</v>
      </c>
      <c r="C7" s="10"/>
      <c r="D7" s="10"/>
      <c r="E7" s="10"/>
      <c r="F7" s="10"/>
      <c r="G7" s="10"/>
      <c r="H7" s="10"/>
      <c r="I7" s="10"/>
      <c r="J7" s="10"/>
      <c r="K7" s="10"/>
    </row>
    <row r="8" spans="1:41" x14ac:dyDescent="0.2">
      <c r="B8" s="11" t="s">
        <v>44</v>
      </c>
      <c r="C8" s="11"/>
      <c r="D8" s="11"/>
      <c r="E8" s="11"/>
      <c r="F8" s="11"/>
      <c r="G8" s="11"/>
      <c r="H8" s="71">
        <v>3.8</v>
      </c>
      <c r="I8" s="12" t="s">
        <v>45</v>
      </c>
      <c r="J8" s="12"/>
      <c r="K8" s="12"/>
    </row>
    <row r="9" spans="1:41" x14ac:dyDescent="0.2">
      <c r="B9" s="10" t="s">
        <v>46</v>
      </c>
      <c r="C9" s="10"/>
      <c r="D9" s="10"/>
      <c r="E9" s="10"/>
      <c r="F9" s="10"/>
      <c r="G9" s="10"/>
      <c r="H9" s="10"/>
      <c r="I9" s="10"/>
      <c r="J9" s="10"/>
      <c r="K9" s="10"/>
    </row>
    <row r="11" spans="1:41" x14ac:dyDescent="0.2">
      <c r="B11" s="5" t="s">
        <v>10</v>
      </c>
      <c r="C11" s="5"/>
      <c r="D11" s="5"/>
      <c r="E11" s="5"/>
    </row>
    <row r="12" spans="1:41" x14ac:dyDescent="0.2">
      <c r="B12" s="1" t="s">
        <v>11</v>
      </c>
      <c r="C12" s="1"/>
      <c r="D12" s="72"/>
      <c r="E12" s="73"/>
    </row>
    <row r="13" spans="1:41" x14ac:dyDescent="0.2">
      <c r="B13" s="1" t="s">
        <v>12</v>
      </c>
      <c r="C13" s="1"/>
      <c r="D13" s="28"/>
      <c r="E13" s="29"/>
    </row>
    <row r="14" spans="1:41" x14ac:dyDescent="0.2">
      <c r="B14" s="1" t="s">
        <v>47</v>
      </c>
      <c r="C14" s="1"/>
      <c r="D14" s="28"/>
      <c r="E14" s="30"/>
    </row>
    <row r="15" spans="1:41" x14ac:dyDescent="0.2">
      <c r="B15" s="1" t="s">
        <v>48</v>
      </c>
      <c r="C15" s="1"/>
      <c r="D15" s="28"/>
      <c r="E15" s="30"/>
    </row>
    <row r="16" spans="1:41" x14ac:dyDescent="0.2">
      <c r="B16" s="1" t="s">
        <v>14</v>
      </c>
      <c r="C16" s="1"/>
      <c r="D16" s="28"/>
      <c r="E16" s="29"/>
    </row>
    <row r="17" spans="2:12" x14ac:dyDescent="0.2">
      <c r="B17" s="1" t="s">
        <v>15</v>
      </c>
      <c r="C17" s="1"/>
      <c r="D17" s="28"/>
      <c r="E17" s="30"/>
    </row>
    <row r="19" spans="2:12" x14ac:dyDescent="0.2">
      <c r="B19" s="13" t="s">
        <v>49</v>
      </c>
      <c r="C19" s="13"/>
      <c r="D19" s="13"/>
      <c r="E19" s="13"/>
      <c r="F19" s="74"/>
      <c r="H19" s="13" t="s">
        <v>18</v>
      </c>
      <c r="I19" s="13"/>
      <c r="J19" s="13"/>
      <c r="K19" s="13"/>
      <c r="L19" s="31"/>
    </row>
    <row r="20" spans="2:12" x14ac:dyDescent="0.2">
      <c r="B20" s="13" t="s">
        <v>50</v>
      </c>
      <c r="C20" s="13"/>
      <c r="D20" s="13"/>
      <c r="E20" s="13"/>
      <c r="F20" s="75"/>
      <c r="L20" s="7"/>
    </row>
    <row r="21" spans="2:12" x14ac:dyDescent="0.2">
      <c r="B21" s="13" t="s">
        <v>51</v>
      </c>
      <c r="C21" s="13"/>
      <c r="D21" s="13"/>
      <c r="E21" s="13"/>
      <c r="F21" s="76"/>
      <c r="H21" s="13" t="s">
        <v>21</v>
      </c>
      <c r="I21" s="13"/>
      <c r="J21" s="13"/>
      <c r="K21" s="13"/>
      <c r="L21" s="31"/>
    </row>
    <row r="22" spans="2:12" x14ac:dyDescent="0.2">
      <c r="L22" s="7"/>
    </row>
    <row r="23" spans="2:12" x14ac:dyDescent="0.2">
      <c r="B23" s="13" t="s">
        <v>16</v>
      </c>
      <c r="C23" s="13"/>
      <c r="D23" s="13"/>
      <c r="E23" s="13"/>
      <c r="F23" s="31"/>
      <c r="H23" s="13" t="s">
        <v>52</v>
      </c>
      <c r="I23" s="13"/>
      <c r="J23" s="13"/>
      <c r="K23" s="13"/>
      <c r="L23" s="31"/>
    </row>
    <row r="24" spans="2:12" x14ac:dyDescent="0.2">
      <c r="F24" s="7"/>
    </row>
  </sheetData>
  <mergeCells count="28">
    <mergeCell ref="B23:E23"/>
    <mergeCell ref="H23:K23"/>
    <mergeCell ref="B17:C17"/>
    <mergeCell ref="D17:E17"/>
    <mergeCell ref="B19:E19"/>
    <mergeCell ref="F19:F21"/>
    <mergeCell ref="H19:K19"/>
    <mergeCell ref="B20:E20"/>
    <mergeCell ref="B21:E21"/>
    <mergeCell ref="H21:K21"/>
    <mergeCell ref="B14:C14"/>
    <mergeCell ref="D14:E14"/>
    <mergeCell ref="B15:C15"/>
    <mergeCell ref="D15:E15"/>
    <mergeCell ref="B16:C16"/>
    <mergeCell ref="D16:E16"/>
    <mergeCell ref="B9:K9"/>
    <mergeCell ref="B11:E11"/>
    <mergeCell ref="B12:C12"/>
    <mergeCell ref="D12:E12"/>
    <mergeCell ref="B13:C13"/>
    <mergeCell ref="D13:E13"/>
    <mergeCell ref="B3:K3"/>
    <mergeCell ref="B4:K4"/>
    <mergeCell ref="B5:K5"/>
    <mergeCell ref="B6:K6"/>
    <mergeCell ref="B7:K7"/>
    <mergeCell ref="B8:G8"/>
  </mergeCells>
  <conditionalFormatting sqref="A1:A2">
    <cfRule type="expression" dxfId="24" priority="12">
      <formula>$A$2/$B$2&gt;=0.076</formula>
    </cfRule>
  </conditionalFormatting>
  <conditionalFormatting sqref="B1:B2">
    <cfRule type="expression" dxfId="23" priority="13">
      <formula>$A$2/$B$2&gt;=0.153</formula>
    </cfRule>
  </conditionalFormatting>
  <conditionalFormatting sqref="C1:C2">
    <cfRule type="expression" dxfId="22" priority="14">
      <formula>$A$2/$B$2&gt;=0.23</formula>
    </cfRule>
  </conditionalFormatting>
  <conditionalFormatting sqref="D1:D2">
    <cfRule type="expression" dxfId="21" priority="15">
      <formula>$A$2/$B$2&gt;=0.307</formula>
    </cfRule>
  </conditionalFormatting>
  <conditionalFormatting sqref="E1:E2">
    <cfRule type="expression" dxfId="20" priority="16">
      <formula>$A$2/$B$2&gt;=0.384</formula>
    </cfRule>
  </conditionalFormatting>
  <conditionalFormatting sqref="F1:F2">
    <cfRule type="expression" dxfId="19" priority="17">
      <formula>$A$2/$B$2&gt;=0.461</formula>
    </cfRule>
  </conditionalFormatting>
  <conditionalFormatting sqref="G1:G2">
    <cfRule type="expression" dxfId="18" priority="18">
      <formula>$A$2/$B$2&gt;=0.538</formula>
    </cfRule>
  </conditionalFormatting>
  <conditionalFormatting sqref="H1:H2">
    <cfRule type="expression" dxfId="17" priority="19">
      <formula>$A$2/$B$2&gt;=0.615</formula>
    </cfRule>
  </conditionalFormatting>
  <conditionalFormatting sqref="I1:P2">
    <cfRule type="expression" dxfId="16" priority="20">
      <formula>$A$2/$B$2&gt;=0.692</formula>
    </cfRule>
  </conditionalFormatting>
  <conditionalFormatting sqref="X1:AF1 X2:AO2 AH1:AK1 AM1:AO1">
    <cfRule type="expression" dxfId="15" priority="21">
      <formula>$A$2/$B$2&gt;=1</formula>
    </cfRule>
  </conditionalFormatting>
  <conditionalFormatting sqref="O1">
    <cfRule type="expression" dxfId="14" priority="11">
      <formula>$A$2/$B$2&gt;=0.846</formula>
    </cfRule>
  </conditionalFormatting>
  <conditionalFormatting sqref="AG1">
    <cfRule type="expression" dxfId="13" priority="10">
      <formula>$A$2/$B$2&gt;=0.846</formula>
    </cfRule>
  </conditionalFormatting>
  <conditionalFormatting sqref="AL1">
    <cfRule type="expression" dxfId="12" priority="9">
      <formula>$A$2/$B$2&gt;=0.846</formula>
    </cfRule>
  </conditionalFormatting>
  <conditionalFormatting sqref="L1">
    <cfRule type="expression" dxfId="11" priority="8">
      <formula>$A$2/$B$2&gt;=0.846</formula>
    </cfRule>
  </conditionalFormatting>
  <conditionalFormatting sqref="Q1:R2">
    <cfRule type="expression" dxfId="10" priority="7">
      <formula>$A$2/$B$2&gt;=0.846</formula>
    </cfRule>
  </conditionalFormatting>
  <conditionalFormatting sqref="P1">
    <cfRule type="expression" dxfId="9" priority="6">
      <formula>$P$1&lt;&gt;""</formula>
    </cfRule>
  </conditionalFormatting>
  <conditionalFormatting sqref="A1:O2 X1:AO2 P2:R2 Q1:R1">
    <cfRule type="expression" dxfId="8" priority="5">
      <formula>$P$1="Feedback OFF"</formula>
    </cfRule>
  </conditionalFormatting>
  <conditionalFormatting sqref="A3:AA100">
    <cfRule type="expression" dxfId="1" priority="2" stopIfTrue="1">
      <formula>$D$2="DRAGGING CELLS IS NOT PERMITTED. PLEASE UNDO LAST ACTION!!"</formula>
    </cfRule>
  </conditionalFormatting>
  <dataValidations count="1">
    <dataValidation type="list" allowBlank="1" showInputMessage="1" showErrorMessage="1" sqref="P1" xr:uid="{00085C99-E87B-8A49-A4CB-2CF24C4F6E72}">
      <formula1>"Feedback ON, Taunting ON, Feedback OFF"</formula1>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expression" priority="22" stopIfTrue="1" id="{F6F76992-3ADD-6D4E-969C-2DDCA04A9494}">
            <xm:f>AND($P$1&lt;&gt;"Feedback OFF",IF('Page CSC'!A3=FeedbackSFX!$C$2, TRUE, FALSE))</xm:f>
            <x14:dxf>
              <fill>
                <patternFill>
                  <bgColor rgb="FFCEEED0"/>
                </patternFill>
              </fill>
            </x14:dxf>
          </x14:cfRule>
          <xm:sqref>A3:AL23</xm:sqref>
        </x14:conditionalFormatting>
        <x14:conditionalFormatting xmlns:xm="http://schemas.microsoft.com/office/excel/2006/main">
          <x14:cfRule type="expression" priority="23" stopIfTrue="1" id="{17D0DB3D-92D7-064F-915F-891BCF63022E}">
            <xm:f>AND($P$1&lt;&gt;"Feedback OFF",IF('Page CSC'!A3=FeedbackSFX!$K$2, TRUE, FALSE))</xm:f>
            <x14:dxf>
              <fill>
                <patternFill>
                  <bgColor rgb="FFFFFF64"/>
                </patternFill>
              </fill>
            </x14:dxf>
          </x14:cfRule>
          <xm:sqref>A3:AL23</xm:sqref>
        </x14:conditionalFormatting>
        <x14:conditionalFormatting xmlns:xm="http://schemas.microsoft.com/office/excel/2006/main">
          <x14:cfRule type="expression" priority="24" stopIfTrue="1" id="{F6918041-F568-B74D-97DC-5112E82E1BCC}">
            <xm:f>AND($P$1&lt;&gt;"Feedback OFF",AND(IF('Page CSC'!A3&lt;&gt;FeedbackSFX!$C$2, TRUE, FALSE),'Page CSC'!A3&lt;&gt;"",_xlfn.ISFORMULA('Page CSC'!A3)))</xm:f>
            <x14:dxf>
              <fill>
                <patternFill>
                  <bgColor rgb="FFFF99CC"/>
                </patternFill>
              </fill>
            </x14:dxf>
          </x14:cfRule>
          <xm:sqref>A3:AL23</xm:sqref>
        </x14:conditionalFormatting>
        <x14:conditionalFormatting xmlns:xm="http://schemas.microsoft.com/office/excel/2006/main">
          <x14:cfRule type="expression" priority="4" stopIfTrue="1" id="{38D6C242-AAD1-8948-9D58-ADBE44FA9F9D}">
            <xm:f>Scoreboard!$F$23&lt;&gt;""</xm:f>
            <x14:dxf>
              <font>
                <color rgb="FF9C0006"/>
              </font>
              <fill>
                <patternFill>
                  <fgColor indexed="64"/>
                  <bgColor rgb="FFFFC7CE"/>
                </patternFill>
              </fill>
            </x14:dxf>
          </x14:cfRule>
          <xm:sqref>I1:N1</xm:sqref>
        </x14:conditionalFormatting>
        <x14:conditionalFormatting xmlns:xm="http://schemas.microsoft.com/office/excel/2006/main">
          <x14:cfRule type="expression" priority="3" stopIfTrue="1" id="{87E24553-19E9-BD4C-BBED-FCB5644CB653}">
            <xm:f>Scoreboard!$F$23&lt;&gt;""</xm:f>
            <x14:dxf>
              <font>
                <color rgb="FF9C0006"/>
              </font>
              <fill>
                <patternFill>
                  <fgColor indexed="64"/>
                  <bgColor rgb="FFFFC7CE"/>
                </patternFill>
              </fill>
            </x14:dxf>
          </x14:cfRule>
          <xm:sqref>A3:AA100</xm:sqref>
        </x14:conditionalFormatting>
        <x14:conditionalFormatting xmlns:xm="http://schemas.microsoft.com/office/excel/2006/main">
          <x14:cfRule type="expression" priority="1" stopIfTrue="1" id="{7BE10CE6-A140-9A4E-8329-74A3673F8AC4}">
            <xm:f>Scoreboard!$E$4="Excel version: Invalid"</xm:f>
            <x14:dxf>
              <font>
                <color rgb="FF9C0006"/>
              </font>
              <fill>
                <patternFill>
                  <fgColor indexed="64"/>
                  <bgColor rgb="FFFFC7CE"/>
                </patternFill>
              </fill>
            </x14:dxf>
          </x14:cfRule>
          <xm:sqref>A3:AA100</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CF293-8A46-6F4B-96E1-E848EF2F03E0}">
  <sheetPr>
    <tabColor rgb="FF4FADEA"/>
  </sheetPr>
  <dimension ref="A1:AO24"/>
  <sheetViews>
    <sheetView workbookViewId="0">
      <pane ySplit="2" topLeftCell="A3" activePane="bottomLeft" state="frozen"/>
      <selection pane="bottomLeft" activeCell="A3" sqref="A3:XFD3"/>
    </sheetView>
  </sheetViews>
  <sheetFormatPr baseColWidth="10" defaultColWidth="8.83203125" defaultRowHeight="9" x14ac:dyDescent="0.15"/>
  <cols>
    <col min="1" max="1" width="9" style="49" bestFit="1" customWidth="1"/>
    <col min="2" max="2" width="9.5" style="49" bestFit="1" customWidth="1"/>
    <col min="3" max="5" width="8.83203125" style="49"/>
    <col min="6" max="6" width="11.1640625" style="49" bestFit="1" customWidth="1"/>
    <col min="7" max="7" width="8.83203125" style="49"/>
    <col min="8" max="8" width="9" style="49" bestFit="1" customWidth="1"/>
    <col min="9" max="11" width="8.83203125" style="49"/>
    <col min="12" max="12" width="13.33203125" style="49" bestFit="1" customWidth="1"/>
    <col min="13" max="31" width="8.83203125" style="49"/>
    <col min="32" max="32" width="9" style="49" bestFit="1" customWidth="1"/>
    <col min="33" max="16384" width="8.83203125" style="49"/>
  </cols>
  <sheetData>
    <row r="1" spans="1:41" s="50" customFormat="1" ht="22" customHeight="1" x14ac:dyDescent="0.15">
      <c r="A1" s="56" t="s">
        <v>283</v>
      </c>
      <c r="B1" s="56" t="s">
        <v>284</v>
      </c>
      <c r="C1" s="56" t="s">
        <v>285</v>
      </c>
      <c r="D1" s="57" t="str" cm="1">
        <f t="array" aca="1" ref="D1" ca="1">IFERROR(
    _xlfn.LET(
        _xlpm.FileName, MID(CELL("filename", A1), FIND("]", CELL("filename", A1)) + 1, 255),
        _xlpm.DynamicRef, INDIRECT("'#_" &amp; _xlpm.FileName &amp; "'!" &amp; C2),
        IF(
            TYPE(_xlpm.DynamicRef) = 1,
            VLOOKUP(
                CELL("format", _xlpm.DynamicRef),
                FormatCodesSFX!$A$4:$B$53,
                2,
                FALSE
            ),
            _xlfn.SWITCH(
                TYPE(_xlpm.DynamicRef),
                2, "short text",
                4, "logical",
                16, "error",
                64, "long text",
                "Other"
            )
        )
    ),
    "Error in formula"
)</f>
        <v>error</v>
      </c>
      <c r="E1" s="56"/>
      <c r="F1" s="56"/>
      <c r="G1" s="56"/>
      <c r="H1" s="56"/>
      <c r="I1" s="57" t="str">
        <f>'Page CSC'!$I$1</f>
        <v>Hardworking Student</v>
      </c>
      <c r="J1" s="57"/>
      <c r="K1" s="57"/>
      <c r="L1" s="57" t="s">
        <v>286</v>
      </c>
      <c r="M1" s="57"/>
      <c r="N1" s="57"/>
      <c r="O1" s="57"/>
      <c r="P1" s="57" t="s">
        <v>287</v>
      </c>
      <c r="Q1" s="57"/>
      <c r="R1" s="57"/>
      <c r="S1" s="49"/>
      <c r="T1" s="49"/>
      <c r="U1" s="49"/>
      <c r="V1" s="49"/>
      <c r="W1" s="49"/>
      <c r="X1" s="56" t="str">
        <f t="shared" ref="X1:AA2" si="0">A1</f>
        <v>earned</v>
      </c>
      <c r="Y1" s="56" t="str">
        <f t="shared" si="0"/>
        <v>possible</v>
      </c>
      <c r="Z1" s="56" t="str">
        <f t="shared" si="0"/>
        <v>cell</v>
      </c>
      <c r="AA1" s="57" t="str">
        <f t="shared" ca="1" si="0"/>
        <v>error</v>
      </c>
      <c r="AB1" s="56"/>
      <c r="AC1" s="56"/>
      <c r="AD1" s="49"/>
      <c r="AE1" s="49"/>
      <c r="AF1" s="57" t="str">
        <f>I1</f>
        <v>Hardworking Student</v>
      </c>
      <c r="AG1" s="57"/>
      <c r="AH1" s="49"/>
      <c r="AI1" s="49"/>
      <c r="AJ1" s="49"/>
      <c r="AK1" s="49"/>
      <c r="AL1" s="57" t="s">
        <v>286</v>
      </c>
      <c r="AM1" s="49"/>
      <c r="AN1" s="49"/>
      <c r="AO1" s="49"/>
    </row>
    <row r="2" spans="1:41" s="50" customFormat="1" ht="23" customHeight="1" x14ac:dyDescent="0.15">
      <c r="A2" s="56">
        <f ca="1">'Page CSC'!$A$2</f>
        <v>0</v>
      </c>
      <c r="B2" s="58">
        <f>'Page CSC'!$B$2</f>
        <v>11</v>
      </c>
      <c r="C2" s="56" t="str" cm="1">
        <f t="array" aca="1" ref="C2" ca="1">SUBSTITUTE(IF(LEN(CELL("address"))&lt;15,CELL("address"),""),"$","")</f>
        <v/>
      </c>
      <c r="D2" s="57" t="str">
        <f ca="1">IF(ISNUMBER(SEARCH("FeedbackSFX!",_xlfn.FORMULATEXT(INDIRECT("'Page CSC'!"&amp;C2)))),"DRAGGING CELLS IS NOT PERMITTED. PLEASE UNDO LAST ACTION!!",IF($P$1&lt;&gt;"Feedback OFF",IFERROR(HLOOKUP(INDIRECT("'Page CSC'!"&amp;C2),FeedbackSFX!$B$2:$N$10,IF($P$1="Feedback ON", 2, FeedbackSFX!B1), FALSE), ""),""))</f>
        <v/>
      </c>
      <c r="E2" s="56"/>
      <c r="F2" s="56"/>
      <c r="G2" s="56"/>
      <c r="H2" s="56"/>
      <c r="I2" s="59"/>
      <c r="J2" s="56"/>
      <c r="K2" s="56"/>
      <c r="L2" s="56"/>
      <c r="M2" s="56"/>
      <c r="N2" s="56"/>
      <c r="O2" s="56"/>
      <c r="P2" s="56"/>
      <c r="Q2" s="56"/>
      <c r="R2" s="56"/>
      <c r="S2" s="49"/>
      <c r="T2" s="49"/>
      <c r="U2" s="49"/>
      <c r="V2" s="49"/>
      <c r="W2" s="49"/>
      <c r="X2" s="60">
        <f t="shared" ca="1" si="0"/>
        <v>0</v>
      </c>
      <c r="Y2" s="60">
        <f t="shared" si="0"/>
        <v>11</v>
      </c>
      <c r="Z2" s="60" t="str">
        <f t="shared" ca="1" si="0"/>
        <v/>
      </c>
      <c r="AA2" s="57" t="str">
        <f t="shared" ca="1" si="0"/>
        <v/>
      </c>
      <c r="AB2" s="56"/>
      <c r="AC2" s="56"/>
      <c r="AD2" s="49"/>
      <c r="AE2" s="49"/>
      <c r="AF2" s="49"/>
      <c r="AG2" s="49"/>
      <c r="AH2" s="49"/>
      <c r="AI2" s="49"/>
      <c r="AJ2" s="49"/>
      <c r="AK2" s="49"/>
      <c r="AL2" s="49"/>
      <c r="AM2" s="49"/>
      <c r="AN2" s="49"/>
      <c r="AO2" s="49"/>
    </row>
    <row r="3" spans="1:41" x14ac:dyDescent="0.15">
      <c r="B3" s="51" t="s">
        <v>39</v>
      </c>
      <c r="C3" s="51"/>
      <c r="D3" s="51"/>
      <c r="E3" s="51"/>
      <c r="F3" s="51"/>
      <c r="G3" s="51"/>
      <c r="H3" s="51"/>
      <c r="I3" s="51"/>
      <c r="J3" s="51"/>
      <c r="K3" s="51"/>
    </row>
    <row r="4" spans="1:41" x14ac:dyDescent="0.15">
      <c r="B4" s="51" t="s">
        <v>40</v>
      </c>
      <c r="C4" s="51"/>
      <c r="D4" s="51"/>
      <c r="E4" s="51"/>
      <c r="F4" s="51"/>
      <c r="G4" s="51"/>
      <c r="H4" s="51"/>
      <c r="I4" s="51"/>
      <c r="J4" s="51"/>
      <c r="K4" s="51"/>
    </row>
    <row r="5" spans="1:41" x14ac:dyDescent="0.15">
      <c r="B5" s="51" t="s">
        <v>41</v>
      </c>
      <c r="C5" s="51"/>
      <c r="D5" s="51"/>
      <c r="E5" s="51"/>
      <c r="F5" s="51"/>
      <c r="G5" s="51"/>
      <c r="H5" s="51"/>
      <c r="I5" s="51"/>
      <c r="J5" s="51"/>
      <c r="K5" s="51"/>
    </row>
    <row r="6" spans="1:41" x14ac:dyDescent="0.15">
      <c r="B6" s="51" t="s">
        <v>42</v>
      </c>
      <c r="C6" s="51"/>
      <c r="D6" s="51"/>
      <c r="E6" s="51"/>
      <c r="F6" s="51"/>
      <c r="G6" s="51"/>
      <c r="H6" s="51"/>
      <c r="I6" s="51"/>
      <c r="J6" s="51"/>
      <c r="K6" s="51"/>
    </row>
    <row r="7" spans="1:41" x14ac:dyDescent="0.15">
      <c r="B7" s="51" t="s">
        <v>43</v>
      </c>
      <c r="C7" s="51"/>
      <c r="D7" s="51"/>
      <c r="E7" s="51"/>
      <c r="F7" s="51"/>
      <c r="G7" s="51"/>
      <c r="H7" s="51"/>
      <c r="I7" s="51"/>
      <c r="J7" s="51"/>
      <c r="K7" s="51"/>
    </row>
    <row r="8" spans="1:41" x14ac:dyDescent="0.15">
      <c r="B8" s="52" t="s">
        <v>44</v>
      </c>
      <c r="C8" s="52"/>
      <c r="D8" s="52"/>
      <c r="E8" s="52"/>
      <c r="F8" s="52"/>
      <c r="G8" s="52"/>
      <c r="H8" s="56">
        <v>3.8</v>
      </c>
      <c r="I8" s="49" t="s">
        <v>45</v>
      </c>
    </row>
    <row r="9" spans="1:41" x14ac:dyDescent="0.15">
      <c r="B9" s="51" t="s">
        <v>46</v>
      </c>
      <c r="C9" s="51"/>
      <c r="D9" s="51"/>
      <c r="E9" s="51"/>
      <c r="F9" s="51"/>
      <c r="G9" s="51"/>
      <c r="H9" s="51"/>
      <c r="I9" s="51"/>
      <c r="J9" s="51"/>
      <c r="K9" s="51"/>
    </row>
    <row r="11" spans="1:41" x14ac:dyDescent="0.15">
      <c r="B11" s="54" t="s">
        <v>10</v>
      </c>
      <c r="C11" s="54"/>
      <c r="D11" s="54"/>
      <c r="E11" s="54"/>
    </row>
    <row r="12" spans="1:41" x14ac:dyDescent="0.15">
      <c r="B12" s="51" t="s">
        <v>11</v>
      </c>
      <c r="C12" s="51"/>
      <c r="D12" s="54">
        <v>28</v>
      </c>
      <c r="E12" s="54"/>
    </row>
    <row r="13" spans="1:41" x14ac:dyDescent="0.15">
      <c r="B13" s="51" t="s">
        <v>12</v>
      </c>
      <c r="C13" s="51"/>
      <c r="D13" s="51">
        <v>17</v>
      </c>
      <c r="E13" s="51"/>
    </row>
    <row r="14" spans="1:41" x14ac:dyDescent="0.15">
      <c r="B14" s="51" t="s">
        <v>47</v>
      </c>
      <c r="C14" s="51"/>
      <c r="D14" s="51">
        <f>D13-1</f>
        <v>16</v>
      </c>
      <c r="E14" s="51"/>
    </row>
    <row r="15" spans="1:41" x14ac:dyDescent="0.15">
      <c r="B15" s="51" t="s">
        <v>48</v>
      </c>
      <c r="C15" s="51"/>
      <c r="D15" s="51">
        <f>H8</f>
        <v>3.8</v>
      </c>
      <c r="E15" s="51"/>
    </row>
    <row r="16" spans="1:41" x14ac:dyDescent="0.15">
      <c r="B16" s="51" t="s">
        <v>14</v>
      </c>
      <c r="C16" s="51"/>
      <c r="D16" s="51">
        <v>0.98</v>
      </c>
      <c r="E16" s="51"/>
    </row>
    <row r="17" spans="2:12" x14ac:dyDescent="0.15">
      <c r="B17" s="51" t="s">
        <v>15</v>
      </c>
      <c r="C17" s="51"/>
      <c r="D17" s="51">
        <f>1-D16</f>
        <v>2.0000000000000018E-2</v>
      </c>
      <c r="E17" s="51"/>
    </row>
    <row r="19" spans="2:12" x14ac:dyDescent="0.15">
      <c r="B19" s="51" t="s">
        <v>49</v>
      </c>
      <c r="C19" s="51"/>
      <c r="D19" s="51"/>
      <c r="E19" s="51"/>
      <c r="F19" s="77">
        <f>_xlfn.T.INV.2T(D17,D14)</f>
        <v>2.5834871852759917</v>
      </c>
      <c r="H19" s="51" t="s">
        <v>18</v>
      </c>
      <c r="I19" s="51"/>
      <c r="J19" s="51"/>
      <c r="K19" s="51"/>
      <c r="L19" s="55">
        <f>F19*F23</f>
        <v>2.3810331811662229</v>
      </c>
    </row>
    <row r="20" spans="2:12" x14ac:dyDescent="0.15">
      <c r="B20" s="51" t="s">
        <v>50</v>
      </c>
      <c r="C20" s="51"/>
      <c r="D20" s="51"/>
      <c r="E20" s="51"/>
      <c r="F20" s="77"/>
      <c r="L20" s="55"/>
    </row>
    <row r="21" spans="2:12" x14ac:dyDescent="0.15">
      <c r="B21" s="51" t="s">
        <v>51</v>
      </c>
      <c r="C21" s="51"/>
      <c r="D21" s="51"/>
      <c r="E21" s="51"/>
      <c r="F21" s="77"/>
      <c r="H21" s="51" t="s">
        <v>21</v>
      </c>
      <c r="I21" s="51"/>
      <c r="J21" s="51"/>
      <c r="K21" s="51"/>
      <c r="L21" s="55">
        <f>D12-L19</f>
        <v>25.618966818833776</v>
      </c>
    </row>
    <row r="22" spans="2:12" x14ac:dyDescent="0.15">
      <c r="L22" s="55"/>
    </row>
    <row r="23" spans="2:12" x14ac:dyDescent="0.15">
      <c r="B23" s="51" t="s">
        <v>16</v>
      </c>
      <c r="C23" s="51"/>
      <c r="D23" s="51"/>
      <c r="E23" s="51"/>
      <c r="F23" s="55">
        <f>D15/SQRT(D13)</f>
        <v>0.92163537513806526</v>
      </c>
      <c r="H23" s="51" t="s">
        <v>52</v>
      </c>
      <c r="I23" s="51"/>
      <c r="J23" s="51"/>
      <c r="K23" s="51"/>
      <c r="L23" s="55">
        <f>D12+L19</f>
        <v>30.381033181166224</v>
      </c>
    </row>
    <row r="24" spans="2:12" x14ac:dyDescent="0.15">
      <c r="F24" s="55"/>
    </row>
  </sheetData>
  <mergeCells count="28">
    <mergeCell ref="B23:E23"/>
    <mergeCell ref="H23:K23"/>
    <mergeCell ref="B17:C17"/>
    <mergeCell ref="D17:E17"/>
    <mergeCell ref="B19:E19"/>
    <mergeCell ref="F19:F21"/>
    <mergeCell ref="H19:K19"/>
    <mergeCell ref="B20:E20"/>
    <mergeCell ref="B21:E21"/>
    <mergeCell ref="H21:K21"/>
    <mergeCell ref="B14:C14"/>
    <mergeCell ref="D14:E14"/>
    <mergeCell ref="B15:C15"/>
    <mergeCell ref="D15:E15"/>
    <mergeCell ref="B16:C16"/>
    <mergeCell ref="D16:E16"/>
    <mergeCell ref="B9:K9"/>
    <mergeCell ref="B11:E11"/>
    <mergeCell ref="B12:C12"/>
    <mergeCell ref="D12:E12"/>
    <mergeCell ref="B13:C13"/>
    <mergeCell ref="D13:E13"/>
    <mergeCell ref="B3:K3"/>
    <mergeCell ref="B4:K4"/>
    <mergeCell ref="B5:K5"/>
    <mergeCell ref="B6:K6"/>
    <mergeCell ref="B7:K7"/>
    <mergeCell ref="B8:G8"/>
  </mergeCells>
  <conditionalFormatting sqref="A1:A2">
    <cfRule type="expression" dxfId="41" priority="8">
      <formula>$A$2/$B$2&gt;=0.076</formula>
    </cfRule>
  </conditionalFormatting>
  <conditionalFormatting sqref="B1:B2">
    <cfRule type="expression" dxfId="40" priority="9">
      <formula>$A$2/$B$2&gt;=0.153</formula>
    </cfRule>
  </conditionalFormatting>
  <conditionalFormatting sqref="C1:C2">
    <cfRule type="expression" dxfId="39" priority="10">
      <formula>$A$2/$B$2&gt;=0.23</formula>
    </cfRule>
  </conditionalFormatting>
  <conditionalFormatting sqref="D1:D2">
    <cfRule type="expression" dxfId="38" priority="11">
      <formula>$A$2/$B$2&gt;=0.307</formula>
    </cfRule>
  </conditionalFormatting>
  <conditionalFormatting sqref="E1:E2">
    <cfRule type="expression" dxfId="37" priority="12">
      <formula>$A$2/$B$2&gt;=0.384</formula>
    </cfRule>
  </conditionalFormatting>
  <conditionalFormatting sqref="F1:F2">
    <cfRule type="expression" dxfId="36" priority="13">
      <formula>$A$2/$B$2&gt;=0.461</formula>
    </cfRule>
  </conditionalFormatting>
  <conditionalFormatting sqref="G1:G2">
    <cfRule type="expression" dxfId="35" priority="14">
      <formula>$A$2/$B$2&gt;=0.538</formula>
    </cfRule>
  </conditionalFormatting>
  <conditionalFormatting sqref="H1:H2">
    <cfRule type="expression" dxfId="34" priority="15">
      <formula>$A$2/$B$2&gt;=0.615</formula>
    </cfRule>
  </conditionalFormatting>
  <conditionalFormatting sqref="I1:P2">
    <cfRule type="expression" dxfId="33" priority="16">
      <formula>$A$2/$B$2&gt;=0.692</formula>
    </cfRule>
  </conditionalFormatting>
  <conditionalFormatting sqref="X1:AF1 X2:AO2 AH1:AK1 AM1:AO1">
    <cfRule type="expression" dxfId="32" priority="17">
      <formula>$A$2/$B$2&gt;=1</formula>
    </cfRule>
  </conditionalFormatting>
  <conditionalFormatting sqref="O1">
    <cfRule type="expression" dxfId="31" priority="7">
      <formula>$A$2/$B$2&gt;=0.846</formula>
    </cfRule>
  </conditionalFormatting>
  <conditionalFormatting sqref="AG1">
    <cfRule type="expression" dxfId="30" priority="6">
      <formula>$A$2/$B$2&gt;=0.846</formula>
    </cfRule>
  </conditionalFormatting>
  <conditionalFormatting sqref="AL1">
    <cfRule type="expression" dxfId="29" priority="5">
      <formula>$A$2/$B$2&gt;=0.846</formula>
    </cfRule>
  </conditionalFormatting>
  <conditionalFormatting sqref="L1">
    <cfRule type="expression" dxfId="28" priority="4">
      <formula>$A$2/$B$2&gt;=0.846</formula>
    </cfRule>
  </conditionalFormatting>
  <conditionalFormatting sqref="Q1:R2">
    <cfRule type="expression" dxfId="27" priority="3">
      <formula>$A$2/$B$2&gt;=0.846</formula>
    </cfRule>
  </conditionalFormatting>
  <conditionalFormatting sqref="P1">
    <cfRule type="expression" dxfId="26" priority="2">
      <formula>$P$1&lt;&gt;""</formula>
    </cfRule>
  </conditionalFormatting>
  <conditionalFormatting sqref="A1:O2 X1:AO2 P2:R2 Q1:R1">
    <cfRule type="expression" dxfId="25" priority="1">
      <formula>$P$1="Feedback OFF"</formula>
    </cfRule>
  </conditionalFormatting>
  <dataValidations count="1">
    <dataValidation type="list" allowBlank="1" showInputMessage="1" showErrorMessage="1" sqref="P1" xr:uid="{7B47E9B4-2BF4-A749-9B79-0E278D191210}">
      <formula1>"Feedback ON, Taunting ON, Feedback OFF"</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FeedbackSFX</vt:lpstr>
      <vt:lpstr>Scoreboard</vt:lpstr>
      <vt:lpstr>Page A</vt:lpstr>
      <vt:lpstr>Page B </vt:lpstr>
      <vt:lpstr>Page 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Raymond Frost</dc:creator>
  <cp:lastModifiedBy>Raymond Frost</cp:lastModifiedBy>
  <dcterms:created xsi:type="dcterms:W3CDTF">2025-03-06T16:32:03Z</dcterms:created>
  <dcterms:modified xsi:type="dcterms:W3CDTF">2025-03-06T16:32:08Z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rade formulas">
    <vt:lpwstr>selected</vt:lpwstr>
  </property>
  <property fmtid="{D5CDD505-2E9C-101B-9397-08002B2CF9AE}" pid="3" name="Feedback ON - Student controlled">
    <vt:lpwstr>selected</vt:lpwstr>
  </property>
  <property fmtid="{D5CDD505-2E9C-101B-9397-08002B2CF9AE}" pid="4" name="Create model charts">
    <vt:lpwstr>selected</vt:lpwstr>
  </property>
  <property fmtid="{D5CDD505-2E9C-101B-9397-08002B2CF9AE}" pid="5" name="Grade cell references">
    <vt:lpwstr>selected</vt:lpwstr>
  </property>
  <property fmtid="{D5CDD505-2E9C-101B-9397-08002B2CF9AE}" pid="6" name="Keep original number formatting">
    <vt:lpwstr>selected</vt:lpwstr>
  </property>
  <property fmtid="{D5CDD505-2E9C-101B-9397-08002B2CF9AE}" pid="7" name="Create model pivot tables">
    <vt:lpwstr>selected</vt:lpwstr>
  </property>
  <property fmtid="{D5CDD505-2E9C-101B-9397-08002B2CF9AE}" pid="8" name="Grade absolute references">
    <vt:lpwstr>selected</vt:lpwstr>
  </property>
  <property fmtid="{D5CDD505-2E9C-101B-9397-08002B2CF9AE}" pid="9" name="Keep original assumptions">
    <vt:lpwstr>selected</vt:lpwstr>
  </property>
  <property fmtid="{D5CDD505-2E9C-101B-9397-08002B2CF9AE}" pid="10" name="Create pivot table prompts">
    <vt:lpwstr>selected</vt:lpwstr>
  </property>
  <property fmtid="{D5CDD505-2E9C-101B-9397-08002B2CF9AE}" pid="11" name="Ignore number formatting">
    <vt:lpwstr>selected</vt:lpwstr>
  </property>
  <property fmtid="{D5CDD505-2E9C-101B-9397-08002B2CF9AE}" pid="12" name="Keep original borders/shading">
    <vt:lpwstr>selected</vt:lpwstr>
  </property>
  <property fmtid="{D5CDD505-2E9C-101B-9397-08002B2CF9AE}" pid="13" name="Create table sort &amp; filter prompts">
    <vt:lpwstr>selected</vt:lpwstr>
  </property>
  <property fmtid="{D5CDD505-2E9C-101B-9397-08002B2CF9AE}" pid="14" name="Clear answers">
    <vt:lpwstr>selected</vt:lpwstr>
  </property>
  <property fmtid="{D5CDD505-2E9C-101B-9397-08002B2CF9AE}" pid="15" name="Hide CODED file">
    <vt:lpwstr>selected</vt:lpwstr>
  </property>
  <property fmtid="{D5CDD505-2E9C-101B-9397-08002B2CF9AE}" pid="16" name="5">
    <vt:lpwstr>selected</vt:lpwstr>
  </property>
  <property fmtid="{D5CDD505-2E9C-101B-9397-08002B2CF9AE}" pid="17" name="1E-05">
    <vt:lpwstr>selected</vt:lpwstr>
  </property>
  <property fmtid="{D5CDD505-2E9C-101B-9397-08002B2CF9AE}" pid="18" name="200">
    <vt:lpwstr>selected</vt:lpwstr>
  </property>
  <property fmtid="{D5CDD505-2E9C-101B-9397-08002B2CF9AE}" pid="19" name="One generic file for all">
    <vt:lpwstr>selected</vt:lpwstr>
  </property>
  <property fmtid="{D5CDD505-2E9C-101B-9397-08002B2CF9AE}" pid="20" name="Keep original formulas">
    <vt:lpwstr>selected</vt:lpwstr>
  </property>
  <property fmtid="{D5CDD505-2E9C-101B-9397-08002B2CF9AE}" pid="21" name="Keep original values">
    <vt:lpwstr>selected</vt:lpwstr>
  </property>
  <property fmtid="{D5CDD505-2E9C-101B-9397-08002B2CF9AE}" pid="22" name="Full assignment">
    <vt:lpwstr>selected</vt:lpwstr>
  </property>
  <property fmtid="{D5CDD505-2E9C-101B-9397-08002B2CF9AE}" pid="23" name="Keep original tab order">
    <vt:lpwstr>selected</vt:lpwstr>
  </property>
  <property fmtid="{D5CDD505-2E9C-101B-9397-08002B2CF9AE}" pid="24" name="Keep original tab names">
    <vt:lpwstr>selected</vt:lpwstr>
  </property>
  <property fmtid="{D5CDD505-2E9C-101B-9397-08002B2CF9AE}" pid="25" name="Prohibit external references">
    <vt:lpwstr>selected</vt:lpwstr>
  </property>
  <property fmtid="{D5CDD505-2E9C-101B-9397-08002B2CF9AE}" pid="26" name="Low value">
    <vt:i4>1</vt:i4>
  </property>
  <property fmtid="{D5CDD505-2E9C-101B-9397-08002B2CF9AE}" pid="27" name="High value">
    <vt:i4>2</vt:i4>
  </property>
  <property fmtid="{D5CDD505-2E9C-101B-9397-08002B2CF9AE}" pid="28" name="Formulas">
    <vt:i4>1</vt:i4>
  </property>
  <property fmtid="{D5CDD505-2E9C-101B-9397-08002B2CF9AE}" pid="29" name="Answer blocks">
    <vt:i4>5</vt:i4>
  </property>
  <property fmtid="{D5CDD505-2E9C-101B-9397-08002B2CF9AE}" pid="30" name="Pivot tables">
    <vt:i4>1</vt:i4>
  </property>
</Properties>
</file>