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raymondfrost/Desktop/reupdatedpowerpointandlink/"/>
    </mc:Choice>
  </mc:AlternateContent>
  <xr:revisionPtr revIDLastSave="0" documentId="8_{F3B1243A-7D74-F749-90E4-EEBC6D8E7184}" xr6:coauthVersionLast="47" xr6:coauthVersionMax="47" xr10:uidLastSave="{00000000-0000-0000-0000-000000000000}"/>
  <workbookProtection workbookAlgorithmName="SHA-512" workbookHashValue="keRCK48voKcEU+qEup0ijTeGnV3DhxyljvnXgUfM1oGgL9dtQ2OI4kwu4zKelgDNp+bLlSR9ijxPeWPiiLBM8g==" workbookSaltValue="/pnUhLAZHqUbdQqYizCGzQ==" workbookSpinCount="100000" lockStructure="1"/>
  <bookViews>
    <workbookView xWindow="3880" yWindow="3060" windowWidth="27240" windowHeight="16440" activeTab="2" xr2:uid="{DA279379-BF90-9140-911A-EC7C76C98402}"/>
  </bookViews>
  <sheets>
    <sheet name="FormatCodesSFX" sheetId="4" state="veryHidden" r:id="rId1"/>
    <sheet name="FeedbackSFX" sheetId="5" state="hidden" r:id="rId2"/>
    <sheet name="Scoreboard" sheetId="6" r:id="rId3"/>
    <sheet name="Page APT" sheetId="8" state="veryHidden" r:id="rId4"/>
    <sheet name="Page ASC" sheetId="9" state="veryHidden" r:id="rId5"/>
    <sheet name="Page A" sheetId="7" r:id="rId6"/>
    <sheet name="#_Page A" sheetId="1" state="veryHidden" r:id="rId7"/>
    <sheet name=" Page BPT" sheetId="11" state="veryHidden" r:id="rId8"/>
    <sheet name=" Page BSC" sheetId="12" state="veryHidden" r:id="rId9"/>
    <sheet name=" Page B" sheetId="10" r:id="rId10"/>
    <sheet name="#_ Page B" sheetId="2" state="veryHidden" r:id="rId11"/>
    <sheet name=" Page CPT" sheetId="14" state="veryHidden" r:id="rId12"/>
    <sheet name=" Page CSC" sheetId="15" state="veryHidden" r:id="rId13"/>
    <sheet name=" Page C" sheetId="13" r:id="rId14"/>
    <sheet name="#_ Page C" sheetId="3" state="veryHidden" r:id="rId1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6" l="1" a="1"/>
  <c r="F23" i="6"/>
  <c r="I1" i="13" s="1" a="1"/>
  <c r="I1" i="13" s="1"/>
  <c r="AF1" i="13" s="1"/>
  <c r="B2" i="15"/>
  <c r="B2" i="3" s="1"/>
  <c r="Y2" i="3" s="1"/>
  <c r="B1" i="5"/>
  <c r="Z1" i="13"/>
  <c r="Y1" i="13"/>
  <c r="X1" i="13"/>
  <c r="I1" i="3"/>
  <c r="AF1" i="3" s="1"/>
  <c r="Z1" i="3"/>
  <c r="Y1" i="3"/>
  <c r="X1" i="3"/>
  <c r="F22" i="6" a="1"/>
  <c r="F22" i="6"/>
  <c r="I1" i="10" s="1" a="1"/>
  <c r="I1" i="10" s="1"/>
  <c r="AF1" i="10" s="1"/>
  <c r="B2" i="12"/>
  <c r="B2" i="10" s="1"/>
  <c r="Y2" i="10" s="1"/>
  <c r="Z1" i="10"/>
  <c r="Y1" i="10"/>
  <c r="X1" i="10"/>
  <c r="I1" i="2"/>
  <c r="AF1" i="2"/>
  <c r="Z1" i="2"/>
  <c r="Y1" i="2"/>
  <c r="X1" i="2"/>
  <c r="F21" i="6" a="1"/>
  <c r="F21" i="6" s="1"/>
  <c r="I1" i="7" s="1" a="1"/>
  <c r="I1" i="7" s="1"/>
  <c r="AF1" i="7" s="1"/>
  <c r="B2" i="9"/>
  <c r="B2" i="7" s="1"/>
  <c r="Y2" i="7" s="1"/>
  <c r="Z1" i="7"/>
  <c r="Y1" i="7"/>
  <c r="X1" i="7"/>
  <c r="I1" i="1"/>
  <c r="AF1" i="1" s="1"/>
  <c r="B2" i="1"/>
  <c r="Y2" i="1"/>
  <c r="Z1" i="1"/>
  <c r="Y1" i="1"/>
  <c r="X1" i="1"/>
  <c r="F4" i="6" a="1"/>
  <c r="F4" i="6" s="1"/>
  <c r="E4" i="6"/>
  <c r="P2" i="10" s="1"/>
  <c r="C11" i="3"/>
  <c r="H19" i="3" s="1"/>
  <c r="J17" i="2"/>
  <c r="J15" i="2"/>
  <c r="J13" i="2"/>
  <c r="J11" i="2"/>
  <c r="C11" i="1"/>
  <c r="K23" i="1" s="1"/>
  <c r="H16" i="15"/>
  <c r="H19" i="15"/>
  <c r="C2" i="3" a="1"/>
  <c r="C12" i="15"/>
  <c r="F11" i="15"/>
  <c r="F12" i="15"/>
  <c r="C2" i="10" a="1"/>
  <c r="C2" i="13" a="1"/>
  <c r="C11" i="15"/>
  <c r="C2" i="2" a="1"/>
  <c r="J11" i="12"/>
  <c r="C2" i="7" a="1"/>
  <c r="J13" i="12"/>
  <c r="J15" i="12"/>
  <c r="J17" i="12"/>
  <c r="D9" i="12"/>
  <c r="C2" i="1" a="1"/>
  <c r="C11" i="9"/>
  <c r="K14" i="9"/>
  <c r="K17" i="9"/>
  <c r="K20" i="9"/>
  <c r="K23" i="9"/>
  <c r="C10" i="9"/>
  <c r="C12" i="9"/>
  <c r="K26" i="9"/>
  <c r="P2" i="13" l="1"/>
  <c r="C2" i="13"/>
  <c r="C2" i="10"/>
  <c r="C2" i="3"/>
  <c r="B2" i="13"/>
  <c r="Y2" i="13" s="1"/>
  <c r="C23" i="6"/>
  <c r="C25" i="6" s="1"/>
  <c r="C2" i="7"/>
  <c r="Z2" i="7" s="1"/>
  <c r="C2" i="2"/>
  <c r="Z2" i="10"/>
  <c r="C22" i="6"/>
  <c r="B2" i="2"/>
  <c r="Y2" i="2" s="1"/>
  <c r="C2" i="1"/>
  <c r="C8" i="6"/>
  <c r="C21" i="6"/>
  <c r="P2" i="7"/>
  <c r="C12" i="1"/>
  <c r="K26" i="1" s="1"/>
  <c r="K14" i="1"/>
  <c r="K17" i="1"/>
  <c r="K20" i="1"/>
  <c r="H16" i="3"/>
  <c r="D1" i="10" a="1"/>
  <c r="D2" i="10"/>
  <c r="D2" i="7"/>
  <c r="D1" i="7" a="1"/>
  <c r="Z2" i="3" l="1"/>
  <c r="Z2" i="13"/>
  <c r="A2" i="12"/>
  <c r="AA2" i="10"/>
  <c r="D1" i="10"/>
  <c r="AA1" i="10" s="1"/>
  <c r="Z2" i="2"/>
  <c r="D1" i="7"/>
  <c r="AA1" i="7" s="1"/>
  <c r="A2" i="9"/>
  <c r="AA2" i="7"/>
  <c r="Z2" i="1"/>
  <c r="D1" i="13" a="1"/>
  <c r="D2" i="13"/>
  <c r="D1" i="3" a="1"/>
  <c r="D2" i="3"/>
  <c r="D2" i="2"/>
  <c r="D1" i="2" a="1"/>
  <c r="D2" i="1"/>
  <c r="D1" i="1" a="1"/>
  <c r="AA2" i="3" l="1"/>
  <c r="D1" i="3"/>
  <c r="AA1" i="3" s="1"/>
  <c r="A2" i="15"/>
  <c r="AA2" i="13"/>
  <c r="D1" i="13"/>
  <c r="AA1" i="13" s="1"/>
  <c r="D1" i="2"/>
  <c r="AA1" i="2" s="1"/>
  <c r="AA2" i="2"/>
  <c r="A2" i="10"/>
  <c r="X2" i="10" s="1"/>
  <c r="A2" i="2"/>
  <c r="X2" i="2" s="1"/>
  <c r="B22" i="6"/>
  <c r="D1" i="1"/>
  <c r="AA1" i="1" s="1"/>
  <c r="AA2" i="1"/>
  <c r="A2" i="7"/>
  <c r="X2" i="7" s="1"/>
  <c r="B21" i="6"/>
  <c r="A2" i="1"/>
  <c r="X2" i="1" s="1"/>
  <c r="A2" i="3" l="1"/>
  <c r="X2" i="3" s="1"/>
  <c r="B23" i="6"/>
  <c r="B25" i="6" s="1"/>
  <c r="A2" i="13"/>
  <c r="X2" i="13" s="1"/>
  <c r="I2" i="6" l="1"/>
  <c r="D25" i="6"/>
  <c r="I3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Frost, Raymond</author>
  </authors>
  <commentList>
    <comment ref="S1" authorId="0" shapeId="0" xr:uid="{B3D27F11-BF8A-214F-AEF3-305D02093019}">
      <text>
        <r>
          <rPr>
            <sz val="10"/>
            <color rgb="FF000000"/>
            <rFont val="Tahoma"/>
            <family val="2"/>
          </rPr>
          <t>No pressure, no diamonds!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Frost, Raymond</author>
  </authors>
  <commentList>
    <comment ref="S1" authorId="0" shapeId="0" xr:uid="{0B5BBB79-65D4-504A-A9A5-8A2A1BBBC2B0}">
      <text>
        <r>
          <rPr>
            <sz val="10"/>
            <color rgb="FF000000"/>
            <rFont val="Tahoma"/>
            <family val="2"/>
          </rPr>
          <t>Courage doesn’t always roar. Sometimes courage is the quiet voice at the end of the day saying ‘I will try again tomorrow’. – Mary Anne Radmacher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Frost, Raymond</author>
  </authors>
  <commentList>
    <comment ref="S1" authorId="0" shapeId="0" xr:uid="{3C01BE16-87D3-5543-A8C0-F0CB33EC3428}">
      <text>
        <r>
          <rPr>
            <sz val="10"/>
            <color rgb="FF000000"/>
            <rFont val="Tahoma"/>
            <family val="2"/>
          </rPr>
          <t>The richest people in the world look for and build networks. Everyone else looks for work. – Robert Kiyosaki, author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<sst xmlns="http://schemas.openxmlformats.org/spreadsheetml/2006/main" count="358" uniqueCount="281">
  <si>
    <t>You manage the fishing excursions for the luxury cruise ship, the S.S. Anne. Your fishing rod has broken.</t>
  </si>
  <si>
    <t>The S.S. Anne has docked in the port town of Vermilion City, so you set off to acquire a new fishing rod.</t>
  </si>
  <si>
    <t>You find an old man obsessed with fishing in the northwest section of town, and he offers you an old fishing rod to use.</t>
  </si>
  <si>
    <t xml:space="preserve">He tells you, "I have not been able to catch any fish all week. I normally catch fish </t>
  </si>
  <si>
    <t>of the time"</t>
  </si>
  <si>
    <t>Identify the parts of this distribution</t>
  </si>
  <si>
    <t>n</t>
  </si>
  <si>
    <t>P</t>
  </si>
  <si>
    <t>Q</t>
  </si>
  <si>
    <t>What is the probability that the old man catches zero fish all week?</t>
  </si>
  <si>
    <t>What is the probability that the old man catches fish two or fewers days in a week?</t>
  </si>
  <si>
    <t>What is the probability that the old man catches fish on 4 or more days in a week?</t>
  </si>
  <si>
    <t>How many days on average does the old man expect to catch fish in a week?</t>
  </si>
  <si>
    <t>What is the standard deviation of this distribution?</t>
  </si>
  <si>
    <t xml:space="preserve">P-Mart, the store in Vermilion City sees a lot of tourist traffic. </t>
  </si>
  <si>
    <t xml:space="preserve">Here visitors can buy things like Ice Heal (for sprained ankles on hikes), </t>
  </si>
  <si>
    <t xml:space="preserve">Awakening (if you're tired), and Repel (for bugs). The P-Mart averages 15 customers per hour. </t>
  </si>
  <si>
    <t>Assume the number of visitors per hour follows the Poisson distribution</t>
  </si>
  <si>
    <t>What is lambda?</t>
  </si>
  <si>
    <t>What is the probability that 5 visitors will arrive during the next hour?</t>
  </si>
  <si>
    <t>What is the probability that 4 visitors will arrive during the next 30 minutes?</t>
  </si>
  <si>
    <t>What is the probability that 8 or more visitors will arrive during the next hour?</t>
  </si>
  <si>
    <t>What is the probability that fewer than 10 visitors will arrive during the next hour?</t>
  </si>
  <si>
    <t>The S.S. Anne takes passengers on field expeditions (for science) led by their lead insect collector, Tajiri</t>
  </si>
  <si>
    <t>You assist in these expeditions by packing the supplies - little containers called poké balls</t>
  </si>
  <si>
    <t>This time, you are in a rush (likely from dealing with the old fisherman)</t>
  </si>
  <si>
    <t>The ship's current inventory is 12 poké balls and 11 ultra balls (a stronger container)</t>
  </si>
  <si>
    <t>Tajiri needs you to grab 11 balls in total for this expedition.</t>
  </si>
  <si>
    <t>Identify the components of this distribution</t>
  </si>
  <si>
    <t>N</t>
  </si>
  <si>
    <t># poké balls</t>
  </si>
  <si>
    <t># ultra balls</t>
  </si>
  <si>
    <t>If you randomly select balls, determine the following probabilities:</t>
  </si>
  <si>
    <t>What is the probability that four ultra balls are selected?</t>
  </si>
  <si>
    <t>What is the probabiliy that four poké balls are selected?</t>
  </si>
  <si>
    <t>The CELL function returns</t>
  </si>
  <si>
    <t>Display</t>
  </si>
  <si>
    <t>,0</t>
  </si>
  <si>
    <t>comma format with 0 decimal places</t>
  </si>
  <si>
    <t>,0-</t>
  </si>
  <si>
    <t>comma format with 0 decimal places, negative numbers in red</t>
  </si>
  <si>
    <t>,1</t>
  </si>
  <si>
    <t>comma format with 1 decimal places</t>
  </si>
  <si>
    <t>,1-</t>
  </si>
  <si>
    <t>comma format with 1 decimal places, negative numbers in red</t>
  </si>
  <si>
    <t>,2</t>
  </si>
  <si>
    <t>comma format with 2 decimal places</t>
  </si>
  <si>
    <t>,2-</t>
  </si>
  <si>
    <t>comma format with 2 decimal places, negative numbers in red</t>
  </si>
  <si>
    <t>,3</t>
  </si>
  <si>
    <t>comma format with 3 decimal places</t>
  </si>
  <si>
    <t>,3-</t>
  </si>
  <si>
    <t>comma format with 3 decimal places, negative numbers in red</t>
  </si>
  <si>
    <t>,4</t>
  </si>
  <si>
    <t>comma format with 4 decimal places</t>
  </si>
  <si>
    <t>,4-</t>
  </si>
  <si>
    <t>comma format with 4 decimal places, negative numbers in red</t>
  </si>
  <si>
    <t>C0</t>
  </si>
  <si>
    <t>currency/accounting with 0 decimal places</t>
  </si>
  <si>
    <t>C0-</t>
  </si>
  <si>
    <t>currency/accounting with 0 decimal places, negative numbers in red</t>
  </si>
  <si>
    <t>C1</t>
  </si>
  <si>
    <t>currency/accounting with 1 decimal places</t>
  </si>
  <si>
    <t>C1-</t>
  </si>
  <si>
    <t>currency/accounting with 1 decimal places, negative numbers in red</t>
  </si>
  <si>
    <t>C2</t>
  </si>
  <si>
    <t>currency/accounting with 2 decimal places</t>
  </si>
  <si>
    <t>C2-</t>
  </si>
  <si>
    <t>currency/accounting with 2 decimal places, negative numbers in red</t>
  </si>
  <si>
    <t>C3</t>
  </si>
  <si>
    <t>currency/accounting with 3 decimal places</t>
  </si>
  <si>
    <t>C3-</t>
  </si>
  <si>
    <t>currency/accounting with 3 decimal places, negative numbers in red</t>
  </si>
  <si>
    <t>C4</t>
  </si>
  <si>
    <t>currency/accounting with 4 decimal places</t>
  </si>
  <si>
    <t>C4-</t>
  </si>
  <si>
    <t>currency/accounting with 4 decimal places, negative numbers in red</t>
  </si>
  <si>
    <t>D1</t>
  </si>
  <si>
    <t>long date</t>
  </si>
  <si>
    <t>D2</t>
  </si>
  <si>
    <t>day and month</t>
  </si>
  <si>
    <t>D3</t>
  </si>
  <si>
    <t>mmm-yy</t>
  </si>
  <si>
    <t>D4</t>
  </si>
  <si>
    <t>short date</t>
  </si>
  <si>
    <t>D5</t>
  </si>
  <si>
    <t>mm/dd</t>
  </si>
  <si>
    <t>D6</t>
  </si>
  <si>
    <t>h:mm:ss AM/PM</t>
  </si>
  <si>
    <t>D7</t>
  </si>
  <si>
    <t>h:mm AM/PM</t>
  </si>
  <si>
    <t>D8</t>
  </si>
  <si>
    <t>h:mm:ss</t>
  </si>
  <si>
    <t>D9</t>
  </si>
  <si>
    <t>h:mm</t>
  </si>
  <si>
    <t>F0</t>
  </si>
  <si>
    <t>number with 0 decimal places, do not use comma separator (,)</t>
  </si>
  <si>
    <t>F0-</t>
  </si>
  <si>
    <t>number with 0 decimal places, negative numbers in red, do not use comma separator (,)</t>
  </si>
  <si>
    <t>F1</t>
  </si>
  <si>
    <t>number with 1 decimal place, do not use comma separator (,)</t>
  </si>
  <si>
    <t>F1-</t>
  </si>
  <si>
    <t>number with 1 decimal place, negative numbers in red, do not use comma separator (,)</t>
  </si>
  <si>
    <t>F2</t>
  </si>
  <si>
    <t>number with 2 decimal places, do not use comma separator (,)</t>
  </si>
  <si>
    <t>F2-</t>
  </si>
  <si>
    <t>number with 2 decimal places, negative numbers in red, do not use comma separator (,)</t>
  </si>
  <si>
    <t>F3</t>
  </si>
  <si>
    <t>number with 3 decimal places, do not use comma separator (,)</t>
  </si>
  <si>
    <t>F3-</t>
  </si>
  <si>
    <t>number with 3 decimal places, negative numbers in red, do not use comma separator (,)</t>
  </si>
  <si>
    <t>F4</t>
  </si>
  <si>
    <t>number with 4 decimal places, do not use comma separator (,)</t>
  </si>
  <si>
    <t>F4-</t>
  </si>
  <si>
    <t>number with 4 decimal places, negative numbers in red, do not use comma separator (,)</t>
  </si>
  <si>
    <t>G</t>
  </si>
  <si>
    <t>general</t>
  </si>
  <si>
    <t>P0</t>
  </si>
  <si>
    <t>percent with 0 decimal places</t>
  </si>
  <si>
    <t>P1</t>
  </si>
  <si>
    <t>percent with 1 decimal place</t>
  </si>
  <si>
    <t>P2</t>
  </si>
  <si>
    <t>percent with 2 decimal places</t>
  </si>
  <si>
    <t>P3</t>
  </si>
  <si>
    <t>percent with 3 decimal places</t>
  </si>
  <si>
    <t>P4</t>
  </si>
  <si>
    <t>percent with 4 decimal places</t>
  </si>
  <si>
    <t>S0</t>
  </si>
  <si>
    <t>scientific with 0 decimal places</t>
  </si>
  <si>
    <t>S1</t>
  </si>
  <si>
    <t>scientific with 1 decimal places</t>
  </si>
  <si>
    <t>S2</t>
  </si>
  <si>
    <t>scientific with 2 decimal places</t>
  </si>
  <si>
    <t>S3</t>
  </si>
  <si>
    <t>scientific with 3 decimal places</t>
  </si>
  <si>
    <t>S4</t>
  </si>
  <si>
    <t>scientific with 4 decimal places</t>
  </si>
  <si>
    <t>Rand</t>
  </si>
  <si>
    <t>Code</t>
  </si>
  <si>
    <t>StuNAMsg</t>
  </si>
  <si>
    <t>PerfectMsg</t>
  </si>
  <si>
    <t>StuErrorMsg</t>
  </si>
  <si>
    <t>WrongTypeMsg</t>
  </si>
  <si>
    <t>MissingFormulaMsg</t>
  </si>
  <si>
    <t>ExternalRefsMsg</t>
  </si>
  <si>
    <t>HardCodeMsg</t>
  </si>
  <si>
    <t>HardQuoteMsg</t>
  </si>
  <si>
    <t>MissingAbsMsg</t>
  </si>
  <si>
    <t>FormatMsg</t>
  </si>
  <si>
    <t>TooLow</t>
  </si>
  <si>
    <t>TooHigh</t>
  </si>
  <si>
    <t>WrongAnswer</t>
  </si>
  <si>
    <t>Standard Message</t>
  </si>
  <si>
    <t>ERROR--#N/A means that no value was found, but there should be one. Please correct.</t>
  </si>
  <si>
    <t>PERFECT!</t>
  </si>
  <si>
    <t xml:space="preserve">ERROR--Please change the formula or function to eliminate the error. </t>
  </si>
  <si>
    <t>WRONG DATATYPE--Please change your answer to match the datatype listed above.</t>
  </si>
  <si>
    <t>MISSING FORMULA or FUNCTION--Please avoid typing an answer that can be calculated. Typed answers are error-prone, hard to audit, and hard to update.</t>
  </si>
  <si>
    <t>ERROR--Formula copied from another workbook.</t>
  </si>
  <si>
    <t>MISSING CELL REFERENCE--Right answer but please avoid typing numbers inside a formula or function.</t>
  </si>
  <si>
    <t>MISSING CELL REFERENCE--Right answer but please avoid typing text inside a formula or function.</t>
  </si>
  <si>
    <t>MISSING LOCK--Please add $ as appropriate so the formula will copy correctly.</t>
  </si>
  <si>
    <t>WRONG FORMAT--Please format as directed, then press F9 (or fn + F9) to regrade.</t>
  </si>
  <si>
    <t>Value too low, please try again.</t>
  </si>
  <si>
    <t>Value too high, please try again.</t>
  </si>
  <si>
    <t>Wrong answer, please try again.</t>
  </si>
  <si>
    <t>Funny Messages</t>
  </si>
  <si>
    <t>Oops! N/A found – formula missing its mark! 🎯❌</t>
  </si>
  <si>
    <t>AWESOME! 🤓</t>
  </si>
  <si>
    <t>Cell adrift in Error Sea. 🌊 Chart a formula fix! 🧭</t>
  </si>
  <si>
    <t>Love Island error! Set up your data with the right datatype match. 💔🔄</t>
  </si>
  <si>
    <t>Houston, formula required for this mission! 🚀🧩</t>
  </si>
  <si>
    <t>Ouch! Cell caught referencing the workbook next door! 😣📚</t>
  </si>
  <si>
    <t>Missed cell refs? Swap those numbers for proper invites! 📲➡️🎯</t>
  </si>
  <si>
    <t>Missed cell refs? Swap that text for proper invites! _xD83D_➡️🎯</t>
  </si>
  <si>
    <t>Unlocked cells? Add $ to ensure they copy correctly! 🔒➡️📄</t>
  </si>
  <si>
    <t>Wrong number attire? Reformat, then F9 (or fn + F9)!⚙️</t>
  </si>
  <si>
    <t>Too low, boost that number! 🔼</t>
  </si>
  <si>
    <t>Too high, lower that number! 🔽</t>
  </si>
  <si>
    <t>Seriously? Nope. Try again! 🙄🔄</t>
  </si>
  <si>
    <t>N/A signal! Did your formula forget something? 🤔🚦</t>
  </si>
  <si>
    <t>EXCELLENT! 🤑</t>
  </si>
  <si>
    <t>Formula Error Monster! 👾 Cast a fix-it spell. 🪄</t>
  </si>
  <si>
    <t>Identity crisis in cell! Guide it to its true datatype. 🆔➡️🔧</t>
  </si>
  <si>
    <t>Formula MIA? Let's launch a search! 🔍🛰</t>
  </si>
  <si>
    <t>Cell's got a roving eye for other workbooks! Commitment time? 💍📁</t>
  </si>
  <si>
    <t>Cell FOMO? Time to party with the right references! 🥳🔗</t>
  </si>
  <si>
    <t>Cells escaping when copied? $ is the key to containment! 🗝️🔐</t>
  </si>
  <si>
    <t>Unkempt number? Reformat, then F9 (or fn + F9)! 🎩✨</t>
  </si>
  <si>
    <t>Valley too deep? Raise the number! ⬆️🏞️</t>
  </si>
  <si>
    <t>Sky-high value? Bring it down! ⬇️🌤️</t>
  </si>
  <si>
    <t>Nope, that ain’t it. What’s next? ❌🤨</t>
  </si>
  <si>
    <t>#N/A in hideout, send formula back to search! 🔍🏹</t>
  </si>
  <si>
    <t>YOU'RE CRUSHING IT! Keep that greatness coming! 💪✨</t>
  </si>
  <si>
    <t>Formula fail! 🚨 Call the math-mobile for a recalc! 🚗</t>
  </si>
  <si>
    <t>Mismatch alert! This isn't a mix-and-match. Align your datatypes. 🚫❌</t>
  </si>
  <si>
    <t>Cell's bare! Quick, clothe it with a formula! 👚✨</t>
  </si>
  <si>
    <t>Workbook envy? This cell's a one-book wonder! 😒🔒</t>
  </si>
  <si>
    <t>Friends &gt; numbers. Replace typed digits with cell pals! 🤝📊</t>
  </si>
  <si>
    <t>Friends &gt; text. Replace text with cell pals! 🤝📊</t>
  </si>
  <si>
    <t>Spreadsheet anarchy? Use $ to copy cells without mayhem! 🔄🚫</t>
  </si>
  <si>
    <t>Number's style off? Reformat, then F9 (or fn + F9) to fix! 👗🔄</t>
  </si>
  <si>
    <t>Bottom feeder? Not this time—larger number needed. 📈</t>
  </si>
  <si>
    <t>Top-shelf number? Time for a lower shelf. 📉</t>
  </si>
  <si>
    <t>Wrong. Take another stab. 🎯👀</t>
  </si>
  <si>
    <t>N/A detected! Command your formula to find the value! 🎮🕹</t>
  </si>
  <si>
    <t>STELLAR PERFORMANCE! The stars have nothing on you! 🌟🚀</t>
  </si>
  <si>
    <t>Game on! 🎮 Hunt for the error-busting formula. 🔍</t>
  </si>
  <si>
    <t>Data type mismatch! Swipe right on the correct datatype. 👈👉📲</t>
  </si>
  <si>
    <t>Formula's gone poof! Time for a magic formula fix! 🪄📈</t>
  </si>
  <si>
    <t>Cell fidelity: It's exclusive with our workbook! 🚫📖💕</t>
  </si>
  <si>
    <t>Lonely numbers? Unite them with cell reference friends! 👯‍♂️🔢</t>
  </si>
  <si>
    <t>Lonely text? Unite it with cell reference friends! 👯‍♂️🔢</t>
  </si>
  <si>
    <t>Cells drifting during copy? $ will pin them in place! 📌📋</t>
  </si>
  <si>
    <t>Make the number pretty! Reformat, then F9 (or fn + F9) for shine! 💅🔁</t>
  </si>
  <si>
    <t>Limbo number? Go higher, please. 🏋️‍♂️</t>
  </si>
  <si>
    <t>Number too tall? Bend it down a notch. _xD83D_⬇️</t>
  </si>
  <si>
    <t>Uh-oh, swing and a miss! Focus and retry. ⚾️🧐</t>
  </si>
  <si>
    <t>N/A – a lonely cell where your formula lost its way! 🧭💔</t>
  </si>
  <si>
    <t>A ROUND OF APPLAUSE! Your work deserves an encore! 👏👏🎉</t>
  </si>
  <si>
    <t>Your formula's flipping out! 🤸‍♂️ Coach it to stick the landing. 🎖️</t>
  </si>
  <si>
    <t>Costume mix-up! Your data needs to change into the correct datatype. 🎭✅</t>
  </si>
  <si>
    <t>This cell's single, introduce it to a formula? 💔🧮</t>
  </si>
  <si>
    <t>Forbidden cross-book cell mingling detected! 🙅‍♂️🚷</t>
  </si>
  <si>
    <t>Formulas thrive on connections! Link up those cells! 🌐🤲</t>
  </si>
  <si>
    <t>Copy chaos? Freeze cells with $, no more moves! ✋🔄</t>
  </si>
  <si>
    <t>Number outfit mix-up? Reformat, hit F9 (or fn + F9)! 🧳🔄</t>
  </si>
  <si>
    <t>Digging too deep? The correct value's higher up! 🚧⬆️</t>
  </si>
  <si>
    <t>Climbing too high? The correct value's down below! 🧗‍♂️⬇️</t>
  </si>
  <si>
    <t>That’s a negative. Try again! 🚫🔄</t>
  </si>
  <si>
    <t>N/A: Value's playing hard to get, or formula faux pas? 🎩🐰</t>
  </si>
  <si>
    <t>HOME RUN! You've hit it out of the park!  ⚾🏟️</t>
  </si>
  <si>
    <t>Jittery cell? 📱 Prescribe a calming formula. 💊</t>
  </si>
  <si>
    <t>Wrong type alert! Time for a datatype switcheroo. 🔄🔀</t>
  </si>
  <si>
    <t>Forbidden formula zone? Summon the formula wizard! 🧙‍♂️📐</t>
  </si>
  <si>
    <t>This cell's heart belongs to its home workbook! 🏠💔📉</t>
  </si>
  <si>
    <t>Ditch the DIY. Cells crave references, not solitude! 🧩🔍</t>
  </si>
  <si>
    <t>Cells changing on copy? Anchor with $ for consistency! ⚓👌</t>
  </si>
  <si>
    <t>Last season's cell? Format, then F9 (or fn + F9)! 🍂🆕</t>
  </si>
  <si>
    <t>Basement value? Uplift the value! 🏠⤴️</t>
  </si>
  <si>
    <t>Penthouse value? Downsize the digits! 🏢🔻</t>
  </si>
  <si>
    <t>Not correct! Try again! 💡🔙</t>
  </si>
  <si>
    <t>N/A blank... Formula hiccup! Time for a fix-up! 🛠️😅</t>
  </si>
  <si>
    <t>Bravo! That's some next-level excellence! 🎭🏆</t>
  </si>
  <si>
    <t>Magic mirror says: This formula's not the fairest! 🪞</t>
  </si>
  <si>
    <t>Data's two left feet? Find the right datatype dance partner. 💃🕺🎶</t>
  </si>
  <si>
    <t>Cell playing hooky? Detention with a formula tutor! 🍎📖</t>
  </si>
  <si>
    <t>Cell wanderlust? No, keep its formulas in this workbook's embrace! 🌍✋🔐</t>
  </si>
  <si>
    <t>Solo formula? Add some cell reference company! 🎉📑</t>
  </si>
  <si>
    <t>Copying cells gone rogue? Reinforce with $ for precision! 🎯💲</t>
  </si>
  <si>
    <t>Format violation? Reformat, then F9 (or fn + F9)! 🚦👔</t>
  </si>
  <si>
    <t>Number's too deep? Bring it up for air! 🌊🆙</t>
  </si>
  <si>
    <t>Number's in the clouds? Land it gently! ☁️🛬</t>
  </si>
  <si>
    <t>Incorrect! You can do better, redo! 🔄💪</t>
  </si>
  <si>
    <t>ScoreBoard for Excel</t>
  </si>
  <si>
    <t>Have fun. Don't Fail.</t>
  </si>
  <si>
    <t>Automated grading and feedback copyright ScoreboardExcel.com ©2024</t>
  </si>
  <si>
    <t>Earn points by completing shaded cells; higher value cells have distinct borders</t>
  </si>
  <si>
    <t>Answer blocks are all or nothing; correctly complete all contributing cells to earn points:</t>
  </si>
  <si>
    <t>If you accidentally drag a cell out of position, then undo. Do NOT try to drag it back.</t>
  </si>
  <si>
    <t>Detailed Feedback:</t>
  </si>
  <si>
    <t>Earned</t>
  </si>
  <si>
    <t>Possible</t>
  </si>
  <si>
    <t>Sheet</t>
  </si>
  <si>
    <t>Comment</t>
  </si>
  <si>
    <t>earned</t>
  </si>
  <si>
    <t>possible</t>
  </si>
  <si>
    <t>cell</t>
  </si>
  <si>
    <t>Press F9 to grade</t>
  </si>
  <si>
    <t>Feedback ON</t>
  </si>
  <si>
    <t>Hardworking Student</t>
  </si>
  <si>
    <t>Page A</t>
  </si>
  <si>
    <t>Cheer</t>
  </si>
  <si>
    <t xml:space="preserve"> Page B</t>
  </si>
  <si>
    <t xml:space="preserve"> Page C</t>
  </si>
  <si>
    <t>working@univ.edu</t>
  </si>
  <si>
    <t>Scoreboard</t>
  </si>
  <si>
    <t>Univ</t>
  </si>
  <si>
    <t>Stats</t>
  </si>
  <si>
    <t>This assignment was created by Scoreboard GENERIC.</t>
  </si>
  <si>
    <t>4 - Discrete Probabilities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</si>
</sst>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0.000"/>
    <numFmt numFmtId="166" formatCode="0.0000E+00"/>
    <numFmt numFmtId="167" formatCode="0.0%"/>
  </numFmts>
  <fonts count="24" x14ac:knownFonts="1">
    <font>
      <sz val="11"/>
      <color theme="1"/>
      <name val="Aptos Narrow"/>
      <family val="2"/>
      <scheme val="minor"/>
    </font>
    <font>
      <sz val="12"/>
      <color theme="1"/>
      <name val="Calibri"/>
      <family val="2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rgb="FF00000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4"/>
      <color rgb="FF000000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  <font>
      <i/>
      <sz val="16"/>
      <color theme="1"/>
      <name val="Aptos Narrow"/>
      <family val="2"/>
      <scheme val="minor"/>
    </font>
    <font>
      <sz val="26"/>
      <color theme="1"/>
      <name val="Aptos Narrow"/>
      <family val="2"/>
      <scheme val="minor"/>
    </font>
    <font>
      <sz val="22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4"/>
      <color rgb="FFFF0000"/>
      <name val="Aptos Narrow"/>
      <family val="2"/>
      <scheme val="minor"/>
    </font>
    <font>
      <b/>
      <sz val="24"/>
      <color theme="1"/>
      <name val="Aptos Narrow"/>
      <family val="2"/>
      <scheme val="minor"/>
    </font>
    <font>
      <b/>
      <sz val="20"/>
      <color theme="1"/>
      <name val="Aptos Narrow"/>
      <scheme val="minor"/>
    </font>
    <font>
      <sz val="5"/>
      <color theme="0"/>
      <name val="Wingdings"/>
      <charset val="2"/>
    </font>
    <font>
      <b/>
      <sz val="5"/>
      <color theme="0"/>
      <name val="Wingdings"/>
      <charset val="2"/>
    </font>
    <font>
      <sz val="10"/>
      <color rgb="FF000000"/>
      <name val="Tahoma"/>
      <family val="2"/>
    </font>
    <font>
      <b/>
      <sz val="12"/>
      <color theme="1"/>
      <name val="Aptos Narrow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8BE91"/>
        <bgColor indexed="64"/>
      </patternFill>
    </fill>
    <fill>
      <patternFill patternType="solid">
        <fgColor rgb="FFFE99CB"/>
        <bgColor indexed="64"/>
      </patternFill>
    </fill>
    <fill>
      <patternFill patternType="solid">
        <fgColor rgb="FF98EFF9"/>
        <bgColor indexed="64"/>
      </patternFill>
    </fill>
    <fill>
      <patternFill patternType="solid">
        <fgColor rgb="FFFFFFFF"/>
        <bgColor indexed="64"/>
      </patternFill>
    </fill>
    <fill>
      <patternFill patternType="lightGrid">
        <fgColor theme="0" tint="-0.34998626667073579"/>
        <bgColor theme="0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40"/>
      </left>
      <right style="double">
        <color indexed="40"/>
      </right>
      <top style="double">
        <color indexed="40"/>
      </top>
      <bottom style="double">
        <color indexed="40"/>
      </bottom>
      <diagonal/>
    </border>
    <border>
      <left style="dashDot">
        <color indexed="8"/>
      </left>
      <right style="dashDot">
        <color indexed="8"/>
      </right>
      <top style="dashDot">
        <color indexed="8"/>
      </top>
      <bottom style="dashDot">
        <color indexed="8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6" fillId="0" borderId="0"/>
  </cellStyleXfs>
  <cellXfs count="114">
    <xf numFmtId="0" fontId="0" fillId="0" borderId="0" xfId="0"/>
    <xf numFmtId="0" fontId="0" fillId="2" borderId="0" xfId="0" applyFill="1"/>
    <xf numFmtId="0" fontId="3" fillId="3" borderId="0" xfId="0" applyFont="1" applyFill="1"/>
    <xf numFmtId="0" fontId="3" fillId="0" borderId="0" xfId="0" applyFont="1"/>
    <xf numFmtId="0" fontId="0" fillId="0" borderId="0" xfId="0" applyAlignment="1">
      <alignment horizontal="center"/>
    </xf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5" borderId="0" xfId="0" applyFill="1" applyAlignment="1">
      <alignment vertical="center"/>
    </xf>
    <xf numFmtId="0" fontId="0" fillId="5" borderId="0" xfId="0" applyFill="1" applyAlignment="1">
      <alignment vertical="center" wrapText="1"/>
    </xf>
    <xf numFmtId="0" fontId="0" fillId="5" borderId="0" xfId="0" applyFill="1"/>
    <xf numFmtId="0" fontId="0" fillId="6" borderId="0" xfId="0" applyFill="1"/>
    <xf numFmtId="0" fontId="4" fillId="0" borderId="0" xfId="0" applyFont="1" applyAlignment="1">
      <alignment wrapText="1"/>
    </xf>
    <xf numFmtId="166" fontId="0" fillId="0" borderId="0" xfId="3" applyNumberFormat="1" applyFont="1"/>
    <xf numFmtId="0" fontId="0" fillId="0" borderId="0" xfId="0" quotePrefix="1"/>
    <xf numFmtId="44" fontId="0" fillId="0" borderId="0" xfId="3" applyFont="1"/>
    <xf numFmtId="0" fontId="5" fillId="0" borderId="0" xfId="0" applyFont="1" applyAlignment="1">
      <alignment vertical="center" wrapText="1"/>
    </xf>
    <xf numFmtId="0" fontId="7" fillId="0" borderId="0" xfId="4" quotePrefix="1" applyFont="1"/>
    <xf numFmtId="0" fontId="6" fillId="0" borderId="0" xfId="4"/>
    <xf numFmtId="0" fontId="8" fillId="0" borderId="0" xfId="4" applyFont="1" applyAlignment="1">
      <alignment vertical="center" wrapText="1"/>
    </xf>
    <xf numFmtId="0" fontId="9" fillId="0" borderId="0" xfId="4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/>
    <xf numFmtId="164" fontId="0" fillId="4" borderId="1" xfId="0" applyNumberForma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165" fontId="0" fillId="4" borderId="1" xfId="0" applyNumberFormat="1" applyFill="1" applyBorder="1" applyAlignment="1">
      <alignment horizontal="left"/>
    </xf>
    <xf numFmtId="9" fontId="0" fillId="10" borderId="0" xfId="2" applyFont="1" applyFill="1" applyAlignment="1">
      <alignment horizontal="center"/>
    </xf>
    <xf numFmtId="2" fontId="0" fillId="4" borderId="1" xfId="0" applyNumberFormat="1" applyFill="1" applyBorder="1" applyAlignment="1">
      <alignment horizontal="left"/>
    </xf>
    <xf numFmtId="0" fontId="0" fillId="9" borderId="3" xfId="0" applyFill="1" applyBorder="1" applyAlignment="1">
      <alignment horizontal="center"/>
    </xf>
    <xf numFmtId="0" fontId="0" fillId="9" borderId="3" xfId="0" applyFill="1" applyBorder="1" applyAlignment="1">
      <alignment horizontal="left"/>
    </xf>
    <xf numFmtId="0" fontId="0" fillId="9" borderId="1" xfId="0" applyFill="1" applyBorder="1" applyAlignment="1">
      <alignment horizontal="left"/>
    </xf>
    <xf numFmtId="0" fontId="0" fillId="11" borderId="0" xfId="0" applyFill="1"/>
    <xf numFmtId="0" fontId="16" fillId="12" borderId="0" xfId="0" applyFont="1" applyFill="1"/>
    <xf numFmtId="0" fontId="0" fillId="9" borderId="3" xfId="0" applyFill="1" applyBorder="1"/>
    <xf numFmtId="0" fontId="11" fillId="9" borderId="10" xfId="0" applyFont="1" applyFill="1" applyBorder="1" applyAlignment="1">
      <alignment horizontal="center"/>
    </xf>
    <xf numFmtId="0" fontId="11" fillId="9" borderId="10" xfId="1" applyNumberFormat="1" applyFont="1" applyFill="1" applyBorder="1" applyAlignment="1">
      <alignment horizontal="center"/>
    </xf>
    <xf numFmtId="0" fontId="17" fillId="9" borderId="10" xfId="0" applyFont="1" applyFill="1" applyBorder="1" applyAlignment="1">
      <alignment horizontal="left"/>
    </xf>
    <xf numFmtId="0" fontId="0" fillId="9" borderId="10" xfId="0" applyFill="1" applyBorder="1" applyAlignment="1">
      <alignment horizontal="center"/>
    </xf>
    <xf numFmtId="0" fontId="18" fillId="9" borderId="10" xfId="0" applyFont="1" applyFill="1" applyBorder="1" applyAlignment="1">
      <alignment horizontal="center"/>
    </xf>
    <xf numFmtId="0" fontId="0" fillId="0" borderId="10" xfId="0" applyBorder="1"/>
    <xf numFmtId="0" fontId="0" fillId="11" borderId="10" xfId="0" applyFill="1" applyBorder="1"/>
    <xf numFmtId="0" fontId="16" fillId="12" borderId="10" xfId="0" applyFont="1" applyFill="1" applyBorder="1"/>
    <xf numFmtId="1" fontId="11" fillId="9" borderId="10" xfId="0" applyNumberFormat="1" applyFont="1" applyFill="1" applyBorder="1" applyAlignment="1">
      <alignment horizontal="center"/>
    </xf>
    <xf numFmtId="0" fontId="0" fillId="9" borderId="10" xfId="0" applyFill="1" applyBorder="1"/>
    <xf numFmtId="0" fontId="19" fillId="9" borderId="10" xfId="0" applyFont="1" applyFill="1" applyBorder="1" applyAlignment="1">
      <alignment horizontal="left"/>
    </xf>
    <xf numFmtId="0" fontId="20" fillId="0" borderId="0" xfId="0" applyFont="1" applyFill="1" applyBorder="1"/>
    <xf numFmtId="0" fontId="20" fillId="0" borderId="0" xfId="0" applyFont="1" applyFill="1" applyBorder="1" applyAlignment="1"/>
    <xf numFmtId="9" fontId="20" fillId="0" borderId="0" xfId="2" applyFont="1" applyFill="1" applyBorder="1" applyAlignment="1">
      <alignment horizontal="center"/>
    </xf>
    <xf numFmtId="0" fontId="21" fillId="0" borderId="0" xfId="0" applyFont="1" applyFill="1" applyBorder="1"/>
    <xf numFmtId="0" fontId="20" fillId="0" borderId="0" xfId="0" applyFont="1" applyFill="1" applyBorder="1" applyAlignment="1">
      <alignment horizontal="center"/>
    </xf>
    <xf numFmtId="2" fontId="20" fillId="0" borderId="0" xfId="0" applyNumberFormat="1" applyFont="1" applyFill="1" applyBorder="1" applyAlignment="1">
      <alignment horizontal="center"/>
    </xf>
    <xf numFmtId="2" fontId="20" fillId="0" borderId="0" xfId="0" applyNumberFormat="1" applyFont="1" applyFill="1" applyBorder="1"/>
    <xf numFmtId="164" fontId="20" fillId="0" borderId="0" xfId="0" applyNumberFormat="1" applyFont="1" applyFill="1" applyBorder="1"/>
    <xf numFmtId="165" fontId="20" fillId="0" borderId="0" xfId="0" applyNumberFormat="1" applyFont="1" applyFill="1" applyBorder="1"/>
    <xf numFmtId="0" fontId="20" fillId="0" borderId="0" xfId="0" applyFont="1" applyFill="1" applyBorder="1" applyAlignment="1">
      <alignment horizontal="left"/>
    </xf>
    <xf numFmtId="0" fontId="20" fillId="0" borderId="0" xfId="1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1" fontId="20" fillId="0" borderId="0" xfId="0" applyNumberFormat="1" applyFont="1" applyFill="1" applyBorder="1" applyAlignment="1">
      <alignment horizontal="center"/>
    </xf>
    <xf numFmtId="0" fontId="20" fillId="0" borderId="0" xfId="0" applyNumberFormat="1" applyFont="1" applyFill="1" applyBorder="1" applyAlignment="1"/>
    <xf numFmtId="0" fontId="0" fillId="11" borderId="0" xfId="0" applyFont="1" applyFill="1" applyAlignment="1">
      <alignment horizontal="center" vertical="center"/>
    </xf>
    <xf numFmtId="164" fontId="0" fillId="4" borderId="11" xfId="0" applyNumberFormat="1" applyFill="1" applyBorder="1" applyAlignment="1">
      <alignment horizontal="left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11" fillId="0" borderId="0" xfId="5" applyFont="1" applyAlignment="1" applyProtection="1">
      <alignment horizontal="left" indent="3"/>
      <protection locked="0"/>
    </xf>
    <xf numFmtId="0" fontId="11" fillId="0" borderId="0" xfId="5" applyFont="1" applyProtection="1">
      <protection locked="0"/>
    </xf>
    <xf numFmtId="0" fontId="6" fillId="0" borderId="0" xfId="5" applyAlignment="1" applyProtection="1">
      <alignment horizontal="left" indent="3"/>
      <protection locked="0"/>
    </xf>
    <xf numFmtId="9" fontId="6" fillId="0" borderId="0" xfId="2" applyFont="1" applyAlignment="1" applyProtection="1">
      <alignment horizontal="center"/>
      <protection locked="0"/>
    </xf>
    <xf numFmtId="0" fontId="6" fillId="0" borderId="0" xfId="5" applyProtection="1">
      <protection locked="0"/>
    </xf>
    <xf numFmtId="9" fontId="6" fillId="0" borderId="0" xfId="2" applyFont="1" applyAlignment="1" applyProtection="1">
      <protection locked="0"/>
    </xf>
    <xf numFmtId="0" fontId="11" fillId="0" borderId="0" xfId="5" applyFont="1" applyProtection="1"/>
    <xf numFmtId="0" fontId="11" fillId="0" borderId="0" xfId="5" applyFont="1" applyAlignment="1" applyProtection="1">
      <alignment horizontal="left" indent="3"/>
    </xf>
    <xf numFmtId="0" fontId="12" fillId="7" borderId="2" xfId="5" applyFont="1" applyFill="1" applyBorder="1" applyAlignment="1" applyProtection="1">
      <alignment horizontal="left" indent="3"/>
    </xf>
    <xf numFmtId="0" fontId="11" fillId="7" borderId="3" xfId="5" applyFont="1" applyFill="1" applyBorder="1" applyAlignment="1" applyProtection="1">
      <alignment horizontal="left"/>
    </xf>
    <xf numFmtId="0" fontId="4" fillId="7" borderId="3" xfId="0" applyFont="1" applyFill="1" applyBorder="1" applyAlignment="1" applyProtection="1">
      <alignment horizontal="right"/>
    </xf>
    <xf numFmtId="0" fontId="6" fillId="7" borderId="3" xfId="0" applyFont="1" applyFill="1" applyBorder="1" applyAlignment="1" applyProtection="1">
      <alignment horizontal="left"/>
    </xf>
    <xf numFmtId="0" fontId="12" fillId="7" borderId="4" xfId="5" applyFont="1" applyFill="1" applyBorder="1" applyAlignment="1" applyProtection="1">
      <alignment horizontal="center"/>
    </xf>
    <xf numFmtId="0" fontId="13" fillId="7" borderId="5" xfId="5" applyFont="1" applyFill="1" applyBorder="1" applyAlignment="1" applyProtection="1">
      <alignment horizontal="left" indent="3"/>
    </xf>
    <xf numFmtId="0" fontId="11" fillId="7" borderId="6" xfId="5" applyFont="1" applyFill="1" applyBorder="1" applyAlignment="1" applyProtection="1">
      <alignment horizontal="left"/>
    </xf>
    <xf numFmtId="0" fontId="4" fillId="7" borderId="6" xfId="0" applyFont="1" applyFill="1" applyBorder="1" applyAlignment="1" applyProtection="1">
      <alignment horizontal="right"/>
    </xf>
    <xf numFmtId="0" fontId="6" fillId="7" borderId="6" xfId="0" applyFont="1" applyFill="1" applyBorder="1" applyProtection="1"/>
    <xf numFmtId="167" fontId="11" fillId="7" borderId="7" xfId="5" applyNumberFormat="1" applyFont="1" applyFill="1" applyBorder="1" applyAlignment="1" applyProtection="1">
      <alignment horizontal="center"/>
    </xf>
    <xf numFmtId="0" fontId="6" fillId="0" borderId="0" xfId="5" applyAlignment="1" applyProtection="1">
      <alignment horizontal="left" indent="3"/>
    </xf>
    <xf numFmtId="0" fontId="11" fillId="0" borderId="0" xfId="5" applyFont="1" applyAlignment="1" applyProtection="1">
      <alignment horizontal="left"/>
    </xf>
    <xf numFmtId="0" fontId="6" fillId="0" borderId="3" xfId="0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left"/>
    </xf>
    <xf numFmtId="0" fontId="4" fillId="0" borderId="0" xfId="0" applyFont="1" applyAlignment="1" applyProtection="1">
      <alignment horizontal="right"/>
    </xf>
    <xf numFmtId="0" fontId="6" fillId="0" borderId="0" xfId="0" applyFont="1" applyProtection="1"/>
    <xf numFmtId="0" fontId="11" fillId="0" borderId="0" xfId="5" applyFont="1" applyAlignment="1" applyProtection="1">
      <alignment horizontal="center"/>
    </xf>
    <xf numFmtId="14" fontId="11" fillId="0" borderId="0" xfId="5" quotePrefix="1" applyNumberFormat="1" applyFont="1" applyAlignment="1" applyProtection="1">
      <alignment horizontal="center"/>
    </xf>
    <xf numFmtId="0" fontId="14" fillId="0" borderId="0" xfId="5" applyFont="1" applyAlignment="1" applyProtection="1">
      <alignment horizontal="left" indent="15"/>
    </xf>
    <xf numFmtId="0" fontId="15" fillId="0" borderId="0" xfId="5" applyFont="1" applyAlignment="1" applyProtection="1">
      <alignment horizontal="left"/>
    </xf>
    <xf numFmtId="14" fontId="11" fillId="0" borderId="0" xfId="5" applyNumberFormat="1" applyFont="1" applyAlignment="1" applyProtection="1">
      <alignment horizontal="center"/>
    </xf>
    <xf numFmtId="0" fontId="11" fillId="0" borderId="2" xfId="5" applyFont="1" applyBorder="1" applyAlignment="1" applyProtection="1">
      <alignment horizontal="left" indent="3"/>
    </xf>
    <xf numFmtId="0" fontId="11" fillId="0" borderId="3" xfId="5" applyFont="1" applyBorder="1" applyProtection="1"/>
    <xf numFmtId="9" fontId="11" fillId="0" borderId="4" xfId="5" applyNumberFormat="1" applyFont="1" applyBorder="1" applyProtection="1"/>
    <xf numFmtId="0" fontId="11" fillId="0" borderId="8" xfId="5" applyFont="1" applyBorder="1" applyAlignment="1" applyProtection="1">
      <alignment horizontal="left" indent="3"/>
    </xf>
    <xf numFmtId="0" fontId="11" fillId="4" borderId="1" xfId="5" applyFont="1" applyFill="1" applyBorder="1" applyAlignment="1" applyProtection="1">
      <alignment horizontal="center"/>
    </xf>
    <xf numFmtId="0" fontId="11" fillId="4" borderId="11" xfId="5" applyFont="1" applyFill="1" applyBorder="1" applyAlignment="1" applyProtection="1">
      <alignment horizontal="center"/>
    </xf>
    <xf numFmtId="0" fontId="11" fillId="0" borderId="9" xfId="5" applyFont="1" applyBorder="1" applyProtection="1"/>
    <xf numFmtId="0" fontId="11" fillId="4" borderId="12" xfId="5" applyFont="1" applyFill="1" applyBorder="1" applyAlignment="1" applyProtection="1">
      <alignment horizontal="center"/>
    </xf>
    <xf numFmtId="0" fontId="11" fillId="8" borderId="12" xfId="5" applyFont="1" applyFill="1" applyBorder="1" applyAlignment="1" applyProtection="1">
      <alignment horizontal="center"/>
    </xf>
    <xf numFmtId="0" fontId="11" fillId="0" borderId="5" xfId="5" applyFont="1" applyBorder="1" applyAlignment="1" applyProtection="1">
      <alignment horizontal="left" indent="3"/>
    </xf>
    <xf numFmtId="0" fontId="11" fillId="0" borderId="6" xfId="5" applyFont="1" applyBorder="1" applyProtection="1"/>
    <xf numFmtId="0" fontId="11" fillId="0" borderId="7" xfId="5" applyFont="1" applyBorder="1" applyProtection="1"/>
    <xf numFmtId="0" fontId="0" fillId="0" borderId="0" xfId="0" applyProtection="1"/>
    <xf numFmtId="0" fontId="4" fillId="9" borderId="1" xfId="4" applyFont="1" applyFill="1" applyBorder="1" applyAlignment="1" applyProtection="1">
      <alignment horizontal="center"/>
    </xf>
    <xf numFmtId="0" fontId="6" fillId="0" borderId="1" xfId="0" applyNumberFormat="1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9" fontId="6" fillId="0" borderId="0" xfId="2" applyFont="1" applyAlignment="1" applyProtection="1">
      <alignment horizontal="center"/>
    </xf>
    <xf numFmtId="0" fontId="23" fillId="9" borderId="1" xfId="0" applyFont="1" applyFill="1" applyBorder="1" applyAlignment="1" applyProtection="1">
      <alignment horizontal="center"/>
    </xf>
    <xf numFmtId="167" fontId="23" fillId="9" borderId="1" xfId="0" applyNumberFormat="1" applyFont="1" applyFill="1" applyBorder="1" applyAlignment="1" applyProtection="1">
      <alignment horizontal="center"/>
    </xf>
    <xf numFmtId="0" fontId="6" fillId="0" borderId="0" xfId="5" applyProtection="1"/>
    <xf numFmtId="0" fontId="6" fillId="0" borderId="0" xfId="5" applyFont="1" applyAlignment="1" applyProtection="1">
      <alignment horizontal="left" indent="3"/>
    </xf>
  </cellXfs>
  <cellStyles count="6">
    <cellStyle name="Comma" xfId="1" builtinId="3"/>
    <cellStyle name="Currency 2" xfId="3" xr:uid="{A76245E2-D931-104E-A420-F4B3DFF2AFE2}"/>
    <cellStyle name="Normal" xfId="0" builtinId="0"/>
    <cellStyle name="Normal 2 2" xfId="4" xr:uid="{1CFAB677-7BCD-C64D-B147-1369D66D00F4}"/>
    <cellStyle name="Normal 4" xfId="5" xr:uid="{DFD2A87B-913F-0344-91A3-4B14D81BCFBD}"/>
    <cellStyle name="Percent" xfId="2" builtinId="5"/>
  </cellStyles>
  <dxfs count="128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ill>
        <patternFill>
          <bgColor rgb="FFFF99CC"/>
        </patternFill>
      </fill>
    </dxf>
    <dxf>
      <fill>
        <patternFill>
          <bgColor rgb="FFFFFF64"/>
        </patternFill>
      </fill>
    </dxf>
    <dxf>
      <fill>
        <patternFill>
          <bgColor rgb="FFCEEED0"/>
        </patternFill>
      </fill>
    </dxf>
    <dxf>
      <fill>
        <patternFill>
          <bgColor theme="0"/>
        </patternFill>
      </fill>
    </dxf>
    <dxf>
      <fill>
        <patternFill>
          <bgColor rgb="FFD8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theme="0"/>
        </patternFill>
      </fill>
    </dxf>
    <dxf>
      <fill>
        <patternFill>
          <bgColor rgb="FFD8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theme="0"/>
        </patternFill>
      </fill>
    </dxf>
    <dxf>
      <fill>
        <patternFill>
          <bgColor rgb="FFD8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ill>
        <patternFill>
          <bgColor rgb="FFFF99CC"/>
        </patternFill>
      </fill>
    </dxf>
    <dxf>
      <fill>
        <patternFill>
          <bgColor rgb="FFFFFF64"/>
        </patternFill>
      </fill>
    </dxf>
    <dxf>
      <fill>
        <patternFill>
          <bgColor rgb="FFCEEED0"/>
        </patternFill>
      </fill>
    </dxf>
    <dxf>
      <fill>
        <patternFill>
          <bgColor theme="0"/>
        </patternFill>
      </fill>
    </dxf>
    <dxf>
      <fill>
        <patternFill>
          <bgColor rgb="FFD8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theme="0"/>
        </patternFill>
      </fill>
    </dxf>
    <dxf>
      <fill>
        <patternFill>
          <bgColor rgb="FFD8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ill>
        <patternFill>
          <bgColor rgb="FFFF99CC"/>
        </patternFill>
      </fill>
    </dxf>
    <dxf>
      <fill>
        <patternFill>
          <bgColor rgb="FFFFFF64"/>
        </patternFill>
      </fill>
    </dxf>
    <dxf>
      <fill>
        <patternFill>
          <bgColor rgb="FFCEEED0"/>
        </patternFill>
      </fill>
    </dxf>
    <dxf>
      <fill>
        <patternFill>
          <bgColor theme="0"/>
        </patternFill>
      </fill>
    </dxf>
    <dxf>
      <fill>
        <patternFill>
          <bgColor rgb="FFD8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34274-796D-864F-9D4E-2FE3D22285C5}">
  <sheetPr codeName="Sheet91">
    <tabColor rgb="FFFFFF00"/>
  </sheetPr>
  <dimension ref="A1:G53"/>
  <sheetViews>
    <sheetView topLeftCell="A25" zoomScale="160" zoomScaleNormal="160" workbookViewId="0">
      <selection activeCell="B40" sqref="B40"/>
    </sheetView>
  </sheetViews>
  <sheetFormatPr baseColWidth="10" defaultColWidth="8.83203125" defaultRowHeight="15" x14ac:dyDescent="0.2"/>
  <cols>
    <col min="1" max="1" width="30.6640625" customWidth="1"/>
    <col min="2" max="2" width="53.83203125" customWidth="1"/>
    <col min="4" max="4" width="10.5" customWidth="1"/>
  </cols>
  <sheetData>
    <row r="1" spans="1:7" ht="27" customHeight="1" x14ac:dyDescent="0.2"/>
    <row r="2" spans="1:7" ht="27" customHeight="1" x14ac:dyDescent="0.2"/>
    <row r="3" spans="1:7" ht="17" x14ac:dyDescent="0.2">
      <c r="A3" s="12" t="s">
        <v>35</v>
      </c>
      <c r="B3" s="12" t="s">
        <v>36</v>
      </c>
      <c r="D3" s="13"/>
    </row>
    <row r="4" spans="1:7" x14ac:dyDescent="0.2">
      <c r="A4" s="14" t="s">
        <v>37</v>
      </c>
      <c r="B4" t="s">
        <v>38</v>
      </c>
    </row>
    <row r="5" spans="1:7" x14ac:dyDescent="0.2">
      <c r="A5" s="14" t="s">
        <v>39</v>
      </c>
      <c r="B5" t="s">
        <v>40</v>
      </c>
    </row>
    <row r="6" spans="1:7" x14ac:dyDescent="0.2">
      <c r="A6" s="14" t="s">
        <v>41</v>
      </c>
      <c r="B6" t="s">
        <v>42</v>
      </c>
    </row>
    <row r="7" spans="1:7" x14ac:dyDescent="0.2">
      <c r="A7" s="14" t="s">
        <v>43</v>
      </c>
      <c r="B7" t="s">
        <v>44</v>
      </c>
    </row>
    <row r="8" spans="1:7" x14ac:dyDescent="0.2">
      <c r="A8" s="14" t="s">
        <v>45</v>
      </c>
      <c r="B8" t="s">
        <v>46</v>
      </c>
    </row>
    <row r="9" spans="1:7" x14ac:dyDescent="0.2">
      <c r="A9" s="14" t="s">
        <v>47</v>
      </c>
      <c r="B9" t="s">
        <v>48</v>
      </c>
      <c r="G9" s="15"/>
    </row>
    <row r="10" spans="1:7" x14ac:dyDescent="0.2">
      <c r="A10" s="14" t="s">
        <v>49</v>
      </c>
      <c r="B10" t="s">
        <v>50</v>
      </c>
    </row>
    <row r="11" spans="1:7" x14ac:dyDescent="0.2">
      <c r="A11" s="14" t="s">
        <v>51</v>
      </c>
      <c r="B11" t="s">
        <v>52</v>
      </c>
    </row>
    <row r="12" spans="1:7" x14ac:dyDescent="0.2">
      <c r="A12" s="14" t="s">
        <v>53</v>
      </c>
      <c r="B12" t="s">
        <v>54</v>
      </c>
    </row>
    <row r="13" spans="1:7" x14ac:dyDescent="0.2">
      <c r="A13" s="14" t="s">
        <v>55</v>
      </c>
      <c r="B13" t="s">
        <v>56</v>
      </c>
    </row>
    <row r="14" spans="1:7" x14ac:dyDescent="0.2">
      <c r="A14" t="s">
        <v>57</v>
      </c>
      <c r="B14" t="s">
        <v>58</v>
      </c>
    </row>
    <row r="15" spans="1:7" x14ac:dyDescent="0.2">
      <c r="A15" t="s">
        <v>59</v>
      </c>
      <c r="B15" t="s">
        <v>60</v>
      </c>
    </row>
    <row r="16" spans="1:7" x14ac:dyDescent="0.2">
      <c r="A16" t="s">
        <v>61</v>
      </c>
      <c r="B16" t="s">
        <v>62</v>
      </c>
    </row>
    <row r="17" spans="1:2" x14ac:dyDescent="0.2">
      <c r="A17" t="s">
        <v>63</v>
      </c>
      <c r="B17" t="s">
        <v>64</v>
      </c>
    </row>
    <row r="18" spans="1:2" x14ac:dyDescent="0.2">
      <c r="A18" t="s">
        <v>65</v>
      </c>
      <c r="B18" t="s">
        <v>66</v>
      </c>
    </row>
    <row r="19" spans="1:2" x14ac:dyDescent="0.2">
      <c r="A19" t="s">
        <v>67</v>
      </c>
      <c r="B19" t="s">
        <v>68</v>
      </c>
    </row>
    <row r="20" spans="1:2" x14ac:dyDescent="0.2">
      <c r="A20" t="s">
        <v>69</v>
      </c>
      <c r="B20" t="s">
        <v>70</v>
      </c>
    </row>
    <row r="21" spans="1:2" x14ac:dyDescent="0.2">
      <c r="A21" t="s">
        <v>71</v>
      </c>
      <c r="B21" t="s">
        <v>72</v>
      </c>
    </row>
    <row r="22" spans="1:2" x14ac:dyDescent="0.2">
      <c r="A22" t="s">
        <v>73</v>
      </c>
      <c r="B22" t="s">
        <v>74</v>
      </c>
    </row>
    <row r="23" spans="1:2" x14ac:dyDescent="0.2">
      <c r="A23" t="s">
        <v>75</v>
      </c>
      <c r="B23" t="s">
        <v>76</v>
      </c>
    </row>
    <row r="24" spans="1:2" x14ac:dyDescent="0.2">
      <c r="A24" t="s">
        <v>77</v>
      </c>
      <c r="B24" t="s">
        <v>78</v>
      </c>
    </row>
    <row r="25" spans="1:2" x14ac:dyDescent="0.2">
      <c r="A25" t="s">
        <v>79</v>
      </c>
      <c r="B25" t="s">
        <v>80</v>
      </c>
    </row>
    <row r="26" spans="1:2" x14ac:dyDescent="0.2">
      <c r="A26" t="s">
        <v>81</v>
      </c>
      <c r="B26" t="s">
        <v>82</v>
      </c>
    </row>
    <row r="27" spans="1:2" x14ac:dyDescent="0.2">
      <c r="A27" t="s">
        <v>83</v>
      </c>
      <c r="B27" t="s">
        <v>84</v>
      </c>
    </row>
    <row r="28" spans="1:2" x14ac:dyDescent="0.2">
      <c r="A28" t="s">
        <v>85</v>
      </c>
      <c r="B28" t="s">
        <v>86</v>
      </c>
    </row>
    <row r="29" spans="1:2" x14ac:dyDescent="0.2">
      <c r="A29" t="s">
        <v>87</v>
      </c>
      <c r="B29" t="s">
        <v>88</v>
      </c>
    </row>
    <row r="30" spans="1:2" x14ac:dyDescent="0.2">
      <c r="A30" t="s">
        <v>89</v>
      </c>
      <c r="B30" t="s">
        <v>90</v>
      </c>
    </row>
    <row r="31" spans="1:2" x14ac:dyDescent="0.2">
      <c r="A31" t="s">
        <v>91</v>
      </c>
      <c r="B31" t="s">
        <v>92</v>
      </c>
    </row>
    <row r="32" spans="1:2" x14ac:dyDescent="0.2">
      <c r="A32" t="s">
        <v>93</v>
      </c>
      <c r="B32" t="s">
        <v>94</v>
      </c>
    </row>
    <row r="33" spans="1:2" x14ac:dyDescent="0.2">
      <c r="A33" s="14" t="s">
        <v>95</v>
      </c>
      <c r="B33" t="s">
        <v>96</v>
      </c>
    </row>
    <row r="34" spans="1:2" x14ac:dyDescent="0.2">
      <c r="A34" s="14" t="s">
        <v>97</v>
      </c>
      <c r="B34" t="s">
        <v>98</v>
      </c>
    </row>
    <row r="35" spans="1:2" x14ac:dyDescent="0.2">
      <c r="A35" t="s">
        <v>99</v>
      </c>
      <c r="B35" t="s">
        <v>100</v>
      </c>
    </row>
    <row r="36" spans="1:2" x14ac:dyDescent="0.2">
      <c r="A36" t="s">
        <v>101</v>
      </c>
      <c r="B36" t="s">
        <v>102</v>
      </c>
    </row>
    <row r="37" spans="1:2" x14ac:dyDescent="0.2">
      <c r="A37" t="s">
        <v>103</v>
      </c>
      <c r="B37" t="s">
        <v>104</v>
      </c>
    </row>
    <row r="38" spans="1:2" x14ac:dyDescent="0.2">
      <c r="A38" t="s">
        <v>105</v>
      </c>
      <c r="B38" t="s">
        <v>106</v>
      </c>
    </row>
    <row r="39" spans="1:2" x14ac:dyDescent="0.2">
      <c r="A39" t="s">
        <v>107</v>
      </c>
      <c r="B39" t="s">
        <v>108</v>
      </c>
    </row>
    <row r="40" spans="1:2" x14ac:dyDescent="0.2">
      <c r="A40" t="s">
        <v>109</v>
      </c>
      <c r="B40" t="s">
        <v>110</v>
      </c>
    </row>
    <row r="41" spans="1:2" x14ac:dyDescent="0.2">
      <c r="A41" t="s">
        <v>111</v>
      </c>
      <c r="B41" t="s">
        <v>112</v>
      </c>
    </row>
    <row r="42" spans="1:2" x14ac:dyDescent="0.2">
      <c r="A42" t="s">
        <v>113</v>
      </c>
      <c r="B42" t="s">
        <v>114</v>
      </c>
    </row>
    <row r="43" spans="1:2" x14ac:dyDescent="0.2">
      <c r="A43" s="14" t="s">
        <v>115</v>
      </c>
      <c r="B43" t="s">
        <v>116</v>
      </c>
    </row>
    <row r="44" spans="1:2" x14ac:dyDescent="0.2">
      <c r="A44" t="s">
        <v>117</v>
      </c>
      <c r="B44" t="s">
        <v>118</v>
      </c>
    </row>
    <row r="45" spans="1:2" x14ac:dyDescent="0.2">
      <c r="A45" t="s">
        <v>119</v>
      </c>
      <c r="B45" t="s">
        <v>120</v>
      </c>
    </row>
    <row r="46" spans="1:2" x14ac:dyDescent="0.2">
      <c r="A46" t="s">
        <v>121</v>
      </c>
      <c r="B46" t="s">
        <v>122</v>
      </c>
    </row>
    <row r="47" spans="1:2" x14ac:dyDescent="0.2">
      <c r="A47" t="s">
        <v>123</v>
      </c>
      <c r="B47" t="s">
        <v>124</v>
      </c>
    </row>
    <row r="48" spans="1:2" x14ac:dyDescent="0.2">
      <c r="A48" t="s">
        <v>125</v>
      </c>
      <c r="B48" t="s">
        <v>126</v>
      </c>
    </row>
    <row r="49" spans="1:2" x14ac:dyDescent="0.2">
      <c r="A49" t="s">
        <v>127</v>
      </c>
      <c r="B49" t="s">
        <v>128</v>
      </c>
    </row>
    <row r="50" spans="1:2" x14ac:dyDescent="0.2">
      <c r="A50" t="s">
        <v>129</v>
      </c>
      <c r="B50" t="s">
        <v>130</v>
      </c>
    </row>
    <row r="51" spans="1:2" x14ac:dyDescent="0.2">
      <c r="A51" t="s">
        <v>131</v>
      </c>
      <c r="B51" t="s">
        <v>132</v>
      </c>
    </row>
    <row r="52" spans="1:2" x14ac:dyDescent="0.2">
      <c r="A52" t="s">
        <v>133</v>
      </c>
      <c r="B52" t="s">
        <v>134</v>
      </c>
    </row>
    <row r="53" spans="1:2" x14ac:dyDescent="0.2">
      <c r="A53" t="s">
        <v>135</v>
      </c>
      <c r="B53" t="s">
        <v>136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64687-12D9-8442-8437-43101F51A5E1}">
  <sheetPr codeName="Sheet11">
    <tabColor rgb="FFFFC000"/>
  </sheetPr>
  <dimension ref="A1:N44"/>
  <sheetViews>
    <sheetView zoomScale="103" workbookViewId="0">
      <selection activeCell="B10" sqref="B10"/>
    </sheetView>
  </sheetViews>
  <sheetFormatPr baseColWidth="10" defaultColWidth="10.83203125" defaultRowHeight="19" x14ac:dyDescent="0.2"/>
  <cols>
    <col min="1" max="1" width="10.1640625" style="20" customWidth="1"/>
    <col min="2" max="14" width="72" style="20" customWidth="1"/>
    <col min="15" max="16384" width="10.83203125" style="20"/>
  </cols>
  <sheetData>
    <row r="1" spans="1:14" s="18" customFormat="1" ht="34" customHeight="1" x14ac:dyDescent="0.2">
      <c r="A1" s="16" t="s">
        <v>137</v>
      </c>
      <c r="B1" s="17">
        <f ca="1">RANDBETWEEN(3,9)</f>
        <v>5</v>
      </c>
    </row>
    <row r="2" spans="1:14" s="19" customFormat="1" ht="43" customHeight="1" x14ac:dyDescent="0.2">
      <c r="A2" s="19" t="s">
        <v>138</v>
      </c>
      <c r="B2" s="16" t="s">
        <v>139</v>
      </c>
      <c r="C2" s="16" t="s">
        <v>140</v>
      </c>
      <c r="D2" s="16" t="s">
        <v>141</v>
      </c>
      <c r="E2" s="16" t="s">
        <v>142</v>
      </c>
      <c r="F2" s="16" t="s">
        <v>143</v>
      </c>
      <c r="G2" s="16" t="s">
        <v>144</v>
      </c>
      <c r="H2" s="16" t="s">
        <v>145</v>
      </c>
      <c r="I2" s="16" t="s">
        <v>146</v>
      </c>
      <c r="J2" s="16" t="s">
        <v>147</v>
      </c>
      <c r="K2" s="16" t="s">
        <v>148</v>
      </c>
      <c r="L2" s="16" t="s">
        <v>149</v>
      </c>
      <c r="M2" s="16" t="s">
        <v>150</v>
      </c>
      <c r="N2" s="16" t="s">
        <v>151</v>
      </c>
    </row>
    <row r="3" spans="1:14" ht="75" customHeight="1" x14ac:dyDescent="0.2">
      <c r="A3" s="19" t="s">
        <v>152</v>
      </c>
      <c r="B3" s="20" t="s">
        <v>153</v>
      </c>
      <c r="C3" s="21" t="s">
        <v>154</v>
      </c>
      <c r="D3" s="21" t="s">
        <v>155</v>
      </c>
      <c r="E3" s="21" t="s">
        <v>156</v>
      </c>
      <c r="F3" s="21" t="s">
        <v>157</v>
      </c>
      <c r="G3" s="21" t="s">
        <v>158</v>
      </c>
      <c r="H3" s="21" t="s">
        <v>159</v>
      </c>
      <c r="I3" s="21" t="s">
        <v>160</v>
      </c>
      <c r="J3" s="21" t="s">
        <v>161</v>
      </c>
      <c r="K3" s="20" t="s">
        <v>162</v>
      </c>
      <c r="L3" s="20" t="s">
        <v>163</v>
      </c>
      <c r="M3" s="20" t="s">
        <v>164</v>
      </c>
      <c r="N3" s="20" t="s">
        <v>165</v>
      </c>
    </row>
    <row r="4" spans="1:14" ht="75" customHeight="1" x14ac:dyDescent="0.2">
      <c r="A4" s="19" t="s">
        <v>166</v>
      </c>
      <c r="B4" s="20" t="s">
        <v>167</v>
      </c>
      <c r="C4" s="21" t="s">
        <v>168</v>
      </c>
      <c r="D4" s="21" t="s">
        <v>169</v>
      </c>
      <c r="E4" s="21" t="s">
        <v>170</v>
      </c>
      <c r="F4" s="22" t="s">
        <v>171</v>
      </c>
      <c r="G4" s="22" t="s">
        <v>172</v>
      </c>
      <c r="H4" s="22" t="s">
        <v>173</v>
      </c>
      <c r="I4" s="22" t="s">
        <v>174</v>
      </c>
      <c r="J4" s="22" t="s">
        <v>175</v>
      </c>
      <c r="K4" s="20" t="s">
        <v>176</v>
      </c>
      <c r="L4" s="20" t="s">
        <v>177</v>
      </c>
      <c r="M4" s="20" t="s">
        <v>178</v>
      </c>
      <c r="N4" s="20" t="s">
        <v>179</v>
      </c>
    </row>
    <row r="5" spans="1:14" ht="75" customHeight="1" x14ac:dyDescent="0.2">
      <c r="B5" s="20" t="s">
        <v>180</v>
      </c>
      <c r="C5" s="21" t="s">
        <v>181</v>
      </c>
      <c r="D5" s="21" t="s">
        <v>182</v>
      </c>
      <c r="E5" s="21" t="s">
        <v>183</v>
      </c>
      <c r="F5" s="22" t="s">
        <v>184</v>
      </c>
      <c r="G5" s="22" t="s">
        <v>185</v>
      </c>
      <c r="H5" s="22" t="s">
        <v>186</v>
      </c>
      <c r="I5" s="22" t="s">
        <v>186</v>
      </c>
      <c r="J5" s="22" t="s">
        <v>187</v>
      </c>
      <c r="K5" s="20" t="s">
        <v>188</v>
      </c>
      <c r="L5" s="20" t="s">
        <v>189</v>
      </c>
      <c r="M5" s="20" t="s">
        <v>190</v>
      </c>
      <c r="N5" s="20" t="s">
        <v>191</v>
      </c>
    </row>
    <row r="6" spans="1:14" ht="75" customHeight="1" x14ac:dyDescent="0.2">
      <c r="B6" s="20" t="s">
        <v>192</v>
      </c>
      <c r="C6" s="21" t="s">
        <v>193</v>
      </c>
      <c r="D6" s="21" t="s">
        <v>194</v>
      </c>
      <c r="E6" s="21" t="s">
        <v>195</v>
      </c>
      <c r="F6" s="22" t="s">
        <v>196</v>
      </c>
      <c r="G6" s="22" t="s">
        <v>197</v>
      </c>
      <c r="H6" s="22" t="s">
        <v>198</v>
      </c>
      <c r="I6" s="22" t="s">
        <v>199</v>
      </c>
      <c r="J6" s="22" t="s">
        <v>200</v>
      </c>
      <c r="K6" s="20" t="s">
        <v>201</v>
      </c>
      <c r="L6" s="20" t="s">
        <v>202</v>
      </c>
      <c r="M6" s="20" t="s">
        <v>203</v>
      </c>
      <c r="N6" s="20" t="s">
        <v>204</v>
      </c>
    </row>
    <row r="7" spans="1:14" ht="75" customHeight="1" x14ac:dyDescent="0.2">
      <c r="B7" s="20" t="s">
        <v>205</v>
      </c>
      <c r="C7" s="21" t="s">
        <v>206</v>
      </c>
      <c r="D7" s="21" t="s">
        <v>207</v>
      </c>
      <c r="E7" s="21" t="s">
        <v>208</v>
      </c>
      <c r="F7" s="22" t="s">
        <v>209</v>
      </c>
      <c r="G7" s="22" t="s">
        <v>210</v>
      </c>
      <c r="H7" s="22" t="s">
        <v>211</v>
      </c>
      <c r="I7" s="22" t="s">
        <v>212</v>
      </c>
      <c r="J7" s="22" t="s">
        <v>213</v>
      </c>
      <c r="K7" s="20" t="s">
        <v>214</v>
      </c>
      <c r="L7" s="20" t="s">
        <v>215</v>
      </c>
      <c r="M7" s="20" t="s">
        <v>216</v>
      </c>
      <c r="N7" s="20" t="s">
        <v>217</v>
      </c>
    </row>
    <row r="8" spans="1:14" ht="75" customHeight="1" x14ac:dyDescent="0.2">
      <c r="B8" s="20" t="s">
        <v>218</v>
      </c>
      <c r="C8" s="21" t="s">
        <v>219</v>
      </c>
      <c r="D8" s="21" t="s">
        <v>220</v>
      </c>
      <c r="E8" s="21" t="s">
        <v>221</v>
      </c>
      <c r="F8" s="22" t="s">
        <v>222</v>
      </c>
      <c r="G8" s="22" t="s">
        <v>223</v>
      </c>
      <c r="H8" s="22" t="s">
        <v>224</v>
      </c>
      <c r="I8" s="22" t="s">
        <v>224</v>
      </c>
      <c r="J8" s="22" t="s">
        <v>225</v>
      </c>
      <c r="K8" s="20" t="s">
        <v>226</v>
      </c>
      <c r="L8" s="20" t="s">
        <v>227</v>
      </c>
      <c r="M8" s="20" t="s">
        <v>228</v>
      </c>
      <c r="N8" s="20" t="s">
        <v>229</v>
      </c>
    </row>
    <row r="9" spans="1:14" ht="75" customHeight="1" x14ac:dyDescent="0.2">
      <c r="B9" s="20" t="s">
        <v>230</v>
      </c>
      <c r="C9" s="21" t="s">
        <v>231</v>
      </c>
      <c r="D9" s="21" t="s">
        <v>232</v>
      </c>
      <c r="E9" s="21" t="s">
        <v>233</v>
      </c>
      <c r="F9" s="21" t="s">
        <v>234</v>
      </c>
      <c r="G9" s="21" t="s">
        <v>235</v>
      </c>
      <c r="H9" s="21" t="s">
        <v>236</v>
      </c>
      <c r="I9" s="21" t="s">
        <v>236</v>
      </c>
      <c r="J9" s="21" t="s">
        <v>237</v>
      </c>
      <c r="K9" s="20" t="s">
        <v>238</v>
      </c>
      <c r="L9" s="20" t="s">
        <v>239</v>
      </c>
      <c r="M9" s="20" t="s">
        <v>240</v>
      </c>
      <c r="N9" s="20" t="s">
        <v>241</v>
      </c>
    </row>
    <row r="10" spans="1:14" ht="75" customHeight="1" x14ac:dyDescent="0.2">
      <c r="B10" s="20" t="s">
        <v>242</v>
      </c>
      <c r="C10" s="21" t="s">
        <v>243</v>
      </c>
      <c r="D10" s="21" t="s">
        <v>244</v>
      </c>
      <c r="E10" s="21" t="s">
        <v>245</v>
      </c>
      <c r="F10" s="22" t="s">
        <v>246</v>
      </c>
      <c r="G10" s="22" t="s">
        <v>247</v>
      </c>
      <c r="H10" s="22" t="s">
        <v>248</v>
      </c>
      <c r="I10" s="22" t="s">
        <v>248</v>
      </c>
      <c r="J10" s="22" t="s">
        <v>249</v>
      </c>
      <c r="K10" s="20" t="s">
        <v>250</v>
      </c>
      <c r="L10" s="20" t="s">
        <v>251</v>
      </c>
      <c r="M10" s="20" t="s">
        <v>252</v>
      </c>
      <c r="N10" s="20" t="s">
        <v>253</v>
      </c>
    </row>
    <row r="11" spans="1:14" ht="75" customHeight="1" x14ac:dyDescent="0.2">
      <c r="C11" s="21"/>
      <c r="D11" s="21"/>
      <c r="E11" s="21"/>
      <c r="F11" s="22"/>
      <c r="G11" s="22"/>
      <c r="H11" s="22"/>
      <c r="I11" s="22"/>
      <c r="J11" s="22"/>
      <c r="K11" s="22"/>
    </row>
    <row r="12" spans="1:14" ht="75" customHeight="1" x14ac:dyDescent="0.2">
      <c r="C12" s="21"/>
      <c r="D12" s="21"/>
      <c r="E12" s="21"/>
      <c r="F12" s="22"/>
      <c r="G12" s="22"/>
      <c r="H12" s="22"/>
      <c r="I12" s="22"/>
      <c r="J12" s="22"/>
    </row>
    <row r="13" spans="1:14" ht="75" customHeight="1" x14ac:dyDescent="0.2">
      <c r="C13" s="21"/>
      <c r="D13" s="21"/>
      <c r="E13" s="21"/>
      <c r="F13" s="22"/>
      <c r="G13" s="22"/>
      <c r="H13" s="22"/>
      <c r="I13" s="22"/>
      <c r="J13" s="22"/>
    </row>
    <row r="14" spans="1:14" ht="75" customHeight="1" x14ac:dyDescent="0.2">
      <c r="C14" s="21"/>
      <c r="D14" s="21"/>
      <c r="E14" s="21"/>
      <c r="F14" s="22"/>
      <c r="G14" s="22"/>
      <c r="H14" s="22"/>
      <c r="I14" s="22"/>
      <c r="J14" s="22"/>
    </row>
    <row r="15" spans="1:14" ht="75" customHeight="1" x14ac:dyDescent="0.2">
      <c r="C15" s="21"/>
      <c r="D15" s="21"/>
      <c r="E15" s="21"/>
      <c r="F15" s="22"/>
      <c r="G15" s="22"/>
      <c r="H15" s="22"/>
      <c r="I15" s="22"/>
      <c r="J15" s="22"/>
    </row>
    <row r="16" spans="1:14" x14ac:dyDescent="0.2">
      <c r="A16" s="21"/>
      <c r="B16" s="21"/>
      <c r="C16" s="21"/>
      <c r="D16" s="21"/>
      <c r="E16" s="21"/>
      <c r="F16" s="22"/>
      <c r="G16" s="22"/>
      <c r="H16" s="22"/>
      <c r="I16" s="22"/>
      <c r="J16" s="22"/>
    </row>
    <row r="17" spans="1:5" x14ac:dyDescent="0.2">
      <c r="A17" s="21"/>
      <c r="B17" s="21"/>
      <c r="C17" s="21"/>
      <c r="D17" s="21"/>
      <c r="E17" s="21"/>
    </row>
    <row r="18" spans="1:5" x14ac:dyDescent="0.2">
      <c r="A18" s="21"/>
      <c r="B18" s="21"/>
      <c r="C18" s="21"/>
      <c r="D18" s="21"/>
      <c r="E18" s="21"/>
    </row>
    <row r="19" spans="1:5" x14ac:dyDescent="0.2">
      <c r="A19" s="21"/>
      <c r="B19" s="21"/>
      <c r="C19" s="21"/>
      <c r="D19" s="21"/>
      <c r="E19" s="21"/>
    </row>
    <row r="20" spans="1:5" x14ac:dyDescent="0.2">
      <c r="A20" s="21"/>
      <c r="B20" s="21"/>
      <c r="C20" s="21"/>
      <c r="D20" s="21"/>
      <c r="E20" s="21"/>
    </row>
    <row r="21" spans="1:5" x14ac:dyDescent="0.2">
      <c r="A21" s="21"/>
      <c r="B21" s="21"/>
      <c r="C21" s="21"/>
      <c r="D21" s="21"/>
      <c r="E21" s="21"/>
    </row>
    <row r="22" spans="1:5" x14ac:dyDescent="0.2">
      <c r="A22" s="21"/>
      <c r="B22" s="21"/>
      <c r="C22" s="21"/>
      <c r="D22" s="21"/>
      <c r="E22" s="21"/>
    </row>
    <row r="23" spans="1:5" x14ac:dyDescent="0.2">
      <c r="A23" s="21"/>
      <c r="B23" s="21"/>
      <c r="C23" s="21"/>
      <c r="D23" s="21"/>
      <c r="E23" s="21"/>
    </row>
    <row r="24" spans="1:5" x14ac:dyDescent="0.2">
      <c r="A24" s="21"/>
      <c r="B24" s="21"/>
      <c r="C24" s="21"/>
      <c r="D24" s="21"/>
      <c r="E24" s="21"/>
    </row>
    <row r="25" spans="1:5" x14ac:dyDescent="0.2">
      <c r="A25" s="21"/>
      <c r="B25" s="21"/>
      <c r="C25" s="21"/>
      <c r="D25" s="21"/>
      <c r="E25" s="21"/>
    </row>
    <row r="26" spans="1:5" x14ac:dyDescent="0.2">
      <c r="A26" s="21"/>
      <c r="B26" s="21"/>
      <c r="C26" s="21"/>
      <c r="D26" s="21"/>
      <c r="E26" s="21"/>
    </row>
    <row r="27" spans="1:5" x14ac:dyDescent="0.2">
      <c r="A27" s="21"/>
      <c r="B27" s="21"/>
      <c r="C27" s="21"/>
      <c r="D27" s="21"/>
      <c r="E27" s="21"/>
    </row>
    <row r="28" spans="1:5" x14ac:dyDescent="0.2">
      <c r="A28" s="21"/>
      <c r="B28" s="21"/>
      <c r="C28" s="21"/>
      <c r="D28" s="21"/>
      <c r="E28" s="21"/>
    </row>
    <row r="29" spans="1:5" x14ac:dyDescent="0.2">
      <c r="A29" s="21"/>
      <c r="B29" s="21"/>
      <c r="C29" s="21"/>
      <c r="D29" s="21"/>
      <c r="E29" s="21"/>
    </row>
    <row r="30" spans="1:5" x14ac:dyDescent="0.2">
      <c r="A30" s="21"/>
      <c r="B30" s="21"/>
      <c r="C30" s="21"/>
      <c r="D30" s="21"/>
      <c r="E30" s="21"/>
    </row>
    <row r="31" spans="1:5" x14ac:dyDescent="0.2">
      <c r="A31" s="21"/>
      <c r="B31" s="21"/>
      <c r="C31" s="21"/>
      <c r="D31" s="21"/>
      <c r="E31" s="21"/>
    </row>
    <row r="32" spans="1:5" x14ac:dyDescent="0.2">
      <c r="A32" s="21"/>
      <c r="B32" s="21"/>
      <c r="C32" s="21"/>
      <c r="D32" s="21"/>
      <c r="E32" s="21"/>
    </row>
    <row r="33" spans="1:5" x14ac:dyDescent="0.2">
      <c r="A33" s="21"/>
      <c r="B33" s="21"/>
      <c r="C33" s="21"/>
      <c r="D33" s="21"/>
      <c r="E33" s="21"/>
    </row>
    <row r="34" spans="1:5" x14ac:dyDescent="0.2">
      <c r="A34" s="21"/>
      <c r="B34" s="21"/>
      <c r="C34" s="21"/>
      <c r="D34" s="21"/>
      <c r="E34" s="21"/>
    </row>
    <row r="35" spans="1:5" x14ac:dyDescent="0.2">
      <c r="A35" s="21"/>
      <c r="B35" s="21"/>
      <c r="C35" s="21"/>
      <c r="D35" s="21"/>
      <c r="E35" s="21"/>
    </row>
    <row r="36" spans="1:5" x14ac:dyDescent="0.2">
      <c r="A36" s="21"/>
      <c r="B36" s="21"/>
      <c r="C36" s="21"/>
      <c r="D36" s="21"/>
      <c r="E36" s="21"/>
    </row>
    <row r="37" spans="1:5" x14ac:dyDescent="0.2">
      <c r="A37" s="21"/>
      <c r="B37" s="21"/>
      <c r="C37" s="21"/>
      <c r="D37" s="21"/>
      <c r="E37" s="21"/>
    </row>
    <row r="38" spans="1:5" x14ac:dyDescent="0.2">
      <c r="A38" s="21"/>
      <c r="B38" s="21"/>
      <c r="C38" s="21"/>
      <c r="D38" s="21"/>
      <c r="E38" s="21"/>
    </row>
    <row r="39" spans="1:5" x14ac:dyDescent="0.2">
      <c r="A39" s="21"/>
      <c r="B39" s="21"/>
      <c r="C39" s="21"/>
      <c r="D39" s="21"/>
      <c r="E39" s="21"/>
    </row>
    <row r="40" spans="1:5" x14ac:dyDescent="0.2">
      <c r="A40" s="21"/>
      <c r="B40" s="21"/>
      <c r="C40" s="21"/>
      <c r="D40" s="21"/>
      <c r="E40" s="21"/>
    </row>
    <row r="41" spans="1:5" x14ac:dyDescent="0.2">
      <c r="A41" s="21"/>
      <c r="B41" s="21"/>
      <c r="C41" s="21"/>
      <c r="D41" s="21"/>
      <c r="E41" s="21"/>
    </row>
    <row r="42" spans="1:5" x14ac:dyDescent="0.2">
      <c r="A42" s="21"/>
      <c r="B42" s="21"/>
      <c r="C42" s="21"/>
      <c r="D42" s="21"/>
      <c r="E42" s="21"/>
    </row>
    <row r="43" spans="1:5" x14ac:dyDescent="0.2">
      <c r="A43" s="21"/>
      <c r="B43" s="21"/>
      <c r="C43" s="21"/>
      <c r="D43" s="21"/>
      <c r="E43" s="21"/>
    </row>
    <row r="44" spans="1:5" x14ac:dyDescent="0.2">
      <c r="C44" s="21"/>
      <c r="D44" s="21"/>
      <c r="E44" s="2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5DB46-F061-5A49-B384-1F8D355A7F29}">
  <sheetPr codeName="Sheet6">
    <tabColor rgb="FFD9BF91"/>
  </sheetPr>
  <dimension ref="A1:Z133"/>
  <sheetViews>
    <sheetView showGridLines="0" tabSelected="1" zoomScale="120" zoomScaleNormal="120" workbookViewId="0">
      <selection activeCell="AA3" sqref="AA3"/>
    </sheetView>
  </sheetViews>
  <sheetFormatPr baseColWidth="10" defaultColWidth="10.83203125" defaultRowHeight="22" x14ac:dyDescent="0.3"/>
  <cols>
    <col min="1" max="1" width="4.1640625" style="65" customWidth="1"/>
    <col min="2" max="2" width="27.33203125" style="64" customWidth="1"/>
    <col min="3" max="3" width="27.33203125" style="65" customWidth="1"/>
    <col min="4" max="4" width="35.83203125" style="65" customWidth="1"/>
    <col min="5" max="5" width="44.6640625" style="65" customWidth="1"/>
    <col min="6" max="6" width="10" style="69" customWidth="1"/>
    <col min="7" max="7" width="10.83203125" style="69"/>
    <col min="8" max="8" width="10.83203125" style="65" customWidth="1"/>
    <col min="9" max="9" width="24.1640625" style="65" customWidth="1"/>
    <col min="10" max="16384" width="10.83203125" style="65"/>
  </cols>
  <sheetData>
    <row r="1" spans="1:26" x14ac:dyDescent="0.3">
      <c r="A1" s="70"/>
      <c r="B1" s="71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</row>
    <row r="2" spans="1:26" ht="27" x14ac:dyDescent="0.35">
      <c r="A2" s="70"/>
      <c r="B2" s="72" t="s">
        <v>254</v>
      </c>
      <c r="C2" s="73"/>
      <c r="D2" s="74"/>
      <c r="E2" s="75"/>
      <c r="F2" s="75"/>
      <c r="G2" s="73"/>
      <c r="H2" s="73"/>
      <c r="I2" s="76" t="str">
        <f ca="1">$B$25&amp;"/"&amp;$C$25</f>
        <v>0/23</v>
      </c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</row>
    <row r="3" spans="1:26" x14ac:dyDescent="0.3">
      <c r="A3" s="70"/>
      <c r="B3" s="77" t="s">
        <v>255</v>
      </c>
      <c r="C3" s="78"/>
      <c r="D3" s="79"/>
      <c r="E3" s="80"/>
      <c r="F3" s="80"/>
      <c r="G3" s="78"/>
      <c r="H3" s="78"/>
      <c r="I3" s="81">
        <f ca="1">$D$25</f>
        <v>0</v>
      </c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</row>
    <row r="4" spans="1:26" x14ac:dyDescent="0.3">
      <c r="A4" s="70"/>
      <c r="B4" s="82" t="s">
        <v>256</v>
      </c>
      <c r="C4" s="83"/>
      <c r="D4" s="83"/>
      <c r="E4" s="84" t="str">
        <f ca="1">IFERROR(_xlfn.CONCAT("Excel version: ",INFO("release")),"Excel version: Invalid")</f>
        <v>Excel version: 16.94</v>
      </c>
      <c r="F4" s="85" t="str" cm="1">
        <f t="array" aca="1" ref="F4" ca="1">IFERROR(IF(OR(ISERROR(_xlfn.RANDARRAY()), ISERROR(INFO("osversion"))), "Error: Please use Office 2021 desktop version or newer", _xlfn.CONCAT("Operating system: ", INFO("osversion"))),"Error: Please use Office 2021 desktop version or newer")</f>
        <v>Operating system: Macintosh (ARM) Version 15.3.1 (Build 24D70)</v>
      </c>
      <c r="G4" s="85"/>
      <c r="H4" s="83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</row>
    <row r="5" spans="1:26" ht="24" customHeight="1" x14ac:dyDescent="0.3">
      <c r="A5" s="70"/>
      <c r="B5" s="82"/>
      <c r="C5" s="83"/>
      <c r="D5" s="83"/>
      <c r="E5" s="86"/>
      <c r="F5" s="86"/>
      <c r="G5" s="87"/>
      <c r="H5" s="83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</row>
    <row r="6" spans="1:26" ht="26" customHeight="1" x14ac:dyDescent="0.3">
      <c r="A6" s="70"/>
      <c r="B6" s="71" t="s">
        <v>280</v>
      </c>
      <c r="C6" s="70"/>
      <c r="D6" s="70"/>
      <c r="E6" s="70"/>
      <c r="F6" s="70"/>
      <c r="G6" s="70"/>
      <c r="H6" s="70"/>
      <c r="I6" s="88" t="s">
        <v>270</v>
      </c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</row>
    <row r="7" spans="1:26" ht="24" customHeight="1" x14ac:dyDescent="0.3">
      <c r="A7" s="70"/>
      <c r="B7" s="71" t="s">
        <v>278</v>
      </c>
      <c r="C7" s="70"/>
      <c r="D7" s="70"/>
      <c r="E7" s="70"/>
      <c r="F7" s="70"/>
      <c r="G7" s="70"/>
      <c r="H7" s="70"/>
      <c r="I7" s="89" t="s">
        <v>275</v>
      </c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</row>
    <row r="8" spans="1:26" ht="29" customHeight="1" x14ac:dyDescent="0.4">
      <c r="A8" s="70"/>
      <c r="B8" s="71" t="s">
        <v>276</v>
      </c>
      <c r="C8" s="90" t="str">
        <f ca="1">IF(OR($E$4="Excel version: Invalid", $F$4="Error: Please use Office 2021 desktop version or newer"), "****Error: Please use Office 2021 desktop version or newer****", "")</f>
        <v/>
      </c>
      <c r="D8" s="91"/>
      <c r="E8" s="70"/>
      <c r="F8" s="70"/>
      <c r="G8" s="70"/>
      <c r="H8" s="70"/>
      <c r="I8" s="92">
        <v>45722</v>
      </c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</row>
    <row r="9" spans="1:26" ht="22" customHeight="1" x14ac:dyDescent="0.3">
      <c r="A9" s="70"/>
      <c r="B9" s="71" t="s">
        <v>277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</row>
    <row r="10" spans="1:26" x14ac:dyDescent="0.3">
      <c r="A10" s="70"/>
      <c r="B10" s="71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</row>
    <row r="11" spans="1:26" ht="23" customHeight="1" thickBot="1" x14ac:dyDescent="0.35">
      <c r="A11" s="70"/>
      <c r="B11" s="93"/>
      <c r="C11" s="94"/>
      <c r="D11" s="94"/>
      <c r="E11" s="94"/>
      <c r="F11" s="94"/>
      <c r="G11" s="94"/>
      <c r="H11" s="94"/>
      <c r="I11" s="95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</row>
    <row r="12" spans="1:26" ht="24" thickTop="1" thickBot="1" x14ac:dyDescent="0.35">
      <c r="A12" s="70"/>
      <c r="B12" s="96" t="s">
        <v>257</v>
      </c>
      <c r="C12" s="70"/>
      <c r="D12" s="70"/>
      <c r="E12" s="70"/>
      <c r="F12" s="97">
        <v>1</v>
      </c>
      <c r="G12" s="97">
        <v>1</v>
      </c>
      <c r="H12" s="98">
        <v>2</v>
      </c>
      <c r="I12" s="99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</row>
    <row r="13" spans="1:26" ht="23" thickTop="1" x14ac:dyDescent="0.3">
      <c r="A13" s="70"/>
      <c r="B13" s="96"/>
      <c r="C13" s="70"/>
      <c r="D13" s="70"/>
      <c r="E13" s="70"/>
      <c r="F13" s="70"/>
      <c r="G13" s="70"/>
      <c r="H13" s="70"/>
      <c r="I13" s="99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</row>
    <row r="14" spans="1:26" x14ac:dyDescent="0.3">
      <c r="A14" s="70"/>
      <c r="B14" s="96" t="s">
        <v>258</v>
      </c>
      <c r="C14" s="70"/>
      <c r="D14" s="70"/>
      <c r="E14" s="70"/>
      <c r="F14" s="100"/>
      <c r="G14" s="70"/>
      <c r="H14" s="70"/>
      <c r="I14" s="99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</row>
    <row r="15" spans="1:26" x14ac:dyDescent="0.3">
      <c r="A15" s="70"/>
      <c r="B15" s="96"/>
      <c r="C15" s="70"/>
      <c r="D15" s="70"/>
      <c r="E15" s="70"/>
      <c r="F15" s="100"/>
      <c r="G15" s="70"/>
      <c r="H15" s="70"/>
      <c r="I15" s="99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</row>
    <row r="16" spans="1:26" x14ac:dyDescent="0.3">
      <c r="A16" s="70"/>
      <c r="B16" s="96" t="s">
        <v>259</v>
      </c>
      <c r="C16" s="70"/>
      <c r="D16" s="70"/>
      <c r="E16" s="83"/>
      <c r="F16" s="101">
        <v>5</v>
      </c>
      <c r="G16" s="70"/>
      <c r="H16" s="70"/>
      <c r="I16" s="99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</row>
    <row r="17" spans="1:26" ht="23" customHeight="1" x14ac:dyDescent="0.3">
      <c r="A17" s="70"/>
      <c r="B17" s="102"/>
      <c r="C17" s="103"/>
      <c r="D17" s="103"/>
      <c r="E17" s="103"/>
      <c r="F17" s="103"/>
      <c r="G17" s="103"/>
      <c r="H17" s="103"/>
      <c r="I17" s="104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</row>
    <row r="18" spans="1:26" x14ac:dyDescent="0.3">
      <c r="A18" s="70"/>
      <c r="B18" s="71"/>
      <c r="C18" s="70"/>
      <c r="D18" s="70"/>
      <c r="E18" s="105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</row>
    <row r="19" spans="1:26" x14ac:dyDescent="0.3">
      <c r="A19" s="70"/>
      <c r="B19" s="71" t="s">
        <v>260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</row>
    <row r="20" spans="1:26" x14ac:dyDescent="0.3">
      <c r="A20" s="70"/>
      <c r="B20" s="106" t="s">
        <v>261</v>
      </c>
      <c r="C20" s="106" t="s">
        <v>262</v>
      </c>
      <c r="D20" s="106" t="s">
        <v>263</v>
      </c>
      <c r="E20" s="106" t="s">
        <v>264</v>
      </c>
      <c r="F20" s="105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</row>
    <row r="21" spans="1:26" x14ac:dyDescent="0.3">
      <c r="A21" s="70"/>
      <c r="B21" s="107">
        <f ca="1">'Page ASC'!$A$2</f>
        <v>0</v>
      </c>
      <c r="C21" s="107">
        <f>'Page ASC'!$B$2</f>
        <v>8</v>
      </c>
      <c r="D21" s="108" t="s">
        <v>271</v>
      </c>
      <c r="E21" s="108"/>
      <c r="F21" s="109" t="str" cm="1">
        <f t="array" ref="F21">_xlfn.IFS(ROW('Page A'!A100)&lt;100,"A row has been deleted",COLUMN('Page A'!BB1)&lt;54,"A column has been deleted",ROW('Page A'!A100)&gt;100,"A row has been inserted",COLUMN('Page A'!BB1)&gt;54,"A column has been inserted",((('Page A'!$J$7='#_Page A'!$J$7)*1)/1)&lt;1,"**SECURITY COMPROMISED**",TRUE=TRUE,"")</f>
        <v/>
      </c>
      <c r="G21" s="109"/>
      <c r="H21" s="109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</row>
    <row r="22" spans="1:26" x14ac:dyDescent="0.3">
      <c r="A22" s="70"/>
      <c r="B22" s="107">
        <f ca="1">' Page BSC'!$A$2</f>
        <v>0</v>
      </c>
      <c r="C22" s="107">
        <f>' Page BSC'!$B$2</f>
        <v>7</v>
      </c>
      <c r="D22" s="108" t="s">
        <v>273</v>
      </c>
      <c r="E22" s="108"/>
      <c r="F22" s="109" t="str" cm="1">
        <f t="array" ref="F22">_xlfn.IFS(ROW(' Page B'!A100)&lt;100,"A row has been deleted",COLUMN(' Page B'!BB1)&lt;54,"A column has been deleted",ROW(' Page B'!A100)&gt;100,"A row has been inserted",COLUMN(' Page B'!BB1)&gt;54,"A column has been inserted",TRUE=TRUE,"")</f>
        <v/>
      </c>
      <c r="G22" s="109"/>
      <c r="H22" s="109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</row>
    <row r="23" spans="1:26" x14ac:dyDescent="0.3">
      <c r="A23" s="70"/>
      <c r="B23" s="107">
        <f ca="1">' Page CSC'!$A$2</f>
        <v>0</v>
      </c>
      <c r="C23" s="107">
        <f>' Page CSC'!$B$2</f>
        <v>8</v>
      </c>
      <c r="D23" s="108" t="s">
        <v>274</v>
      </c>
      <c r="E23" s="108"/>
      <c r="F23" s="109" t="str" cm="1">
        <f t="array" ref="F23">_xlfn.IFS(ROW(' Page C'!A100)&lt;100,"A row has been deleted",COLUMN(' Page C'!BB1)&lt;54,"A column has been deleted",ROW(' Page C'!A100)&gt;100,"A row has been inserted",COLUMN(' Page C'!BB1)&gt;54,"A column has been inserted",TRUE=TRUE,"")</f>
        <v/>
      </c>
      <c r="G23" s="109"/>
      <c r="H23" s="109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</row>
    <row r="24" spans="1:26" x14ac:dyDescent="0.3">
      <c r="A24" s="70"/>
      <c r="B24" s="87"/>
      <c r="C24" s="87"/>
      <c r="D24" s="87"/>
      <c r="E24" s="87"/>
      <c r="F24" s="109"/>
      <c r="G24" s="109"/>
      <c r="H24" s="109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</row>
    <row r="25" spans="1:26" x14ac:dyDescent="0.3">
      <c r="A25" s="70"/>
      <c r="B25" s="110">
        <f ca="1">SUM(B21:B23)</f>
        <v>0</v>
      </c>
      <c r="C25" s="110">
        <f>SUM(C21:C23)</f>
        <v>23</v>
      </c>
      <c r="D25" s="111">
        <f ca="1">IFERROR(ROUNDUP($B$25/$C$25,3),0)</f>
        <v>0</v>
      </c>
      <c r="E25" s="87"/>
      <c r="F25" s="109"/>
      <c r="G25" s="109"/>
      <c r="H25" s="109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</row>
    <row r="26" spans="1:26" x14ac:dyDescent="0.3">
      <c r="A26" s="70"/>
      <c r="B26" s="87"/>
      <c r="C26" s="87"/>
      <c r="D26" s="87"/>
      <c r="E26" s="87"/>
      <c r="F26" s="109"/>
      <c r="G26" s="109"/>
      <c r="H26" s="109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</row>
    <row r="27" spans="1:26" x14ac:dyDescent="0.3">
      <c r="A27" s="70"/>
      <c r="B27" s="82"/>
      <c r="C27" s="112"/>
      <c r="D27" s="112"/>
      <c r="E27" s="112"/>
      <c r="F27" s="109"/>
      <c r="G27" s="109"/>
      <c r="H27" s="109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</row>
    <row r="28" spans="1:26" x14ac:dyDescent="0.3">
      <c r="A28" s="70"/>
      <c r="B28" s="82"/>
      <c r="C28" s="112"/>
      <c r="D28" s="112"/>
      <c r="E28" s="112"/>
      <c r="F28" s="109"/>
      <c r="G28" s="109"/>
      <c r="H28" s="109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</row>
    <row r="29" spans="1:26" x14ac:dyDescent="0.3">
      <c r="A29" s="70"/>
      <c r="B29" s="82"/>
      <c r="C29" s="112"/>
      <c r="D29" s="112"/>
      <c r="E29" s="112"/>
      <c r="F29" s="109"/>
      <c r="G29" s="109"/>
      <c r="H29" s="109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</row>
    <row r="30" spans="1:26" x14ac:dyDescent="0.3">
      <c r="A30" s="70"/>
      <c r="B30" s="82"/>
      <c r="C30" s="112"/>
      <c r="D30" s="112"/>
      <c r="E30" s="112"/>
      <c r="F30" s="109"/>
      <c r="G30" s="109"/>
      <c r="H30" s="109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</row>
    <row r="31" spans="1:26" x14ac:dyDescent="0.3">
      <c r="A31" s="70"/>
      <c r="B31" s="82"/>
      <c r="C31" s="112"/>
      <c r="D31" s="112"/>
      <c r="E31" s="112"/>
      <c r="F31" s="109"/>
      <c r="G31" s="109"/>
      <c r="H31" s="109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</row>
    <row r="32" spans="1:26" x14ac:dyDescent="0.3">
      <c r="A32" s="70"/>
      <c r="B32" s="82"/>
      <c r="C32" s="112"/>
      <c r="D32" s="112"/>
      <c r="E32" s="112"/>
      <c r="F32" s="109"/>
      <c r="G32" s="109"/>
      <c r="H32" s="109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</row>
    <row r="33" spans="1:26" x14ac:dyDescent="0.3">
      <c r="A33" s="70"/>
      <c r="B33" s="82"/>
      <c r="C33" s="112"/>
      <c r="D33" s="112"/>
      <c r="E33" s="112"/>
      <c r="F33" s="109"/>
      <c r="G33" s="109"/>
      <c r="H33" s="109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</row>
    <row r="34" spans="1:26" x14ac:dyDescent="0.3">
      <c r="A34" s="70"/>
      <c r="B34" s="82"/>
      <c r="C34" s="112"/>
      <c r="D34" s="112"/>
      <c r="E34" s="112"/>
      <c r="F34" s="109"/>
      <c r="G34" s="109"/>
      <c r="H34" s="109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</row>
    <row r="35" spans="1:26" x14ac:dyDescent="0.3">
      <c r="A35" s="70"/>
      <c r="B35" s="82"/>
      <c r="C35" s="112"/>
      <c r="D35" s="112"/>
      <c r="E35" s="112"/>
      <c r="F35" s="109"/>
      <c r="G35" s="109"/>
      <c r="H35" s="109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</row>
    <row r="36" spans="1:26" x14ac:dyDescent="0.3">
      <c r="A36" s="70"/>
      <c r="B36" s="82"/>
      <c r="C36" s="112"/>
      <c r="D36" s="112"/>
      <c r="E36" s="112"/>
      <c r="F36" s="109"/>
      <c r="G36" s="109"/>
      <c r="H36" s="109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1:26" x14ac:dyDescent="0.3">
      <c r="A37" s="70"/>
      <c r="B37" s="113" t="s">
        <v>279</v>
      </c>
      <c r="C37" s="112"/>
      <c r="D37" s="112"/>
      <c r="E37" s="112"/>
      <c r="F37" s="109"/>
      <c r="G37" s="109"/>
      <c r="H37" s="109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1:26" x14ac:dyDescent="0.3">
      <c r="A38" s="70"/>
      <c r="B38" s="82"/>
      <c r="C38" s="112"/>
      <c r="D38" s="112"/>
      <c r="E38" s="112"/>
      <c r="F38" s="109"/>
      <c r="G38" s="109"/>
      <c r="H38" s="109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1:26" x14ac:dyDescent="0.3">
      <c r="A39" s="70"/>
      <c r="B39" s="82"/>
      <c r="C39" s="112"/>
      <c r="D39" s="112"/>
      <c r="E39" s="112"/>
      <c r="F39" s="109"/>
      <c r="G39" s="109"/>
      <c r="H39" s="109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1:26" x14ac:dyDescent="0.3">
      <c r="A40" s="70"/>
      <c r="B40" s="82"/>
      <c r="C40" s="112"/>
      <c r="D40" s="112"/>
      <c r="E40" s="112"/>
      <c r="F40" s="109"/>
      <c r="G40" s="109"/>
      <c r="H40" s="109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1:26" x14ac:dyDescent="0.3">
      <c r="A41" s="70"/>
      <c r="B41" s="82"/>
      <c r="C41" s="112"/>
      <c r="D41" s="112"/>
      <c r="E41" s="112"/>
      <c r="F41" s="109"/>
      <c r="G41" s="109"/>
      <c r="H41" s="109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1:26" x14ac:dyDescent="0.3">
      <c r="A42" s="70"/>
      <c r="B42" s="82"/>
      <c r="C42" s="112"/>
      <c r="D42" s="112"/>
      <c r="E42" s="112"/>
      <c r="F42" s="109"/>
      <c r="G42" s="109"/>
      <c r="H42" s="109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1:26" x14ac:dyDescent="0.3">
      <c r="A43" s="70"/>
      <c r="B43" s="82"/>
      <c r="C43" s="112"/>
      <c r="D43" s="112"/>
      <c r="E43" s="112"/>
      <c r="F43" s="109"/>
      <c r="G43" s="109"/>
      <c r="H43" s="109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1:26" x14ac:dyDescent="0.3">
      <c r="A44" s="70"/>
      <c r="B44" s="82"/>
      <c r="C44" s="112"/>
      <c r="D44" s="112"/>
      <c r="E44" s="112"/>
      <c r="F44" s="109"/>
      <c r="G44" s="109"/>
      <c r="H44" s="109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1:26" x14ac:dyDescent="0.3">
      <c r="A45" s="70"/>
      <c r="B45" s="82"/>
      <c r="C45" s="112"/>
      <c r="D45" s="112"/>
      <c r="E45" s="112"/>
      <c r="F45" s="109"/>
      <c r="G45" s="109"/>
      <c r="H45" s="109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1:26" x14ac:dyDescent="0.3">
      <c r="A46" s="70"/>
      <c r="B46" s="82"/>
      <c r="C46" s="112"/>
      <c r="D46" s="112"/>
      <c r="E46" s="112"/>
      <c r="F46" s="109"/>
      <c r="G46" s="109"/>
      <c r="H46" s="109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1:26" x14ac:dyDescent="0.3">
      <c r="A47" s="70"/>
      <c r="B47" s="82"/>
      <c r="C47" s="112"/>
      <c r="D47" s="112"/>
      <c r="E47" s="112"/>
      <c r="F47" s="109"/>
      <c r="G47" s="109"/>
      <c r="H47" s="109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1:26" x14ac:dyDescent="0.3">
      <c r="A48" s="70"/>
      <c r="B48" s="82"/>
      <c r="C48" s="112"/>
      <c r="D48" s="112"/>
      <c r="E48" s="112"/>
      <c r="F48" s="109"/>
      <c r="G48" s="109"/>
      <c r="H48" s="109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1:26" x14ac:dyDescent="0.3">
      <c r="A49" s="70"/>
      <c r="B49" s="82"/>
      <c r="C49" s="112"/>
      <c r="D49" s="112"/>
      <c r="E49" s="112"/>
      <c r="F49" s="109"/>
      <c r="G49" s="109"/>
      <c r="H49" s="109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1:26" x14ac:dyDescent="0.3">
      <c r="A50" s="70"/>
      <c r="B50" s="82"/>
      <c r="C50" s="112"/>
      <c r="D50" s="112"/>
      <c r="E50" s="112"/>
      <c r="F50" s="109"/>
      <c r="G50" s="109"/>
      <c r="H50" s="109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1:26" x14ac:dyDescent="0.3">
      <c r="B51" s="66"/>
      <c r="C51" s="68"/>
      <c r="D51" s="68"/>
      <c r="E51" s="68"/>
      <c r="F51" s="67"/>
      <c r="G51" s="67"/>
      <c r="H51" s="67"/>
    </row>
    <row r="52" spans="1:26" x14ac:dyDescent="0.3">
      <c r="B52" s="66"/>
      <c r="C52" s="68"/>
      <c r="D52" s="68"/>
      <c r="E52" s="68"/>
      <c r="F52" s="67"/>
      <c r="G52" s="67"/>
      <c r="H52" s="67"/>
    </row>
    <row r="53" spans="1:26" x14ac:dyDescent="0.3">
      <c r="B53" s="66"/>
      <c r="C53" s="68"/>
      <c r="D53" s="68"/>
      <c r="E53" s="68"/>
      <c r="F53" s="67"/>
      <c r="G53" s="67"/>
      <c r="H53" s="67"/>
    </row>
    <row r="54" spans="1:26" x14ac:dyDescent="0.3">
      <c r="B54" s="66"/>
      <c r="C54" s="68"/>
      <c r="D54" s="68"/>
      <c r="E54" s="68"/>
      <c r="F54" s="67"/>
      <c r="G54" s="67"/>
      <c r="H54" s="67"/>
    </row>
    <row r="55" spans="1:26" x14ac:dyDescent="0.3">
      <c r="B55" s="66"/>
      <c r="C55" s="68"/>
      <c r="D55" s="68"/>
      <c r="E55" s="68"/>
      <c r="F55" s="67"/>
      <c r="G55" s="67"/>
      <c r="H55" s="67"/>
    </row>
    <row r="56" spans="1:26" x14ac:dyDescent="0.3">
      <c r="B56" s="66"/>
      <c r="C56" s="68"/>
      <c r="D56" s="68"/>
      <c r="E56" s="68"/>
      <c r="F56" s="67"/>
      <c r="G56" s="67"/>
      <c r="H56" s="67"/>
    </row>
    <row r="57" spans="1:26" x14ac:dyDescent="0.3">
      <c r="B57" s="66"/>
      <c r="C57" s="68"/>
      <c r="D57" s="68"/>
      <c r="E57" s="68"/>
      <c r="F57" s="67"/>
      <c r="G57" s="67"/>
      <c r="H57" s="67"/>
    </row>
    <row r="58" spans="1:26" x14ac:dyDescent="0.3">
      <c r="B58" s="66"/>
      <c r="C58" s="68"/>
      <c r="D58" s="68"/>
      <c r="E58" s="68"/>
      <c r="F58" s="67"/>
      <c r="G58" s="67"/>
      <c r="H58" s="67"/>
    </row>
    <row r="59" spans="1:26" x14ac:dyDescent="0.3">
      <c r="B59" s="66"/>
      <c r="C59" s="68"/>
      <c r="D59" s="68"/>
      <c r="E59" s="68"/>
      <c r="F59" s="67"/>
      <c r="G59" s="67"/>
      <c r="H59" s="67"/>
    </row>
    <row r="60" spans="1:26" x14ac:dyDescent="0.3">
      <c r="B60" s="66"/>
      <c r="C60" s="68"/>
      <c r="D60" s="68"/>
      <c r="E60" s="68"/>
      <c r="F60" s="67"/>
      <c r="G60" s="67"/>
      <c r="H60" s="67"/>
    </row>
    <row r="61" spans="1:26" x14ac:dyDescent="0.3">
      <c r="B61" s="66"/>
      <c r="C61" s="68"/>
      <c r="D61" s="68"/>
      <c r="E61" s="68"/>
      <c r="F61" s="67"/>
      <c r="G61" s="67"/>
      <c r="H61" s="67"/>
    </row>
    <row r="62" spans="1:26" x14ac:dyDescent="0.3">
      <c r="B62" s="66"/>
      <c r="C62" s="68"/>
      <c r="D62" s="68"/>
      <c r="E62" s="68"/>
      <c r="F62" s="67"/>
      <c r="G62" s="67"/>
      <c r="H62" s="67"/>
    </row>
    <row r="63" spans="1:26" x14ac:dyDescent="0.3">
      <c r="B63" s="66"/>
      <c r="C63" s="68"/>
      <c r="D63" s="68"/>
      <c r="E63" s="68"/>
      <c r="F63" s="67"/>
      <c r="G63" s="67"/>
      <c r="H63" s="67"/>
    </row>
    <row r="64" spans="1:26" x14ac:dyDescent="0.3">
      <c r="B64" s="66"/>
      <c r="C64" s="68"/>
      <c r="D64" s="68"/>
      <c r="E64" s="68"/>
      <c r="F64" s="67"/>
      <c r="G64" s="67"/>
      <c r="H64" s="67"/>
    </row>
    <row r="65" spans="2:8" x14ac:dyDescent="0.3">
      <c r="B65" s="66"/>
      <c r="C65" s="68"/>
      <c r="D65" s="68"/>
      <c r="E65" s="68"/>
      <c r="F65" s="67"/>
      <c r="G65" s="67"/>
      <c r="H65" s="67"/>
    </row>
    <row r="66" spans="2:8" x14ac:dyDescent="0.3">
      <c r="B66" s="66"/>
      <c r="C66" s="68"/>
      <c r="D66" s="68"/>
      <c r="E66" s="68"/>
      <c r="F66" s="67"/>
      <c r="G66" s="67"/>
      <c r="H66" s="67"/>
    </row>
    <row r="67" spans="2:8" x14ac:dyDescent="0.3">
      <c r="B67" s="66"/>
      <c r="C67" s="68"/>
      <c r="D67" s="68"/>
      <c r="E67" s="68"/>
      <c r="F67" s="67"/>
      <c r="G67" s="67"/>
      <c r="H67" s="67"/>
    </row>
    <row r="68" spans="2:8" x14ac:dyDescent="0.3">
      <c r="B68" s="66"/>
      <c r="C68" s="68"/>
      <c r="D68" s="68"/>
      <c r="E68" s="68"/>
      <c r="F68" s="67"/>
      <c r="G68" s="67"/>
      <c r="H68" s="67"/>
    </row>
    <row r="69" spans="2:8" x14ac:dyDescent="0.3">
      <c r="B69" s="66"/>
      <c r="C69" s="68"/>
      <c r="D69" s="68"/>
      <c r="E69" s="68"/>
      <c r="F69" s="67"/>
      <c r="G69" s="67"/>
      <c r="H69" s="67"/>
    </row>
    <row r="70" spans="2:8" x14ac:dyDescent="0.3">
      <c r="B70" s="66"/>
      <c r="C70" s="68"/>
      <c r="D70" s="68"/>
      <c r="E70" s="68"/>
      <c r="F70" s="67"/>
      <c r="G70" s="67"/>
      <c r="H70" s="67"/>
    </row>
    <row r="71" spans="2:8" x14ac:dyDescent="0.3">
      <c r="B71" s="66"/>
      <c r="C71" s="68"/>
      <c r="D71" s="68"/>
      <c r="E71" s="68"/>
      <c r="F71" s="67"/>
      <c r="G71" s="67"/>
      <c r="H71" s="67"/>
    </row>
    <row r="72" spans="2:8" x14ac:dyDescent="0.3">
      <c r="B72" s="66"/>
      <c r="C72" s="68"/>
      <c r="D72" s="68"/>
      <c r="E72" s="68"/>
      <c r="F72" s="67"/>
      <c r="G72" s="67"/>
      <c r="H72" s="67"/>
    </row>
    <row r="73" spans="2:8" x14ac:dyDescent="0.3">
      <c r="B73" s="66"/>
      <c r="C73" s="68"/>
      <c r="D73" s="68"/>
      <c r="E73" s="68"/>
      <c r="F73" s="67"/>
      <c r="G73" s="67"/>
      <c r="H73" s="67"/>
    </row>
    <row r="74" spans="2:8" x14ac:dyDescent="0.3">
      <c r="B74" s="66"/>
      <c r="C74" s="68"/>
      <c r="D74" s="68"/>
      <c r="E74" s="68"/>
      <c r="F74" s="67"/>
      <c r="G74" s="67"/>
      <c r="H74" s="67"/>
    </row>
    <row r="75" spans="2:8" x14ac:dyDescent="0.3">
      <c r="B75" s="66"/>
      <c r="C75" s="68"/>
      <c r="D75" s="68"/>
      <c r="E75" s="68"/>
      <c r="F75" s="67"/>
      <c r="G75" s="67"/>
      <c r="H75" s="67"/>
    </row>
    <row r="76" spans="2:8" x14ac:dyDescent="0.3">
      <c r="B76" s="66"/>
      <c r="C76" s="68"/>
      <c r="D76" s="68"/>
      <c r="E76" s="68"/>
      <c r="F76" s="67"/>
      <c r="G76" s="67"/>
      <c r="H76" s="67"/>
    </row>
    <row r="77" spans="2:8" x14ac:dyDescent="0.3">
      <c r="B77" s="66"/>
      <c r="C77" s="68"/>
      <c r="D77" s="68"/>
      <c r="E77" s="68"/>
      <c r="F77" s="67"/>
      <c r="G77" s="67"/>
      <c r="H77" s="67"/>
    </row>
    <row r="78" spans="2:8" x14ac:dyDescent="0.3">
      <c r="B78" s="66"/>
      <c r="C78" s="68"/>
      <c r="D78" s="68"/>
      <c r="E78" s="68"/>
      <c r="F78" s="67"/>
      <c r="G78" s="67"/>
      <c r="H78" s="67"/>
    </row>
    <row r="79" spans="2:8" x14ac:dyDescent="0.3">
      <c r="B79" s="66"/>
      <c r="C79" s="68"/>
      <c r="D79" s="68"/>
      <c r="E79" s="68"/>
      <c r="F79" s="67"/>
      <c r="G79" s="67"/>
      <c r="H79" s="67"/>
    </row>
    <row r="80" spans="2:8" x14ac:dyDescent="0.3">
      <c r="B80" s="66"/>
      <c r="C80" s="68"/>
      <c r="D80" s="68"/>
      <c r="E80" s="68"/>
      <c r="F80" s="67"/>
      <c r="G80" s="67"/>
      <c r="H80" s="67"/>
    </row>
    <row r="81" spans="2:8" x14ac:dyDescent="0.3">
      <c r="B81" s="66"/>
      <c r="C81" s="68"/>
      <c r="D81" s="68"/>
      <c r="E81" s="68"/>
      <c r="F81" s="67"/>
      <c r="G81" s="67"/>
      <c r="H81" s="67"/>
    </row>
    <row r="82" spans="2:8" x14ac:dyDescent="0.3">
      <c r="B82" s="66"/>
      <c r="C82" s="68"/>
      <c r="D82" s="68"/>
      <c r="E82" s="68"/>
      <c r="F82" s="67"/>
      <c r="G82" s="67"/>
      <c r="H82" s="67"/>
    </row>
    <row r="83" spans="2:8" x14ac:dyDescent="0.3">
      <c r="B83" s="66"/>
      <c r="C83" s="68"/>
      <c r="D83" s="68"/>
      <c r="E83" s="68"/>
      <c r="F83" s="67"/>
      <c r="G83" s="67"/>
      <c r="H83" s="67"/>
    </row>
    <row r="84" spans="2:8" x14ac:dyDescent="0.3">
      <c r="B84" s="66"/>
      <c r="C84" s="68"/>
      <c r="D84" s="68"/>
      <c r="E84" s="68"/>
      <c r="F84" s="67"/>
      <c r="G84" s="67"/>
      <c r="H84" s="67"/>
    </row>
    <row r="85" spans="2:8" x14ac:dyDescent="0.3">
      <c r="B85" s="66"/>
      <c r="C85" s="68"/>
      <c r="D85" s="68"/>
      <c r="E85" s="68"/>
      <c r="F85" s="67"/>
      <c r="G85" s="67"/>
      <c r="H85" s="67"/>
    </row>
    <row r="86" spans="2:8" x14ac:dyDescent="0.3">
      <c r="B86" s="66"/>
      <c r="C86" s="68"/>
      <c r="D86" s="68"/>
      <c r="E86" s="68"/>
      <c r="F86" s="67"/>
      <c r="G86" s="67"/>
      <c r="H86" s="67"/>
    </row>
    <row r="87" spans="2:8" x14ac:dyDescent="0.3">
      <c r="B87" s="66"/>
      <c r="C87" s="68"/>
      <c r="D87" s="68"/>
      <c r="E87" s="68"/>
      <c r="F87" s="67"/>
      <c r="G87" s="67"/>
      <c r="H87" s="67"/>
    </row>
    <row r="88" spans="2:8" x14ac:dyDescent="0.3">
      <c r="B88" s="66"/>
      <c r="C88" s="68"/>
      <c r="D88" s="68"/>
      <c r="E88" s="68"/>
      <c r="F88" s="67"/>
      <c r="G88" s="67"/>
      <c r="H88" s="67"/>
    </row>
    <row r="89" spans="2:8" x14ac:dyDescent="0.3">
      <c r="B89" s="66"/>
      <c r="C89" s="68"/>
      <c r="D89" s="68"/>
      <c r="E89" s="68"/>
      <c r="F89" s="67"/>
      <c r="G89" s="67"/>
      <c r="H89" s="67"/>
    </row>
    <row r="90" spans="2:8" x14ac:dyDescent="0.3">
      <c r="B90" s="66"/>
      <c r="C90" s="68"/>
      <c r="D90" s="68"/>
      <c r="E90" s="68"/>
      <c r="F90" s="67"/>
      <c r="G90" s="67"/>
      <c r="H90" s="67"/>
    </row>
    <row r="91" spans="2:8" x14ac:dyDescent="0.3">
      <c r="B91" s="66"/>
      <c r="C91" s="68"/>
      <c r="D91" s="68"/>
      <c r="E91" s="68"/>
      <c r="F91" s="67"/>
      <c r="G91" s="67"/>
      <c r="H91" s="67"/>
    </row>
    <row r="92" spans="2:8" x14ac:dyDescent="0.3">
      <c r="B92" s="66"/>
      <c r="C92" s="68"/>
      <c r="D92" s="68"/>
      <c r="E92" s="68"/>
      <c r="F92" s="67"/>
      <c r="G92" s="67"/>
      <c r="H92" s="67"/>
    </row>
    <row r="93" spans="2:8" x14ac:dyDescent="0.3">
      <c r="B93" s="66"/>
      <c r="C93" s="68"/>
      <c r="D93" s="68"/>
      <c r="E93" s="68"/>
      <c r="F93" s="67"/>
      <c r="G93" s="67"/>
      <c r="H93" s="67"/>
    </row>
    <row r="94" spans="2:8" x14ac:dyDescent="0.3">
      <c r="B94" s="66"/>
      <c r="C94" s="68"/>
      <c r="D94" s="68"/>
      <c r="E94" s="68"/>
      <c r="F94" s="67"/>
      <c r="G94" s="67"/>
      <c r="H94" s="67"/>
    </row>
    <row r="95" spans="2:8" x14ac:dyDescent="0.3">
      <c r="B95" s="66"/>
      <c r="C95" s="68"/>
      <c r="D95" s="68"/>
      <c r="E95" s="68"/>
      <c r="F95" s="67"/>
      <c r="G95" s="67"/>
      <c r="H95" s="67"/>
    </row>
    <row r="96" spans="2:8" x14ac:dyDescent="0.3">
      <c r="B96" s="66"/>
      <c r="C96" s="68"/>
      <c r="D96" s="68"/>
      <c r="E96" s="68"/>
      <c r="F96" s="67"/>
      <c r="G96" s="67"/>
      <c r="H96" s="67"/>
    </row>
    <row r="97" spans="2:8" x14ac:dyDescent="0.3">
      <c r="B97" s="66"/>
      <c r="C97" s="68"/>
      <c r="D97" s="68"/>
      <c r="E97" s="68"/>
      <c r="F97" s="67"/>
      <c r="G97" s="67"/>
      <c r="H97" s="67"/>
    </row>
    <row r="98" spans="2:8" x14ac:dyDescent="0.3">
      <c r="B98" s="66"/>
      <c r="C98" s="68"/>
      <c r="D98" s="68"/>
      <c r="E98" s="68"/>
      <c r="F98" s="67"/>
      <c r="G98" s="67"/>
      <c r="H98" s="67"/>
    </row>
    <row r="99" spans="2:8" x14ac:dyDescent="0.3">
      <c r="B99" s="66"/>
      <c r="C99" s="68"/>
      <c r="D99" s="68"/>
      <c r="E99" s="68"/>
      <c r="F99" s="67"/>
      <c r="G99" s="67"/>
      <c r="H99" s="67"/>
    </row>
    <row r="100" spans="2:8" x14ac:dyDescent="0.3">
      <c r="B100" s="66"/>
      <c r="C100" s="68"/>
      <c r="D100" s="68"/>
      <c r="E100" s="68"/>
      <c r="F100" s="67"/>
      <c r="G100" s="67"/>
      <c r="H100" s="67"/>
    </row>
    <row r="101" spans="2:8" x14ac:dyDescent="0.3">
      <c r="B101" s="66"/>
      <c r="C101" s="68"/>
      <c r="D101" s="68"/>
      <c r="E101" s="68"/>
      <c r="F101" s="67"/>
      <c r="G101" s="67"/>
      <c r="H101" s="67"/>
    </row>
    <row r="102" spans="2:8" x14ac:dyDescent="0.3">
      <c r="B102" s="66"/>
      <c r="C102" s="68"/>
      <c r="D102" s="68"/>
      <c r="E102" s="68"/>
      <c r="F102" s="67"/>
      <c r="G102" s="67"/>
      <c r="H102" s="67"/>
    </row>
    <row r="103" spans="2:8" x14ac:dyDescent="0.3">
      <c r="B103" s="66"/>
      <c r="C103" s="68"/>
      <c r="D103" s="68"/>
      <c r="E103" s="68"/>
      <c r="F103" s="67"/>
      <c r="G103" s="67"/>
      <c r="H103" s="67"/>
    </row>
    <row r="104" spans="2:8" x14ac:dyDescent="0.3">
      <c r="B104" s="66"/>
      <c r="C104" s="68"/>
      <c r="D104" s="68"/>
      <c r="E104" s="68"/>
      <c r="F104" s="67"/>
      <c r="G104" s="67"/>
      <c r="H104" s="67"/>
    </row>
    <row r="105" spans="2:8" x14ac:dyDescent="0.3">
      <c r="B105" s="66"/>
      <c r="C105" s="68"/>
      <c r="D105" s="68"/>
      <c r="E105" s="68"/>
      <c r="F105" s="67"/>
      <c r="G105" s="67"/>
      <c r="H105" s="67"/>
    </row>
    <row r="106" spans="2:8" x14ac:dyDescent="0.3">
      <c r="B106" s="66"/>
      <c r="C106" s="68"/>
      <c r="D106" s="68"/>
      <c r="E106" s="68"/>
      <c r="F106" s="67"/>
      <c r="G106" s="67"/>
      <c r="H106" s="67"/>
    </row>
    <row r="107" spans="2:8" x14ac:dyDescent="0.3">
      <c r="B107" s="66"/>
      <c r="C107" s="68"/>
      <c r="D107" s="68"/>
      <c r="E107" s="68"/>
      <c r="F107" s="67"/>
      <c r="G107" s="67"/>
      <c r="H107" s="67"/>
    </row>
    <row r="108" spans="2:8" x14ac:dyDescent="0.3">
      <c r="B108" s="66"/>
      <c r="C108" s="68"/>
      <c r="D108" s="68"/>
      <c r="E108" s="68"/>
      <c r="F108" s="67"/>
      <c r="G108" s="67"/>
      <c r="H108" s="67"/>
    </row>
    <row r="109" spans="2:8" x14ac:dyDescent="0.3">
      <c r="B109" s="66"/>
      <c r="C109" s="68"/>
      <c r="D109" s="68"/>
      <c r="E109" s="68"/>
      <c r="F109" s="67"/>
      <c r="G109" s="67"/>
      <c r="H109" s="67"/>
    </row>
    <row r="110" spans="2:8" x14ac:dyDescent="0.3">
      <c r="B110" s="66"/>
      <c r="C110" s="68"/>
      <c r="D110" s="68"/>
      <c r="E110" s="68"/>
      <c r="F110" s="67"/>
      <c r="G110" s="67"/>
      <c r="H110" s="67"/>
    </row>
    <row r="111" spans="2:8" x14ac:dyDescent="0.3">
      <c r="B111" s="66"/>
      <c r="C111" s="68"/>
      <c r="D111" s="68"/>
      <c r="E111" s="68"/>
      <c r="F111" s="67"/>
      <c r="G111" s="67"/>
      <c r="H111" s="67"/>
    </row>
    <row r="112" spans="2:8" x14ac:dyDescent="0.3">
      <c r="B112" s="66"/>
      <c r="C112" s="68"/>
      <c r="D112" s="68"/>
      <c r="E112" s="68"/>
      <c r="F112" s="67"/>
      <c r="G112" s="67"/>
      <c r="H112" s="67"/>
    </row>
    <row r="113" spans="2:8" x14ac:dyDescent="0.3">
      <c r="B113" s="66"/>
      <c r="C113" s="68"/>
      <c r="D113" s="68"/>
      <c r="E113" s="68"/>
      <c r="F113" s="67"/>
      <c r="G113" s="67"/>
      <c r="H113" s="67"/>
    </row>
    <row r="114" spans="2:8" x14ac:dyDescent="0.3">
      <c r="B114" s="66"/>
      <c r="C114" s="68"/>
      <c r="D114" s="68"/>
      <c r="E114" s="68"/>
      <c r="F114" s="67"/>
      <c r="G114" s="67"/>
      <c r="H114" s="67"/>
    </row>
    <row r="115" spans="2:8" x14ac:dyDescent="0.3">
      <c r="B115" s="66"/>
      <c r="C115" s="68"/>
      <c r="D115" s="68"/>
      <c r="E115" s="68"/>
      <c r="F115" s="67"/>
      <c r="G115" s="67"/>
      <c r="H115" s="67"/>
    </row>
    <row r="116" spans="2:8" x14ac:dyDescent="0.3">
      <c r="B116" s="66"/>
      <c r="C116" s="68"/>
      <c r="D116" s="68"/>
      <c r="E116" s="68"/>
      <c r="F116" s="67"/>
      <c r="G116" s="67"/>
      <c r="H116" s="67"/>
    </row>
    <row r="117" spans="2:8" x14ac:dyDescent="0.3">
      <c r="B117" s="66"/>
      <c r="C117" s="68"/>
      <c r="D117" s="68"/>
      <c r="E117" s="68"/>
      <c r="F117" s="67"/>
      <c r="G117" s="67"/>
      <c r="H117" s="67"/>
    </row>
    <row r="118" spans="2:8" x14ac:dyDescent="0.3">
      <c r="B118" s="66"/>
      <c r="C118" s="68"/>
      <c r="D118" s="68"/>
      <c r="E118" s="68"/>
      <c r="F118" s="67"/>
      <c r="G118" s="67"/>
      <c r="H118" s="67"/>
    </row>
    <row r="119" spans="2:8" x14ac:dyDescent="0.3">
      <c r="B119" s="66"/>
      <c r="C119" s="68"/>
      <c r="D119" s="68"/>
      <c r="E119" s="68"/>
      <c r="F119" s="67"/>
      <c r="G119" s="67"/>
      <c r="H119" s="67"/>
    </row>
    <row r="120" spans="2:8" x14ac:dyDescent="0.3">
      <c r="B120" s="66"/>
      <c r="C120" s="68"/>
      <c r="D120" s="68"/>
      <c r="E120" s="68"/>
      <c r="F120" s="67"/>
      <c r="G120" s="67"/>
      <c r="H120" s="67"/>
    </row>
    <row r="121" spans="2:8" x14ac:dyDescent="0.3">
      <c r="B121" s="66"/>
      <c r="C121" s="68"/>
      <c r="D121" s="68"/>
      <c r="E121" s="68"/>
      <c r="F121" s="67"/>
      <c r="G121" s="67"/>
      <c r="H121" s="67"/>
    </row>
    <row r="122" spans="2:8" x14ac:dyDescent="0.3">
      <c r="B122" s="66"/>
      <c r="C122" s="68"/>
      <c r="D122" s="68"/>
      <c r="E122" s="68"/>
      <c r="F122" s="67"/>
      <c r="G122" s="67"/>
      <c r="H122" s="67"/>
    </row>
    <row r="123" spans="2:8" x14ac:dyDescent="0.3">
      <c r="B123" s="66"/>
      <c r="C123" s="68"/>
      <c r="D123" s="68"/>
      <c r="E123" s="68"/>
      <c r="F123" s="67"/>
      <c r="G123" s="67"/>
      <c r="H123" s="67"/>
    </row>
    <row r="124" spans="2:8" x14ac:dyDescent="0.3">
      <c r="B124" s="66"/>
      <c r="C124" s="68"/>
      <c r="D124" s="68"/>
      <c r="E124" s="68"/>
      <c r="F124" s="67"/>
      <c r="G124" s="67"/>
      <c r="H124" s="67"/>
    </row>
    <row r="125" spans="2:8" x14ac:dyDescent="0.3">
      <c r="B125" s="66"/>
      <c r="C125" s="68"/>
      <c r="D125" s="68"/>
      <c r="E125" s="68"/>
      <c r="F125" s="67"/>
      <c r="G125" s="67"/>
      <c r="H125" s="67"/>
    </row>
    <row r="126" spans="2:8" x14ac:dyDescent="0.3">
      <c r="B126" s="66"/>
      <c r="C126" s="68"/>
      <c r="D126" s="68"/>
      <c r="E126" s="68"/>
      <c r="F126" s="67"/>
      <c r="G126" s="67"/>
      <c r="H126" s="67"/>
    </row>
    <row r="127" spans="2:8" x14ac:dyDescent="0.3">
      <c r="B127" s="66"/>
      <c r="C127" s="68"/>
      <c r="D127" s="68"/>
      <c r="E127" s="68"/>
      <c r="F127" s="67"/>
      <c r="G127" s="67"/>
      <c r="H127" s="67"/>
    </row>
    <row r="128" spans="2:8" x14ac:dyDescent="0.3">
      <c r="B128" s="66"/>
      <c r="C128" s="68"/>
      <c r="D128" s="68"/>
      <c r="E128" s="68"/>
      <c r="F128" s="67"/>
      <c r="G128" s="67"/>
      <c r="H128" s="67"/>
    </row>
    <row r="129" spans="2:8" x14ac:dyDescent="0.3">
      <c r="B129" s="66"/>
      <c r="C129" s="68"/>
      <c r="D129" s="68"/>
      <c r="E129" s="68"/>
      <c r="F129" s="67"/>
      <c r="G129" s="67"/>
      <c r="H129" s="67"/>
    </row>
    <row r="130" spans="2:8" x14ac:dyDescent="0.3">
      <c r="B130" s="66"/>
      <c r="C130" s="68"/>
      <c r="D130" s="68"/>
      <c r="E130" s="68"/>
      <c r="F130" s="67"/>
      <c r="G130" s="67"/>
      <c r="H130" s="67"/>
    </row>
    <row r="131" spans="2:8" x14ac:dyDescent="0.3">
      <c r="B131" s="66"/>
      <c r="C131" s="68"/>
      <c r="D131" s="68"/>
      <c r="E131" s="68"/>
    </row>
    <row r="132" spans="2:8" x14ac:dyDescent="0.3">
      <c r="B132" s="66"/>
      <c r="C132" s="68"/>
      <c r="D132" s="68"/>
      <c r="E132" s="68"/>
    </row>
    <row r="133" spans="2:8" x14ac:dyDescent="0.3">
      <c r="B133" s="66"/>
      <c r="C133" s="68"/>
      <c r="D133" s="68"/>
      <c r="E133" s="68"/>
    </row>
  </sheetData>
  <sheetProtection algorithmName="SHA-512" hashValue="XoNWS5LQO5T9STuvNkQje5N6C1KkoAwLm7dmk6dLOwYZWQV/r3XbdebRNq5CISeT5Q027UIOw9KJar6JzQwymA==" saltValue="nQV7wsC+cSD267+C9q1nqQ==" spinCount="100000" sheet="1" objects="1" scenarios="1" selectLockedCells="1"/>
  <mergeCells count="110">
    <mergeCell ref="F129:H129"/>
    <mergeCell ref="F130:H130"/>
    <mergeCell ref="F123:H123"/>
    <mergeCell ref="F124:H124"/>
    <mergeCell ref="F125:H125"/>
    <mergeCell ref="F126:H126"/>
    <mergeCell ref="F127:H127"/>
    <mergeCell ref="F128:H128"/>
    <mergeCell ref="F117:H117"/>
    <mergeCell ref="F118:H118"/>
    <mergeCell ref="F119:H119"/>
    <mergeCell ref="F120:H120"/>
    <mergeCell ref="F121:H121"/>
    <mergeCell ref="F122:H122"/>
    <mergeCell ref="F111:H111"/>
    <mergeCell ref="F112:H112"/>
    <mergeCell ref="F113:H113"/>
    <mergeCell ref="F114:H114"/>
    <mergeCell ref="F115:H115"/>
    <mergeCell ref="F116:H116"/>
    <mergeCell ref="F105:H105"/>
    <mergeCell ref="F106:H106"/>
    <mergeCell ref="F107:H107"/>
    <mergeCell ref="F108:H108"/>
    <mergeCell ref="F109:H109"/>
    <mergeCell ref="F110:H110"/>
    <mergeCell ref="F99:H99"/>
    <mergeCell ref="F100:H100"/>
    <mergeCell ref="F101:H101"/>
    <mergeCell ref="F102:H102"/>
    <mergeCell ref="F103:H103"/>
    <mergeCell ref="F104:H104"/>
    <mergeCell ref="F93:H93"/>
    <mergeCell ref="F94:H94"/>
    <mergeCell ref="F95:H95"/>
    <mergeCell ref="F96:H96"/>
    <mergeCell ref="F97:H97"/>
    <mergeCell ref="F98:H98"/>
    <mergeCell ref="F87:H87"/>
    <mergeCell ref="F88:H88"/>
    <mergeCell ref="F89:H89"/>
    <mergeCell ref="F90:H90"/>
    <mergeCell ref="F91:H91"/>
    <mergeCell ref="F92:H92"/>
    <mergeCell ref="F81:H81"/>
    <mergeCell ref="F82:H82"/>
    <mergeCell ref="F83:H83"/>
    <mergeCell ref="F84:H84"/>
    <mergeCell ref="F85:H85"/>
    <mergeCell ref="F86:H86"/>
    <mergeCell ref="F75:H75"/>
    <mergeCell ref="F76:H76"/>
    <mergeCell ref="F77:H77"/>
    <mergeCell ref="F78:H78"/>
    <mergeCell ref="F79:H79"/>
    <mergeCell ref="F80:H80"/>
    <mergeCell ref="F69:H69"/>
    <mergeCell ref="F70:H70"/>
    <mergeCell ref="F71:H71"/>
    <mergeCell ref="F72:H72"/>
    <mergeCell ref="F73:H73"/>
    <mergeCell ref="F74:H74"/>
    <mergeCell ref="F63:H63"/>
    <mergeCell ref="F64:H64"/>
    <mergeCell ref="F65:H65"/>
    <mergeCell ref="F66:H66"/>
    <mergeCell ref="F67:H67"/>
    <mergeCell ref="F68:H68"/>
    <mergeCell ref="F57:H57"/>
    <mergeCell ref="F58:H58"/>
    <mergeCell ref="F59:H59"/>
    <mergeCell ref="F60:H60"/>
    <mergeCell ref="F61:H61"/>
    <mergeCell ref="F62:H62"/>
    <mergeCell ref="F51:H51"/>
    <mergeCell ref="F52:H52"/>
    <mergeCell ref="F53:H53"/>
    <mergeCell ref="F54:H54"/>
    <mergeCell ref="F55:H55"/>
    <mergeCell ref="F56:H56"/>
    <mergeCell ref="F45:H45"/>
    <mergeCell ref="F46:H46"/>
    <mergeCell ref="F47:H47"/>
    <mergeCell ref="F48:H48"/>
    <mergeCell ref="F49:H49"/>
    <mergeCell ref="F50:H50"/>
    <mergeCell ref="F39:H39"/>
    <mergeCell ref="F40:H40"/>
    <mergeCell ref="F41:H41"/>
    <mergeCell ref="F42:H42"/>
    <mergeCell ref="F43:H43"/>
    <mergeCell ref="F44:H44"/>
    <mergeCell ref="F33:H33"/>
    <mergeCell ref="F34:H34"/>
    <mergeCell ref="F35:H35"/>
    <mergeCell ref="F36:H36"/>
    <mergeCell ref="F37:H37"/>
    <mergeCell ref="F38:H38"/>
    <mergeCell ref="F27:H27"/>
    <mergeCell ref="F28:H28"/>
    <mergeCell ref="F29:H29"/>
    <mergeCell ref="F30:H30"/>
    <mergeCell ref="F31:H31"/>
    <mergeCell ref="F32:H32"/>
    <mergeCell ref="F21:H21"/>
    <mergeCell ref="F22:H22"/>
    <mergeCell ref="F23:H23"/>
    <mergeCell ref="F24:H24"/>
    <mergeCell ref="F25:H25"/>
    <mergeCell ref="F26:H26"/>
  </mergeCells>
  <conditionalFormatting sqref="A1:XFD1048576">
    <cfRule type="expression" dxfId="127" priority="4">
      <formula>$E$4="Excel version: Invalid"</formula>
    </cfRule>
    <cfRule type="expression" dxfId="126" priority="5" stopIfTrue="1">
      <formula>$F$4="Error: Please use Office 2021 desktop version or newer"</formula>
    </cfRule>
  </conditionalFormatting>
  <conditionalFormatting sqref="B21:F21">
    <cfRule type="expression" dxfId="125" priority="3" stopIfTrue="1">
      <formula>$F$21&lt;&gt;""</formula>
    </cfRule>
  </conditionalFormatting>
  <conditionalFormatting sqref="B22:F22">
    <cfRule type="expression" dxfId="124" priority="2" stopIfTrue="1">
      <formula>$F$22&lt;&gt;""</formula>
    </cfRule>
  </conditionalFormatting>
  <conditionalFormatting sqref="B23:F23">
    <cfRule type="expression" dxfId="4" priority="1" stopIfTrue="1">
      <formula>$F$23&lt;&gt;""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03624-5CA7-0C4C-84CE-A9A9B8B94511}">
  <sheetPr>
    <tabColor rgb="FF4FADEA"/>
  </sheetPr>
  <dimension ref="B1:K27"/>
  <sheetViews>
    <sheetView workbookViewId="0">
      <selection activeCell="C24" sqref="C24"/>
    </sheetView>
  </sheetViews>
  <sheetFormatPr baseColWidth="10" defaultColWidth="8.83203125" defaultRowHeight="9" x14ac:dyDescent="0.15"/>
  <cols>
    <col min="1" max="1" width="8.83203125" style="46"/>
    <col min="2" max="2" width="18.5" style="46" customWidth="1"/>
    <col min="3" max="3" width="17.6640625" style="46" customWidth="1"/>
    <col min="4" max="6" width="8.83203125" style="46"/>
    <col min="7" max="7" width="6" style="46" customWidth="1"/>
    <col min="8" max="8" width="4.5" style="46" customWidth="1"/>
    <col min="9" max="9" width="5.1640625" style="46" customWidth="1"/>
    <col min="10" max="10" width="8.5" style="46" customWidth="1"/>
    <col min="11" max="11" width="10.5" style="46" customWidth="1"/>
    <col min="12" max="16384" width="8.83203125" style="46"/>
  </cols>
  <sheetData>
    <row r="1" spans="2:11" s="47" customFormat="1" x14ac:dyDescent="0.15"/>
    <row r="2" spans="2:11" s="47" customFormat="1" x14ac:dyDescent="0.15"/>
    <row r="4" spans="2:11" x14ac:dyDescent="0.15">
      <c r="B4" s="46">
        <v>0</v>
      </c>
    </row>
    <row r="5" spans="2:11" x14ac:dyDescent="0.15">
      <c r="B5" s="46">
        <v>0</v>
      </c>
    </row>
    <row r="6" spans="2:11" x14ac:dyDescent="0.15">
      <c r="B6" s="46">
        <v>0</v>
      </c>
    </row>
    <row r="7" spans="2:11" x14ac:dyDescent="0.15">
      <c r="B7" s="46">
        <v>0</v>
      </c>
      <c r="J7" s="48">
        <v>0</v>
      </c>
      <c r="K7" s="46">
        <v>0</v>
      </c>
    </row>
    <row r="9" spans="2:11" x14ac:dyDescent="0.15">
      <c r="B9" s="49">
        <v>0</v>
      </c>
      <c r="C9" s="49"/>
      <c r="D9" s="49"/>
      <c r="E9" s="49"/>
    </row>
    <row r="10" spans="2:11" x14ac:dyDescent="0.15">
      <c r="B10" s="50">
        <v>0</v>
      </c>
      <c r="C10" s="50">
        <v>1</v>
      </c>
    </row>
    <row r="11" spans="2:11" x14ac:dyDescent="0.15">
      <c r="B11" s="50">
        <v>0</v>
      </c>
      <c r="C11" s="51">
        <v>1</v>
      </c>
    </row>
    <row r="12" spans="2:11" x14ac:dyDescent="0.15">
      <c r="B12" s="50">
        <v>0</v>
      </c>
      <c r="C12" s="51">
        <v>1</v>
      </c>
      <c r="D12" s="52"/>
    </row>
    <row r="14" spans="2:11" x14ac:dyDescent="0.15">
      <c r="B14" s="46">
        <v>0</v>
      </c>
      <c r="K14" s="53">
        <v>1</v>
      </c>
    </row>
    <row r="15" spans="2:11" x14ac:dyDescent="0.15">
      <c r="B15" s="53"/>
    </row>
    <row r="17" spans="2:11" x14ac:dyDescent="0.15">
      <c r="B17" s="46">
        <v>0</v>
      </c>
      <c r="K17" s="53">
        <v>1</v>
      </c>
    </row>
    <row r="18" spans="2:11" x14ac:dyDescent="0.15">
      <c r="B18" s="53"/>
    </row>
    <row r="20" spans="2:11" x14ac:dyDescent="0.15">
      <c r="B20" s="46">
        <v>0</v>
      </c>
      <c r="K20" s="53">
        <v>1</v>
      </c>
    </row>
    <row r="21" spans="2:11" x14ac:dyDescent="0.15">
      <c r="B21" s="53"/>
    </row>
    <row r="23" spans="2:11" x14ac:dyDescent="0.15">
      <c r="B23" s="46">
        <v>0</v>
      </c>
      <c r="K23" s="46">
        <v>1</v>
      </c>
    </row>
    <row r="26" spans="2:11" x14ac:dyDescent="0.15">
      <c r="B26" s="46">
        <v>0</v>
      </c>
      <c r="K26" s="54">
        <v>1</v>
      </c>
    </row>
    <row r="27" spans="2:11" x14ac:dyDescent="0.15">
      <c r="B27" s="5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F8652-267A-6B47-A29F-B7911A2AA35B}">
  <sheetPr>
    <tabColor rgb="FF4FADEA"/>
  </sheetPr>
  <dimension ref="A1:K27"/>
  <sheetViews>
    <sheetView workbookViewId="0">
      <selection activeCell="K14" sqref="K14"/>
    </sheetView>
  </sheetViews>
  <sheetFormatPr baseColWidth="10" defaultColWidth="8.83203125" defaultRowHeight="9" x14ac:dyDescent="0.15"/>
  <cols>
    <col min="1" max="1" width="8.83203125" style="46"/>
    <col min="2" max="2" width="18.5" style="46" customWidth="1"/>
    <col min="3" max="3" width="17.6640625" style="46" customWidth="1"/>
    <col min="4" max="6" width="8.83203125" style="46"/>
    <col min="7" max="7" width="6" style="46" customWidth="1"/>
    <col min="8" max="8" width="4.5" style="46" customWidth="1"/>
    <col min="9" max="9" width="5.1640625" style="46" customWidth="1"/>
    <col min="10" max="10" width="8.5" style="46" customWidth="1"/>
    <col min="11" max="11" width="10.5" style="46" customWidth="1"/>
    <col min="12" max="16384" width="8.83203125" style="46"/>
  </cols>
  <sheetData>
    <row r="1" spans="1:11" s="47" customFormat="1" x14ac:dyDescent="0.15">
      <c r="I1" s="47" t="s">
        <v>270</v>
      </c>
    </row>
    <row r="2" spans="1:11" s="47" customFormat="1" x14ac:dyDescent="0.15">
      <c r="A2" s="59">
        <f ca="1">IF('Page A'!$D$2="DRAGGING CELLS IS NOT PERMITTED. PLEASE UNDO LAST ACTION!!",0,IF('Page A'!$P$1&lt;&gt;"Feedback OFF",IF(Scoreboard!$F$21="",SUMIFS('Page APT'!A3:$AL$26, 'Page APT'!A3:$AL$26, "&gt;0", 'Page ASC'!A3:$AL$26, "PerfectMsg")+ABS(SUMIFS('Page APT'!A3:$AL$26, 'Page APT'!A3:$AL$26, "&lt;0", 'Page ASC'!A3:$AL$26, "PerfectMsg")),0),0))</f>
        <v>0</v>
      </c>
      <c r="B2" s="59">
        <f>SUMIF('Page APT'!A3:$AL$26,"&gt;0")</f>
        <v>8</v>
      </c>
    </row>
    <row r="4" spans="1:11" x14ac:dyDescent="0.15">
      <c r="B4" s="46">
        <v>0</v>
      </c>
    </row>
    <row r="5" spans="1:11" x14ac:dyDescent="0.15">
      <c r="B5" s="46">
        <v>0</v>
      </c>
    </row>
    <row r="6" spans="1:11" x14ac:dyDescent="0.15">
      <c r="B6" s="46">
        <v>0</v>
      </c>
    </row>
    <row r="7" spans="1:11" x14ac:dyDescent="0.15">
      <c r="B7" s="46">
        <v>0</v>
      </c>
      <c r="J7" s="48">
        <v>0.4</v>
      </c>
      <c r="K7" s="46">
        <v>0</v>
      </c>
    </row>
    <row r="9" spans="1:11" x14ac:dyDescent="0.15">
      <c r="B9" s="49">
        <v>0</v>
      </c>
      <c r="C9" s="49"/>
      <c r="D9" s="49"/>
      <c r="E9" s="49"/>
    </row>
    <row r="10" spans="1:11" x14ac:dyDescent="0.15">
      <c r="B10" s="50">
        <v>0</v>
      </c>
      <c r="C10" s="50" t="str">
        <f ca="1">_xlfn.IFS(ISBLANK('Page A'!C10),"",IF(NOT(ISNA('#_Page A'!C10)),IF(ISNA('Page A'!C10),TRUE,FALSE),FALSE),"StuNAMsg",IF(AND(ISNA('#_Page A'!C10),ISNA('Page A'!C10)),TRUE,FALSE),"PerfectMsg",IF(NOT(ISERROR('#_Page A'!C10)),IF(ISERROR('Page A'!C10),TRUE,FALSE),FALSE),"StuErrorMsg",IF(TYPE('#_Page A'!C10)&lt;&gt;TYPE('Page A'!C10),TRUE,FALSE),"WrongTypeMsg",IF(_xlfn.ISFORMULA('#_Page A'!C10),IF(NOT(_xlfn.ISFORMULA('Page A'!C10)),TRUE),FALSE),"MissingFormulaMsg",IF(NOT(AND(ISNUMBER(FIND("[",_xlfn.FORMULATEXT('#_Page A'!C10))),ISNUMBER(FIND("!",_xlfn.FORMULATEXT('#_Page A'!C10))))),AND(ISNUMBER(FIND("[",_xlfn.FORMULATEXT('Page A'!C10))),ISNUMBER(FIND("!",_xlfn.FORMULATEXT('Page A'!C10)))),FALSE),"ExternalRefsMsg",IF(ISNUMBER('#_Page A'!C10),IF(ABS('#_Page A'!C10-'Page A'!C10)&gt;0.00001,TRUE,FALSE),IF('#_Page A'!C10&lt;&gt;'Page A'!C10,TRUE,FALSE)),IF(ISNUMBER('#_Page A'!C10),IF('#_Page A'!C10&gt;'Page A'!C10,"TooLow","TooHigh"),"WrongAnswer"),NOT(_xlfn.ISFORMULA('#_Page A'!C10)),"PerfectMsg",IF(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Page A'!C10),_xlfn.FORMULATEXT('Page A'!C10),'Page A'!C10),"9","#"),"8","#"),"7","#"),"6","#"),"5","#"),"4","#"),"3","#"),"2","#"),"1","#"),"0","#"),CHAR(10),""),"$",""),"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Page A'!C10),_xlfn.FORMULATEXT('Page A'!C10),'Page A'!C10),"9","#"),"8","#"),"7","#"),"6","#"),"5","#"),"4","#"),"3","#"),"2","#"),"1","#"),"0","#"),CHAR(10),""),"$","")," ",""),",","@"),"&gt;","@"),"&lt;","@"),"=","@"),")","@"),"(","@"),"^","@"),"/","@"),"+","@"),"*","@"),"-","@"),"@#","")))/2&gt;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Page A'!C10),_xlfn.FORMULATEXT('#_Page A'!C10),'#_Page A'!C10),"9","#"),"8","#"),"7","#"),"6","#"),"5","#"),"4","#"),"3","#"),"2","#"),"1","#"),"0","#"),CHAR(10),""),"$",""),"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Page A'!C10),_xlfn.FORMULATEXT('#_Page A'!C10),'#_Page A'!C10),"9","#"),"8","#"),"7","#"),"6","#"),"5","#"),"4","#"),"3","#"),"2","#"),"1","#"),"0","#"),CHAR(10),""),"$","")," ",""),",","@"),"&gt;","@"),"&lt;","@"),"=","@"),")","@"),"(","@"),"^","@"),"/","@"),"+","@"),"*","@"),"-","@"),"@#","")))/2,TRUE,FALSE),"HardCodeMsg",IF(LEN(IF(_xlfn.ISFORMULA('Page A'!C10),_xlfn.FORMULATEXT('Page A'!C10),'Page A'!C10))-LEN(SUBSTITUTE(IF(_xlfn.ISFORMULA('Page A'!C10),_xlfn.FORMULATEXT('Page A'!C10),'Page A'!C10),"""",""))&gt;LEN(IF(_xlfn.ISFORMULA('#_Page A'!C10),_xlfn.FORMULATEXT('#_Page A'!C10),'#_Page A'!C10))-LEN(SUBSTITUTE(IF(_xlfn.ISFORMULA('#_Page A'!C10),_xlfn.FORMULATEXT('#_Page A'!C10),'#_Page A'!C10),"""","")),TRUE,FALSE),"HardQuoteMsg",IF(LEN(IF(_xlfn.ISFORMULA('Page A'!C10),_xlfn.FORMULATEXT('Page A'!C10),'Page A'!C10))-LEN(SUBSTITUTE(IF(_xlfn.ISFORMULA('Page A'!C10),_xlfn.FORMULATEXT('Page A'!C10),'Page A'!C10),"$",""))&lt;0.5*(LEN(IF(_xlfn.ISFORMULA('#_Page A'!C10),_xlfn.FORMULATEXT('#_Page A'!C10),'#_Page A'!C10))-LEN(SUBSTITUTE(IF(_xlfn.ISFORMULA('#_Page A'!C10),_xlfn.FORMULATEXT('#_Page A'!C10),'#_Page A'!C10),"$",""))),TRUE,FALSE),"MissingAbsMsg",TRUE,"PerfectMsg")</f>
        <v/>
      </c>
    </row>
    <row r="11" spans="1:11" x14ac:dyDescent="0.15">
      <c r="B11" s="50">
        <v>0</v>
      </c>
      <c r="C11" s="51" t="str">
        <f ca="1">_xlfn.IFS(ISBLANK('Page A'!C11),"",IF(NOT(ISNA('#_Page A'!C11)),IF(ISNA('Page A'!C11),TRUE,FALSE),FALSE),"StuNAMsg",IF(AND(ISNA('#_Page A'!C11),ISNA('Page A'!C11)),TRUE,FALSE),"PerfectMsg",IF(NOT(ISERROR('#_Page A'!C11)),IF(ISERROR('Page A'!C11),TRUE,FALSE),FALSE),"StuErrorMsg",IF(TYPE('#_Page A'!C11)&lt;&gt;TYPE('Page A'!C11),TRUE,FALSE),"WrongTypeMsg",IF(_xlfn.ISFORMULA('#_Page A'!C11),IF(NOT(_xlfn.ISFORMULA('Page A'!C11)),TRUE),FALSE),"MissingFormulaMsg",IF(NOT(AND(ISNUMBER(FIND("[",_xlfn.FORMULATEXT('#_Page A'!C11))),ISNUMBER(FIND("!",_xlfn.FORMULATEXT('#_Page A'!C11))))),AND(ISNUMBER(FIND("[",_xlfn.FORMULATEXT('Page A'!C11))),ISNUMBER(FIND("!",_xlfn.FORMULATEXT('Page A'!C11)))),FALSE),"ExternalRefsMsg",IF(ISNUMBER('#_Page A'!C11),IF(ABS('#_Page A'!C11-'Page A'!C11)&gt;0.00001,TRUE,FALSE),IF('#_Page A'!C11&lt;&gt;'Page A'!C11,TRUE,FALSE)),IF(ISNUMBER('#_Page A'!C11),IF('#_Page A'!C11&gt;'Page A'!C11,"TooLow","TooHigh"),"WrongAnswer"),NOT(_xlfn.ISFORMULA('#_Page A'!C11)),"PerfectMsg",IF(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Page A'!C11),_xlfn.FORMULATEXT('Page A'!C11),'Page A'!C11),"9","#"),"8","#"),"7","#"),"6","#"),"5","#"),"4","#"),"3","#"),"2","#"),"1","#"),"0","#"),CHAR(10),""),"$",""),"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Page A'!C11),_xlfn.FORMULATEXT('Page A'!C11),'Page A'!C11),"9","#"),"8","#"),"7","#"),"6","#"),"5","#"),"4","#"),"3","#"),"2","#"),"1","#"),"0","#"),CHAR(10),""),"$","")," ",""),",","@"),"&gt;","@"),"&lt;","@"),"=","@"),")","@"),"(","@"),"^","@"),"/","@"),"+","@"),"*","@"),"-","@"),"@#","")))/2&gt;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Page A'!C11),_xlfn.FORMULATEXT('#_Page A'!C11),'#_Page A'!C11),"9","#"),"8","#"),"7","#"),"6","#"),"5","#"),"4","#"),"3","#"),"2","#"),"1","#"),"0","#"),CHAR(10),""),"$",""),"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Page A'!C11),_xlfn.FORMULATEXT('#_Page A'!C11),'#_Page A'!C11),"9","#"),"8","#"),"7","#"),"6","#"),"5","#"),"4","#"),"3","#"),"2","#"),"1","#"),"0","#"),CHAR(10),""),"$","")," ",""),",","@"),"&gt;","@"),"&lt;","@"),"=","@"),")","@"),"(","@"),"^","@"),"/","@"),"+","@"),"*","@"),"-","@"),"@#","")))/2,TRUE,FALSE),"HardCodeMsg",IF(LEN(IF(_xlfn.ISFORMULA('Page A'!C11),_xlfn.FORMULATEXT('Page A'!C11),'Page A'!C11))-LEN(SUBSTITUTE(IF(_xlfn.ISFORMULA('Page A'!C11),_xlfn.FORMULATEXT('Page A'!C11),'Page A'!C11),"""",""))&gt;LEN(IF(_xlfn.ISFORMULA('#_Page A'!C11),_xlfn.FORMULATEXT('#_Page A'!C11),'#_Page A'!C11))-LEN(SUBSTITUTE(IF(_xlfn.ISFORMULA('#_Page A'!C11),_xlfn.FORMULATEXT('#_Page A'!C11),'#_Page A'!C11),"""","")),TRUE,FALSE),"HardQuoteMsg",IF(LEN(IF(_xlfn.ISFORMULA('Page A'!C11),_xlfn.FORMULATEXT('Page A'!C11),'Page A'!C11))-LEN(SUBSTITUTE(IF(_xlfn.ISFORMULA('Page A'!C11),_xlfn.FORMULATEXT('Page A'!C11),'Page A'!C11),"$",""))&lt;0.5*(LEN(IF(_xlfn.ISFORMULA('#_Page A'!C11),_xlfn.FORMULATEXT('#_Page A'!C11),'#_Page A'!C11))-LEN(SUBSTITUTE(IF(_xlfn.ISFORMULA('#_Page A'!C11),_xlfn.FORMULATEXT('#_Page A'!C11),'#_Page A'!C11),"$",""))),TRUE,FALSE),"MissingAbsMsg",TRUE,"PerfectMsg")</f>
        <v/>
      </c>
    </row>
    <row r="12" spans="1:11" x14ac:dyDescent="0.15">
      <c r="B12" s="50">
        <v>0</v>
      </c>
      <c r="C12" s="51" t="str">
        <f ca="1">_xlfn.IFS(ISBLANK('Page A'!C12),"",IF(NOT(ISNA('#_Page A'!C12)),IF(ISNA('Page A'!C12),TRUE,FALSE),FALSE),"StuNAMsg",IF(AND(ISNA('#_Page A'!C12),ISNA('Page A'!C12)),TRUE,FALSE),"PerfectMsg",IF(NOT(ISERROR('#_Page A'!C12)),IF(ISERROR('Page A'!C12),TRUE,FALSE),FALSE),"StuErrorMsg",IF(TYPE('#_Page A'!C12)&lt;&gt;TYPE('Page A'!C12),TRUE,FALSE),"WrongTypeMsg",IF(_xlfn.ISFORMULA('#_Page A'!C12),IF(NOT(_xlfn.ISFORMULA('Page A'!C12)),TRUE),FALSE),"MissingFormulaMsg",IF(NOT(AND(ISNUMBER(FIND("[",_xlfn.FORMULATEXT('#_Page A'!C12))),ISNUMBER(FIND("!",_xlfn.FORMULATEXT('#_Page A'!C12))))),AND(ISNUMBER(FIND("[",_xlfn.FORMULATEXT('Page A'!C12))),ISNUMBER(FIND("!",_xlfn.FORMULATEXT('Page A'!C12)))),FALSE),"ExternalRefsMsg",IF(ISNUMBER('#_Page A'!C12),IF(ABS('#_Page A'!C12-'Page A'!C12)&gt;0.00001,TRUE,FALSE),IF('#_Page A'!C12&lt;&gt;'Page A'!C12,TRUE,FALSE)),IF(ISNUMBER('#_Page A'!C12),IF('#_Page A'!C12&gt;'Page A'!C12,"TooLow","TooHigh"),"WrongAnswer"),NOT(_xlfn.ISFORMULA('#_Page A'!C12)),"PerfectMsg",IF(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Page A'!C12),_xlfn.FORMULATEXT('Page A'!C12),'Page A'!C12),"9","#"),"8","#"),"7","#"),"6","#"),"5","#"),"4","#"),"3","#"),"2","#"),"1","#"),"0","#"),CHAR(10),""),"$",""),"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Page A'!C12),_xlfn.FORMULATEXT('Page A'!C12),'Page A'!C12),"9","#"),"8","#"),"7","#"),"6","#"),"5","#"),"4","#"),"3","#"),"2","#"),"1","#"),"0","#"),CHAR(10),""),"$","")," ",""),",","@"),"&gt;","@"),"&lt;","@"),"=","@"),")","@"),"(","@"),"^","@"),"/","@"),"+","@"),"*","@"),"-","@"),"@#","")))/2&gt;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Page A'!C12),_xlfn.FORMULATEXT('#_Page A'!C12),'#_Page A'!C12),"9","#"),"8","#"),"7","#"),"6","#"),"5","#"),"4","#"),"3","#"),"2","#"),"1","#"),"0","#"),CHAR(10),""),"$",""),"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Page A'!C12),_xlfn.FORMULATEXT('#_Page A'!C12),'#_Page A'!C12),"9","#"),"8","#"),"7","#"),"6","#"),"5","#"),"4","#"),"3","#"),"2","#"),"1","#"),"0","#"),CHAR(10),""),"$","")," ",""),",","@"),"&gt;","@"),"&lt;","@"),"=","@"),")","@"),"(","@"),"^","@"),"/","@"),"+","@"),"*","@"),"-","@"),"@#","")))/2,TRUE,FALSE),"HardCodeMsg",IF(LEN(IF(_xlfn.ISFORMULA('Page A'!C12),_xlfn.FORMULATEXT('Page A'!C12),'Page A'!C12))-LEN(SUBSTITUTE(IF(_xlfn.ISFORMULA('Page A'!C12),_xlfn.FORMULATEXT('Page A'!C12),'Page A'!C12),"""",""))&gt;LEN(IF(_xlfn.ISFORMULA('#_Page A'!C12),_xlfn.FORMULATEXT('#_Page A'!C12),'#_Page A'!C12))-LEN(SUBSTITUTE(IF(_xlfn.ISFORMULA('#_Page A'!C12),_xlfn.FORMULATEXT('#_Page A'!C12),'#_Page A'!C12),"""","")),TRUE,FALSE),"HardQuoteMsg",IF(LEN(IF(_xlfn.ISFORMULA('Page A'!C12),_xlfn.FORMULATEXT('Page A'!C12),'Page A'!C12))-LEN(SUBSTITUTE(IF(_xlfn.ISFORMULA('Page A'!C12),_xlfn.FORMULATEXT('Page A'!C12),'Page A'!C12),"$",""))&lt;0.5*(LEN(IF(_xlfn.ISFORMULA('#_Page A'!C12),_xlfn.FORMULATEXT('#_Page A'!C12),'#_Page A'!C12))-LEN(SUBSTITUTE(IF(_xlfn.ISFORMULA('#_Page A'!C12),_xlfn.FORMULATEXT('#_Page A'!C12),'#_Page A'!C12),"$",""))),TRUE,FALSE),"MissingAbsMsg",TRUE,"PerfectMsg")</f>
        <v/>
      </c>
      <c r="D12" s="52"/>
    </row>
    <row r="14" spans="1:11" x14ac:dyDescent="0.15">
      <c r="B14" s="46">
        <v>0</v>
      </c>
      <c r="K14" s="53" t="str">
        <f ca="1">_xlfn.IFS(ISBLANK('Page A'!K14),"",IF(NOT(ISNA('#_Page A'!K14)),IF(ISNA('Page A'!K14),TRUE,FALSE),FALSE),"StuNAMsg",IF(AND(ISNA('#_Page A'!K14),ISNA('Page A'!K14)),TRUE,FALSE),"PerfectMsg",IF(NOT(ISERROR('#_Page A'!K14)),IF(ISERROR('Page A'!K14),TRUE,FALSE),FALSE),"StuErrorMsg",IF(TYPE('#_Page A'!K14)&lt;&gt;TYPE('Page A'!K14),TRUE,FALSE),"WrongTypeMsg",IF(_xlfn.ISFORMULA('#_Page A'!K14),IF(NOT(_xlfn.ISFORMULA('Page A'!K14)),TRUE),FALSE),"MissingFormulaMsg",IF(NOT(AND(ISNUMBER(FIND("[",_xlfn.FORMULATEXT('#_Page A'!K14))),ISNUMBER(FIND("!",_xlfn.FORMULATEXT('#_Page A'!K14))))),AND(ISNUMBER(FIND("[",_xlfn.FORMULATEXT('Page A'!K14))),ISNUMBER(FIND("!",_xlfn.FORMULATEXT('Page A'!K14)))),FALSE),"ExternalRefsMsg",IF(ISNUMBER('#_Page A'!K14),IF(ABS('#_Page A'!K14-'Page A'!K14)&gt;0.00001,TRUE,FALSE),IF('#_Page A'!K14&lt;&gt;'Page A'!K14,TRUE,FALSE)),IF(ISNUMBER('#_Page A'!K14),IF('#_Page A'!K14&gt;'Page A'!K14,"TooLow","TooHigh"),"WrongAnswer"),NOT(_xlfn.ISFORMULA('#_Page A'!K14)),"PerfectMsg",IF(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Page A'!K14),_xlfn.FORMULATEXT('Page A'!K14),'Page A'!K14),"9","#"),"8","#"),"7","#"),"6","#"),"5","#"),"4","#"),"3","#"),"2","#"),"1","#"),"0","#"),CHAR(10),""),"$",""),"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Page A'!K14),_xlfn.FORMULATEXT('Page A'!K14),'Page A'!K14),"9","#"),"8","#"),"7","#"),"6","#"),"5","#"),"4","#"),"3","#"),"2","#"),"1","#"),"0","#"),CHAR(10),""),"$","")," ",""),",","@"),"&gt;","@"),"&lt;","@"),"=","@"),")","@"),"(","@"),"^","@"),"/","@"),"+","@"),"*","@"),"-","@"),"@#","")))/2&gt;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Page A'!K14),_xlfn.FORMULATEXT('#_Page A'!K14),'#_Page A'!K14),"9","#"),"8","#"),"7","#"),"6","#"),"5","#"),"4","#"),"3","#"),"2","#"),"1","#"),"0","#"),CHAR(10),""),"$",""),"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Page A'!K14),_xlfn.FORMULATEXT('#_Page A'!K14),'#_Page A'!K14),"9","#"),"8","#"),"7","#"),"6","#"),"5","#"),"4","#"),"3","#"),"2","#"),"1","#"),"0","#"),CHAR(10),""),"$","")," ",""),",","@"),"&gt;","@"),"&lt;","@"),"=","@"),")","@"),"(","@"),"^","@"),"/","@"),"+","@"),"*","@"),"-","@"),"@#","")))/2,TRUE,FALSE),"HardCodeMsg",IF(LEN(IF(_xlfn.ISFORMULA('Page A'!K14),_xlfn.FORMULATEXT('Page A'!K14),'Page A'!K14))-LEN(SUBSTITUTE(IF(_xlfn.ISFORMULA('Page A'!K14),_xlfn.FORMULATEXT('Page A'!K14),'Page A'!K14),"""",""))&gt;LEN(IF(_xlfn.ISFORMULA('#_Page A'!K14),_xlfn.FORMULATEXT('#_Page A'!K14),'#_Page A'!K14))-LEN(SUBSTITUTE(IF(_xlfn.ISFORMULA('#_Page A'!K14),_xlfn.FORMULATEXT('#_Page A'!K14),'#_Page A'!K14),"""","")),TRUE,FALSE),"HardQuoteMsg",IF(LEN(IF(_xlfn.ISFORMULA('Page A'!K14),_xlfn.FORMULATEXT('Page A'!K14),'Page A'!K14))-LEN(SUBSTITUTE(IF(_xlfn.ISFORMULA('Page A'!K14),_xlfn.FORMULATEXT('Page A'!K14),'Page A'!K14),"$",""))&lt;0.5*(LEN(IF(_xlfn.ISFORMULA('#_Page A'!K14),_xlfn.FORMULATEXT('#_Page A'!K14),'#_Page A'!K14))-LEN(SUBSTITUTE(IF(_xlfn.ISFORMULA('#_Page A'!K14),_xlfn.FORMULATEXT('#_Page A'!K14),'#_Page A'!K14),"$",""))),TRUE,FALSE),"MissingAbsMsg",TRUE,"PerfectMsg")</f>
        <v/>
      </c>
    </row>
    <row r="15" spans="1:11" x14ac:dyDescent="0.15">
      <c r="B15" s="53"/>
    </row>
    <row r="17" spans="2:11" x14ac:dyDescent="0.15">
      <c r="B17" s="46">
        <v>0</v>
      </c>
      <c r="K17" s="53" t="str">
        <f ca="1">_xlfn.IFS(ISBLANK('Page A'!K17),"",IF(NOT(ISNA('#_Page A'!K17)),IF(ISNA('Page A'!K17),TRUE,FALSE),FALSE),"StuNAMsg",IF(AND(ISNA('#_Page A'!K17),ISNA('Page A'!K17)),TRUE,FALSE),"PerfectMsg",IF(NOT(ISERROR('#_Page A'!K17)),IF(ISERROR('Page A'!K17),TRUE,FALSE),FALSE),"StuErrorMsg",IF(TYPE('#_Page A'!K17)&lt;&gt;TYPE('Page A'!K17),TRUE,FALSE),"WrongTypeMsg",IF(_xlfn.ISFORMULA('#_Page A'!K17),IF(NOT(_xlfn.ISFORMULA('Page A'!K17)),TRUE),FALSE),"MissingFormulaMsg",IF(NOT(AND(ISNUMBER(FIND("[",_xlfn.FORMULATEXT('#_Page A'!K17))),ISNUMBER(FIND("!",_xlfn.FORMULATEXT('#_Page A'!K17))))),AND(ISNUMBER(FIND("[",_xlfn.FORMULATEXT('Page A'!K17))),ISNUMBER(FIND("!",_xlfn.FORMULATEXT('Page A'!K17)))),FALSE),"ExternalRefsMsg",IF(ISNUMBER('#_Page A'!K17),IF(ABS('#_Page A'!K17-'Page A'!K17)&gt;0.00001,TRUE,FALSE),IF('#_Page A'!K17&lt;&gt;'Page A'!K17,TRUE,FALSE)),IF(ISNUMBER('#_Page A'!K17),IF('#_Page A'!K17&gt;'Page A'!K17,"TooLow","TooHigh"),"WrongAnswer"),NOT(_xlfn.ISFORMULA('#_Page A'!K17)),"PerfectMsg",IF(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Page A'!K17),_xlfn.FORMULATEXT('Page A'!K17),'Page A'!K17),"9","#"),"8","#"),"7","#"),"6","#"),"5","#"),"4","#"),"3","#"),"2","#"),"1","#"),"0","#"),CHAR(10),""),"$",""),"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Page A'!K17),_xlfn.FORMULATEXT('Page A'!K17),'Page A'!K17),"9","#"),"8","#"),"7","#"),"6","#"),"5","#"),"4","#"),"3","#"),"2","#"),"1","#"),"0","#"),CHAR(10),""),"$","")," ",""),",","@"),"&gt;","@"),"&lt;","@"),"=","@"),")","@"),"(","@"),"^","@"),"/","@"),"+","@"),"*","@"),"-","@"),"@#","")))/2&gt;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Page A'!K17),_xlfn.FORMULATEXT('#_Page A'!K17),'#_Page A'!K17),"9","#"),"8","#"),"7","#"),"6","#"),"5","#"),"4","#"),"3","#"),"2","#"),"1","#"),"0","#"),CHAR(10),""),"$",""),"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Page A'!K17),_xlfn.FORMULATEXT('#_Page A'!K17),'#_Page A'!K17),"9","#"),"8","#"),"7","#"),"6","#"),"5","#"),"4","#"),"3","#"),"2","#"),"1","#"),"0","#"),CHAR(10),""),"$","")," ",""),",","@"),"&gt;","@"),"&lt;","@"),"=","@"),")","@"),"(","@"),"^","@"),"/","@"),"+","@"),"*","@"),"-","@"),"@#","")))/2,TRUE,FALSE),"HardCodeMsg",IF(LEN(IF(_xlfn.ISFORMULA('Page A'!K17),_xlfn.FORMULATEXT('Page A'!K17),'Page A'!K17))-LEN(SUBSTITUTE(IF(_xlfn.ISFORMULA('Page A'!K17),_xlfn.FORMULATEXT('Page A'!K17),'Page A'!K17),"""",""))&gt;LEN(IF(_xlfn.ISFORMULA('#_Page A'!K17),_xlfn.FORMULATEXT('#_Page A'!K17),'#_Page A'!K17))-LEN(SUBSTITUTE(IF(_xlfn.ISFORMULA('#_Page A'!K17),_xlfn.FORMULATEXT('#_Page A'!K17),'#_Page A'!K17),"""","")),TRUE,FALSE),"HardQuoteMsg",IF(LEN(IF(_xlfn.ISFORMULA('Page A'!K17),_xlfn.FORMULATEXT('Page A'!K17),'Page A'!K17))-LEN(SUBSTITUTE(IF(_xlfn.ISFORMULA('Page A'!K17),_xlfn.FORMULATEXT('Page A'!K17),'Page A'!K17),"$",""))&lt;0.5*(LEN(IF(_xlfn.ISFORMULA('#_Page A'!K17),_xlfn.FORMULATEXT('#_Page A'!K17),'#_Page A'!K17))-LEN(SUBSTITUTE(IF(_xlfn.ISFORMULA('#_Page A'!K17),_xlfn.FORMULATEXT('#_Page A'!K17),'#_Page A'!K17),"$",""))),TRUE,FALSE),"MissingAbsMsg",TRUE,"PerfectMsg")</f>
        <v/>
      </c>
    </row>
    <row r="18" spans="2:11" x14ac:dyDescent="0.15">
      <c r="B18" s="53"/>
    </row>
    <row r="20" spans="2:11" x14ac:dyDescent="0.15">
      <c r="B20" s="46">
        <v>0</v>
      </c>
      <c r="K20" s="53" t="str">
        <f ca="1">_xlfn.IFS(ISBLANK('Page A'!K20),"",IF(NOT(ISNA('#_Page A'!K20)),IF(ISNA('Page A'!K20),TRUE,FALSE),FALSE),"StuNAMsg",IF(AND(ISNA('#_Page A'!K20),ISNA('Page A'!K20)),TRUE,FALSE),"PerfectMsg",IF(NOT(ISERROR('#_Page A'!K20)),IF(ISERROR('Page A'!K20),TRUE,FALSE),FALSE),"StuErrorMsg",IF(TYPE('#_Page A'!K20)&lt;&gt;TYPE('Page A'!K20),TRUE,FALSE),"WrongTypeMsg",IF(_xlfn.ISFORMULA('#_Page A'!K20),IF(NOT(_xlfn.ISFORMULA('Page A'!K20)),TRUE),FALSE),"MissingFormulaMsg",IF(NOT(AND(ISNUMBER(FIND("[",_xlfn.FORMULATEXT('#_Page A'!K20))),ISNUMBER(FIND("!",_xlfn.FORMULATEXT('#_Page A'!K20))))),AND(ISNUMBER(FIND("[",_xlfn.FORMULATEXT('Page A'!K20))),ISNUMBER(FIND("!",_xlfn.FORMULATEXT('Page A'!K20)))),FALSE),"ExternalRefsMsg",IF(ISNUMBER('#_Page A'!K20),IF(ABS('#_Page A'!K20-'Page A'!K20)&gt;0.00001,TRUE,FALSE),IF('#_Page A'!K20&lt;&gt;'Page A'!K20,TRUE,FALSE)),IF(ISNUMBER('#_Page A'!K20),IF('#_Page A'!K20&gt;'Page A'!K20,"TooLow","TooHigh"),"WrongAnswer"),NOT(_xlfn.ISFORMULA('#_Page A'!K20)),"PerfectMsg",IF(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Page A'!K20),_xlfn.FORMULATEXT('Page A'!K20),'Page A'!K20),"9","#"),"8","#"),"7","#"),"6","#"),"5","#"),"4","#"),"3","#"),"2","#"),"1","#"),"0","#"),CHAR(10),""),"$",""),"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Page A'!K20),_xlfn.FORMULATEXT('Page A'!K20),'Page A'!K20),"9","#"),"8","#"),"7","#"),"6","#"),"5","#"),"4","#"),"3","#"),"2","#"),"1","#"),"0","#"),CHAR(10),""),"$","")," ",""),",","@"),"&gt;","@"),"&lt;","@"),"=","@"),")","@"),"(","@"),"^","@"),"/","@"),"+","@"),"*","@"),"-","@"),"@#","")))/2&gt;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Page A'!K20),_xlfn.FORMULATEXT('#_Page A'!K20),'#_Page A'!K20),"9","#"),"8","#"),"7","#"),"6","#"),"5","#"),"4","#"),"3","#"),"2","#"),"1","#"),"0","#"),CHAR(10),""),"$",""),"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Page A'!K20),_xlfn.FORMULATEXT('#_Page A'!K20),'#_Page A'!K20),"9","#"),"8","#"),"7","#"),"6","#"),"5","#"),"4","#"),"3","#"),"2","#"),"1","#"),"0","#"),CHAR(10),""),"$","")," ",""),",","@"),"&gt;","@"),"&lt;","@"),"=","@"),")","@"),"(","@"),"^","@"),"/","@"),"+","@"),"*","@"),"-","@"),"@#","")))/2,TRUE,FALSE),"HardCodeMsg",IF(LEN(IF(_xlfn.ISFORMULA('Page A'!K20),_xlfn.FORMULATEXT('Page A'!K20),'Page A'!K20))-LEN(SUBSTITUTE(IF(_xlfn.ISFORMULA('Page A'!K20),_xlfn.FORMULATEXT('Page A'!K20),'Page A'!K20),"""",""))&gt;LEN(IF(_xlfn.ISFORMULA('#_Page A'!K20),_xlfn.FORMULATEXT('#_Page A'!K20),'#_Page A'!K20))-LEN(SUBSTITUTE(IF(_xlfn.ISFORMULA('#_Page A'!K20),_xlfn.FORMULATEXT('#_Page A'!K20),'#_Page A'!K20),"""","")),TRUE,FALSE),"HardQuoteMsg",IF(LEN(IF(_xlfn.ISFORMULA('Page A'!K20),_xlfn.FORMULATEXT('Page A'!K20),'Page A'!K20))-LEN(SUBSTITUTE(IF(_xlfn.ISFORMULA('Page A'!K20),_xlfn.FORMULATEXT('Page A'!K20),'Page A'!K20),"$",""))&lt;0.5*(LEN(IF(_xlfn.ISFORMULA('#_Page A'!K20),_xlfn.FORMULATEXT('#_Page A'!K20),'#_Page A'!K20))-LEN(SUBSTITUTE(IF(_xlfn.ISFORMULA('#_Page A'!K20),_xlfn.FORMULATEXT('#_Page A'!K20),'#_Page A'!K20),"$",""))),TRUE,FALSE),"MissingAbsMsg",TRUE,"PerfectMsg")</f>
        <v/>
      </c>
    </row>
    <row r="21" spans="2:11" x14ac:dyDescent="0.15">
      <c r="B21" s="53"/>
    </row>
    <row r="23" spans="2:11" x14ac:dyDescent="0.15">
      <c r="B23" s="46">
        <v>0</v>
      </c>
      <c r="K23" s="46" t="str">
        <f ca="1">_xlfn.IFS(ISBLANK('Page A'!K23),"",IF(NOT(ISNA('#_Page A'!K23)),IF(ISNA('Page A'!K23),TRUE,FALSE),FALSE),"StuNAMsg",IF(AND(ISNA('#_Page A'!K23),ISNA('Page A'!K23)),TRUE,FALSE),"PerfectMsg",IF(NOT(ISERROR('#_Page A'!K23)),IF(ISERROR('Page A'!K23),TRUE,FALSE),FALSE),"StuErrorMsg",IF(TYPE('#_Page A'!K23)&lt;&gt;TYPE('Page A'!K23),TRUE,FALSE),"WrongTypeMsg",IF(_xlfn.ISFORMULA('#_Page A'!K23),IF(NOT(_xlfn.ISFORMULA('Page A'!K23)),TRUE),FALSE),"MissingFormulaMsg",IF(NOT(AND(ISNUMBER(FIND("[",_xlfn.FORMULATEXT('#_Page A'!K23))),ISNUMBER(FIND("!",_xlfn.FORMULATEXT('#_Page A'!K23))))),AND(ISNUMBER(FIND("[",_xlfn.FORMULATEXT('Page A'!K23))),ISNUMBER(FIND("!",_xlfn.FORMULATEXT('Page A'!K23)))),FALSE),"ExternalRefsMsg",IF(ISNUMBER('#_Page A'!K23),IF(ABS('#_Page A'!K23-'Page A'!K23)&gt;0.00001,TRUE,FALSE),IF('#_Page A'!K23&lt;&gt;'Page A'!K23,TRUE,FALSE)),IF(ISNUMBER('#_Page A'!K23),IF('#_Page A'!K23&gt;'Page A'!K23,"TooLow","TooHigh"),"WrongAnswer"),NOT(_xlfn.ISFORMULA('#_Page A'!K23)),"PerfectMsg",IF(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Page A'!K23),_xlfn.FORMULATEXT('Page A'!K23),'Page A'!K23),"9","#"),"8","#"),"7","#"),"6","#"),"5","#"),"4","#"),"3","#"),"2","#"),"1","#"),"0","#"),CHAR(10),""),"$",""),"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Page A'!K23),_xlfn.FORMULATEXT('Page A'!K23),'Page A'!K23),"9","#"),"8","#"),"7","#"),"6","#"),"5","#"),"4","#"),"3","#"),"2","#"),"1","#"),"0","#"),CHAR(10),""),"$","")," ",""),",","@"),"&gt;","@"),"&lt;","@"),"=","@"),")","@"),"(","@"),"^","@"),"/","@"),"+","@"),"*","@"),"-","@"),"@#","")))/2&gt;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Page A'!K23),_xlfn.FORMULATEXT('#_Page A'!K23),'#_Page A'!K23),"9","#"),"8","#"),"7","#"),"6","#"),"5","#"),"4","#"),"3","#"),"2","#"),"1","#"),"0","#"),CHAR(10),""),"$",""),"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Page A'!K23),_xlfn.FORMULATEXT('#_Page A'!K23),'#_Page A'!K23),"9","#"),"8","#"),"7","#"),"6","#"),"5","#"),"4","#"),"3","#"),"2","#"),"1","#"),"0","#"),CHAR(10),""),"$","")," ",""),",","@"),"&gt;","@"),"&lt;","@"),"=","@"),")","@"),"(","@"),"^","@"),"/","@"),"+","@"),"*","@"),"-","@"),"@#","")))/2,TRUE,FALSE),"HardCodeMsg",IF(LEN(IF(_xlfn.ISFORMULA('Page A'!K23),_xlfn.FORMULATEXT('Page A'!K23),'Page A'!K23))-LEN(SUBSTITUTE(IF(_xlfn.ISFORMULA('Page A'!K23),_xlfn.FORMULATEXT('Page A'!K23),'Page A'!K23),"""",""))&gt;LEN(IF(_xlfn.ISFORMULA('#_Page A'!K23),_xlfn.FORMULATEXT('#_Page A'!K23),'#_Page A'!K23))-LEN(SUBSTITUTE(IF(_xlfn.ISFORMULA('#_Page A'!K23),_xlfn.FORMULATEXT('#_Page A'!K23),'#_Page A'!K23),"""","")),TRUE,FALSE),"HardQuoteMsg",IF(LEN(IF(_xlfn.ISFORMULA('Page A'!K23),_xlfn.FORMULATEXT('Page A'!K23),'Page A'!K23))-LEN(SUBSTITUTE(IF(_xlfn.ISFORMULA('Page A'!K23),_xlfn.FORMULATEXT('Page A'!K23),'Page A'!K23),"$",""))&lt;0.5*(LEN(IF(_xlfn.ISFORMULA('#_Page A'!K23),_xlfn.FORMULATEXT('#_Page A'!K23),'#_Page A'!K23))-LEN(SUBSTITUTE(IF(_xlfn.ISFORMULA('#_Page A'!K23),_xlfn.FORMULATEXT('#_Page A'!K23),'#_Page A'!K23),"$",""))),TRUE,FALSE),"MissingAbsMsg",TRUE,"PerfectMsg")</f>
        <v/>
      </c>
    </row>
    <row r="26" spans="2:11" x14ac:dyDescent="0.15">
      <c r="B26" s="46">
        <v>0</v>
      </c>
      <c r="K26" s="54" t="str">
        <f ca="1">_xlfn.IFS(ISBLANK('Page A'!K26),"",IF(NOT(ISNA('#_Page A'!K26)),IF(ISNA('Page A'!K26),TRUE,FALSE),FALSE),"StuNAMsg",IF(AND(ISNA('#_Page A'!K26),ISNA('Page A'!K26)),TRUE,FALSE),"PerfectMsg",IF(NOT(ISERROR('#_Page A'!K26)),IF(ISERROR('Page A'!K26),TRUE,FALSE),FALSE),"StuErrorMsg",IF(TYPE('#_Page A'!K26)&lt;&gt;TYPE('Page A'!K26),TRUE,FALSE),"WrongTypeMsg",IF(_xlfn.ISFORMULA('#_Page A'!K26),IF(NOT(_xlfn.ISFORMULA('Page A'!K26)),TRUE),FALSE),"MissingFormulaMsg",IF(NOT(AND(ISNUMBER(FIND("[",_xlfn.FORMULATEXT('#_Page A'!K26))),ISNUMBER(FIND("!",_xlfn.FORMULATEXT('#_Page A'!K26))))),AND(ISNUMBER(FIND("[",_xlfn.FORMULATEXT('Page A'!K26))),ISNUMBER(FIND("!",_xlfn.FORMULATEXT('Page A'!K26)))),FALSE),"ExternalRefsMsg",IF(ISNUMBER('#_Page A'!K26),IF(ABS('#_Page A'!K26-'Page A'!K26)&gt;0.00001,TRUE,FALSE),IF('#_Page A'!K26&lt;&gt;'Page A'!K26,TRUE,FALSE)),IF(ISNUMBER('#_Page A'!K26),IF('#_Page A'!K26&gt;'Page A'!K26,"TooLow","TooHigh"),"WrongAnswer"),NOT(_xlfn.ISFORMULA('#_Page A'!K26)),"PerfectMsg",IF(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Page A'!K26),_xlfn.FORMULATEXT('Page A'!K26),'Page A'!K26),"9","#"),"8","#"),"7","#"),"6","#"),"5","#"),"4","#"),"3","#"),"2","#"),"1","#"),"0","#"),CHAR(10),""),"$",""),"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Page A'!K26),_xlfn.FORMULATEXT('Page A'!K26),'Page A'!K26),"9","#"),"8","#"),"7","#"),"6","#"),"5","#"),"4","#"),"3","#"),"2","#"),"1","#"),"0","#"),CHAR(10),""),"$","")," ",""),",","@"),"&gt;","@"),"&lt;","@"),"=","@"),")","@"),"(","@"),"^","@"),"/","@"),"+","@"),"*","@"),"-","@"),"@#","")))/2&gt;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Page A'!K26),_xlfn.FORMULATEXT('#_Page A'!K26),'#_Page A'!K26),"9","#"),"8","#"),"7","#"),"6","#"),"5","#"),"4","#"),"3","#"),"2","#"),"1","#"),"0","#"),CHAR(10),""),"$",""),"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Page A'!K26),_xlfn.FORMULATEXT('#_Page A'!K26),'#_Page A'!K26),"9","#"),"8","#"),"7","#"),"6","#"),"5","#"),"4","#"),"3","#"),"2","#"),"1","#"),"0","#"),CHAR(10),""),"$","")," ",""),",","@"),"&gt;","@"),"&lt;","@"),"=","@"),")","@"),"(","@"),"^","@"),"/","@"),"+","@"),"*","@"),"-","@"),"@#","")))/2,TRUE,FALSE),"HardCodeMsg",IF(LEN(IF(_xlfn.ISFORMULA('Page A'!K26),_xlfn.FORMULATEXT('Page A'!K26),'Page A'!K26))-LEN(SUBSTITUTE(IF(_xlfn.ISFORMULA('Page A'!K26),_xlfn.FORMULATEXT('Page A'!K26),'Page A'!K26),"""",""))&gt;LEN(IF(_xlfn.ISFORMULA('#_Page A'!K26),_xlfn.FORMULATEXT('#_Page A'!K26),'#_Page A'!K26))-LEN(SUBSTITUTE(IF(_xlfn.ISFORMULA('#_Page A'!K26),_xlfn.FORMULATEXT('#_Page A'!K26),'#_Page A'!K26),"""","")),TRUE,FALSE),"HardQuoteMsg",IF(LEN(IF(_xlfn.ISFORMULA('Page A'!K26),_xlfn.FORMULATEXT('Page A'!K26),'Page A'!K26))-LEN(SUBSTITUTE(IF(_xlfn.ISFORMULA('Page A'!K26),_xlfn.FORMULATEXT('Page A'!K26),'Page A'!K26),"$",""))&lt;0.5*(LEN(IF(_xlfn.ISFORMULA('#_Page A'!K26),_xlfn.FORMULATEXT('#_Page A'!K26),'#_Page A'!K26))-LEN(SUBSTITUTE(IF(_xlfn.ISFORMULA('#_Page A'!K26),_xlfn.FORMULATEXT('#_Page A'!K26),'#_Page A'!K26),"$",""))),TRUE,FALSE),"MissingAbsMsg",TRUE,"PerfectMsg")</f>
        <v/>
      </c>
    </row>
    <row r="27" spans="2:11" x14ac:dyDescent="0.15">
      <c r="B27" s="54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B3D97-A7EB-054F-B60E-D017DEA353D1}">
  <sheetPr>
    <tabColor theme="9" tint="0.79998168889431442"/>
  </sheetPr>
  <dimension ref="A1:AO27"/>
  <sheetViews>
    <sheetView showGridLines="0" zoomScale="120" zoomScaleNormal="120" workbookViewId="0">
      <pane ySplit="2" topLeftCell="A3" activePane="bottomLeft" state="frozen"/>
      <selection pane="bottomLeft" activeCell="A3" sqref="A3"/>
    </sheetView>
  </sheetViews>
  <sheetFormatPr baseColWidth="10" defaultColWidth="8.83203125" defaultRowHeight="15" x14ac:dyDescent="0.2"/>
  <cols>
    <col min="2" max="2" width="18.5" customWidth="1"/>
    <col min="3" max="3" width="17.6640625" customWidth="1"/>
    <col min="7" max="7" width="6" customWidth="1"/>
    <col min="8" max="8" width="4.5" customWidth="1"/>
    <col min="9" max="9" width="5.1640625" customWidth="1"/>
    <col min="10" max="10" width="8.5" customWidth="1"/>
    <col min="11" max="11" width="10.5" customWidth="1"/>
  </cols>
  <sheetData>
    <row r="1" spans="1:41" s="23" customFormat="1" ht="22" customHeight="1" x14ac:dyDescent="0.2">
      <c r="A1" s="29" t="s">
        <v>265</v>
      </c>
      <c r="B1" s="29" t="s">
        <v>266</v>
      </c>
      <c r="C1" s="29" t="s">
        <v>267</v>
      </c>
      <c r="D1" s="30" t="str" cm="1">
        <f t="array" aca="1" ref="D1" ca="1">IFERROR(
    _xlfn.LET(
        _xlpm.FileName, MID(CELL("filename", A1), FIND("]", CELL("filename", A1)) + 1, 255),
        _xlpm.DynamicRef, INDIRECT("'#_" &amp; _xlpm.FileName &amp; "'!" &amp; C2),
        IF(
            TYPE(_xlpm.DynamicRef) = 1,
            VLOOKUP(
                CELL("format", _xlpm.DynamicRef),
                FormatCodesSFX!$A$4:$B$53,
                2,
                FALSE
            ),
            _xlfn.SWITCH(
                TYPE(_xlpm.DynamicRef),
                2, "short text",
                4, "logical",
                16, "error",
                64, "long text",
                "Other"
            )
        )
    ),
    "Error in formula"
)</f>
        <v>error</v>
      </c>
      <c r="E1" s="29"/>
      <c r="F1" s="29"/>
      <c r="G1" s="29"/>
      <c r="H1" s="29"/>
      <c r="I1" s="30" t="str" cm="1">
        <f t="array" ref="I1">_xlfn.IFS(ROW(A100)&lt;100,"Undo deleted row or quit without saving",COLUMN(AZ1)&lt;52,"Undo deleted column or quit without saving",ROW(A100)&gt;100,"Undo inserted row or quit without saving",COLUMN(AZ1)&gt;52,"Undo inserted column or quit without saving",Scoreboard!$F$21&lt;&gt;"","Security compromised: Undo last action or quit without saving",TRUE=TRUE,"Hardworking Student")</f>
        <v>Hardworking Student</v>
      </c>
      <c r="J1" s="30"/>
      <c r="K1" s="30"/>
      <c r="L1" s="30" t="s">
        <v>268</v>
      </c>
      <c r="M1" s="30"/>
      <c r="N1" s="30"/>
      <c r="O1" s="30"/>
      <c r="P1" s="31" t="s">
        <v>269</v>
      </c>
      <c r="Q1" s="30"/>
      <c r="R1" s="30"/>
      <c r="S1" s="60" t="s">
        <v>272</v>
      </c>
      <c r="T1" s="33"/>
      <c r="U1" s="32"/>
      <c r="V1" s="33"/>
      <c r="W1" s="32"/>
      <c r="X1" s="29" t="str">
        <f t="shared" ref="X1:AA2" si="0">A1</f>
        <v>earned</v>
      </c>
      <c r="Y1" s="29" t="str">
        <f t="shared" si="0"/>
        <v>possible</v>
      </c>
      <c r="Z1" s="29" t="str">
        <f t="shared" si="0"/>
        <v>cell</v>
      </c>
      <c r="AA1" s="30" t="str">
        <f t="shared" ca="1" si="0"/>
        <v>error</v>
      </c>
      <c r="AB1" s="29"/>
      <c r="AC1" s="29"/>
      <c r="AD1" s="34"/>
      <c r="AE1" s="34"/>
      <c r="AF1" s="30" t="str">
        <f>I1</f>
        <v>Hardworking Student</v>
      </c>
      <c r="AG1" s="30"/>
      <c r="AH1" s="34"/>
      <c r="AI1" s="34"/>
      <c r="AJ1" s="34"/>
      <c r="AK1" s="34"/>
      <c r="AL1" s="30" t="s">
        <v>268</v>
      </c>
      <c r="AM1" s="34"/>
      <c r="AN1" s="34"/>
      <c r="AO1" s="34"/>
    </row>
    <row r="2" spans="1:41" s="23" customFormat="1" ht="23" customHeight="1" thickBot="1" x14ac:dyDescent="0.45">
      <c r="A2" s="35">
        <f ca="1">'Page ASC'!$A$2</f>
        <v>0</v>
      </c>
      <c r="B2" s="36">
        <f>'Page ASC'!$B$2</f>
        <v>8</v>
      </c>
      <c r="C2" s="35" t="str" cm="1">
        <f t="array" aca="1" ref="C2" ca="1">SUBSTITUTE(IF(LEN(CELL("address"))&lt;15,CELL("address"),""),"$","")</f>
        <v/>
      </c>
      <c r="D2" s="37" t="str">
        <f ca="1">IF(ISNUMBER(SEARCH("FeedbackSFX!",_xlfn.FORMULATEXT(INDIRECT("'Page ASC'!"&amp;C2)))),"DRAGGING CELLS IS NOT PERMITTED. PLEASE UNDO LAST ACTION!!",IF($P$1&lt;&gt;"Feedback OFF",IFERROR(HLOOKUP(INDIRECT("'Page ASC'!"&amp;C2),FeedbackSFX!$B$2:$N$10,IF($P$1="Feedback ON", 2, FeedbackSFX!B1), FALSE), ""),""))</f>
        <v/>
      </c>
      <c r="E2" s="38"/>
      <c r="F2" s="38"/>
      <c r="G2" s="38"/>
      <c r="H2" s="38"/>
      <c r="I2" s="39"/>
      <c r="J2" s="38"/>
      <c r="K2" s="38"/>
      <c r="L2" s="38"/>
      <c r="M2" s="38"/>
      <c r="N2" s="38"/>
      <c r="O2" s="38"/>
      <c r="P2" s="45" t="str">
        <f ca="1">IF(Scoreboard!$E$4="Excel version: Invalid","****ERROR: Scoreboard requires Excel 365 or 2021 to run****", "")</f>
        <v/>
      </c>
      <c r="Q2" s="38"/>
      <c r="R2" s="38"/>
      <c r="S2" s="40"/>
      <c r="T2" s="41"/>
      <c r="U2" s="42"/>
      <c r="V2" s="41"/>
      <c r="W2" s="42"/>
      <c r="X2" s="43">
        <f t="shared" ca="1" si="0"/>
        <v>0</v>
      </c>
      <c r="Y2" s="43">
        <f t="shared" si="0"/>
        <v>8</v>
      </c>
      <c r="Z2" s="43" t="str">
        <f t="shared" ca="1" si="0"/>
        <v/>
      </c>
      <c r="AA2" s="37" t="str">
        <f t="shared" ca="1" si="0"/>
        <v/>
      </c>
      <c r="AB2" s="38"/>
      <c r="AC2" s="38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</row>
    <row r="4" spans="1:41" x14ac:dyDescent="0.2">
      <c r="B4" s="1" t="s">
        <v>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41" x14ac:dyDescent="0.2">
      <c r="B5" s="1" t="s">
        <v>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41" x14ac:dyDescent="0.2">
      <c r="B6" s="1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41" x14ac:dyDescent="0.2">
      <c r="B7" s="1" t="s">
        <v>3</v>
      </c>
      <c r="C7" s="1"/>
      <c r="D7" s="1"/>
      <c r="E7" s="1"/>
      <c r="F7" s="1"/>
      <c r="G7" s="1"/>
      <c r="H7" s="1"/>
      <c r="I7" s="1"/>
      <c r="J7" s="27">
        <v>0.4</v>
      </c>
      <c r="K7" s="1" t="s">
        <v>4</v>
      </c>
      <c r="L7" s="1"/>
      <c r="M7" s="1"/>
    </row>
    <row r="9" spans="1:41" x14ac:dyDescent="0.2">
      <c r="B9" s="2" t="s">
        <v>5</v>
      </c>
      <c r="C9" s="2"/>
      <c r="D9" s="3"/>
      <c r="E9" s="3"/>
    </row>
    <row r="10" spans="1:41" x14ac:dyDescent="0.2">
      <c r="B10" s="4" t="s">
        <v>6</v>
      </c>
      <c r="C10" s="25"/>
    </row>
    <row r="11" spans="1:41" x14ac:dyDescent="0.2">
      <c r="B11" s="4" t="s">
        <v>7</v>
      </c>
      <c r="C11" s="28"/>
    </row>
    <row r="12" spans="1:41" x14ac:dyDescent="0.2">
      <c r="B12" s="4" t="s">
        <v>8</v>
      </c>
      <c r="C12" s="28"/>
      <c r="D12" s="5"/>
    </row>
    <row r="14" spans="1:41" x14ac:dyDescent="0.2">
      <c r="B14" s="1" t="s">
        <v>9</v>
      </c>
      <c r="C14" s="1"/>
      <c r="D14" s="1"/>
      <c r="E14" s="1"/>
      <c r="F14" s="1"/>
      <c r="G14" s="1"/>
      <c r="H14" s="1"/>
      <c r="I14" s="1"/>
      <c r="K14" s="24"/>
    </row>
    <row r="15" spans="1:41" x14ac:dyDescent="0.2">
      <c r="B15" s="6"/>
    </row>
    <row r="17" spans="2:11" x14ac:dyDescent="0.2">
      <c r="B17" s="1" t="s">
        <v>10</v>
      </c>
      <c r="C17" s="1"/>
      <c r="D17" s="1"/>
      <c r="E17" s="1"/>
      <c r="F17" s="1"/>
      <c r="G17" s="1"/>
      <c r="H17" s="1"/>
      <c r="I17" s="1"/>
      <c r="K17" s="24"/>
    </row>
    <row r="18" spans="2:11" x14ac:dyDescent="0.2">
      <c r="B18" s="6"/>
    </row>
    <row r="20" spans="2:11" x14ac:dyDescent="0.2">
      <c r="B20" s="1" t="s">
        <v>11</v>
      </c>
      <c r="C20" s="1"/>
      <c r="D20" s="1"/>
      <c r="E20" s="1"/>
      <c r="F20" s="1"/>
      <c r="G20" s="1"/>
      <c r="H20" s="1"/>
      <c r="I20" s="1"/>
      <c r="K20" s="24"/>
    </row>
    <row r="21" spans="2:11" x14ac:dyDescent="0.2">
      <c r="B21" s="6"/>
    </row>
    <row r="23" spans="2:11" x14ac:dyDescent="0.2">
      <c r="B23" s="1" t="s">
        <v>12</v>
      </c>
      <c r="C23" s="1"/>
      <c r="D23" s="1"/>
      <c r="E23" s="1"/>
      <c r="F23" s="1"/>
      <c r="G23" s="1"/>
      <c r="H23" s="1"/>
      <c r="I23" s="1"/>
      <c r="K23" s="25"/>
    </row>
    <row r="26" spans="2:11" x14ac:dyDescent="0.2">
      <c r="B26" s="1" t="s">
        <v>13</v>
      </c>
      <c r="C26" s="1"/>
      <c r="D26" s="1"/>
      <c r="E26" s="1"/>
      <c r="F26" s="1"/>
      <c r="G26" s="1"/>
      <c r="H26" s="1"/>
      <c r="I26" s="1"/>
      <c r="K26" s="26"/>
    </row>
    <row r="27" spans="2:11" x14ac:dyDescent="0.2">
      <c r="B27" s="7"/>
    </row>
  </sheetData>
  <conditionalFormatting sqref="A1:A2">
    <cfRule type="expression" dxfId="123" priority="12">
      <formula>$A$2/$B$2&gt;=0.076</formula>
    </cfRule>
  </conditionalFormatting>
  <conditionalFormatting sqref="B1:B2">
    <cfRule type="expression" dxfId="122" priority="13">
      <formula>$A$2/$B$2&gt;=0.153</formula>
    </cfRule>
  </conditionalFormatting>
  <conditionalFormatting sqref="C1:C2">
    <cfRule type="expression" dxfId="121" priority="14">
      <formula>$A$2/$B$2&gt;=0.23</formula>
    </cfRule>
  </conditionalFormatting>
  <conditionalFormatting sqref="D1:D2">
    <cfRule type="expression" dxfId="120" priority="15">
      <formula>$A$2/$B$2&gt;=0.307</formula>
    </cfRule>
  </conditionalFormatting>
  <conditionalFormatting sqref="E1:E2">
    <cfRule type="expression" dxfId="119" priority="16">
      <formula>$A$2/$B$2&gt;=0.384</formula>
    </cfRule>
  </conditionalFormatting>
  <conditionalFormatting sqref="F1:F2">
    <cfRule type="expression" dxfId="118" priority="17">
      <formula>$A$2/$B$2&gt;=0.461</formula>
    </cfRule>
  </conditionalFormatting>
  <conditionalFormatting sqref="G1:G2">
    <cfRule type="expression" dxfId="117" priority="18">
      <formula>$A$2/$B$2&gt;=0.538</formula>
    </cfRule>
  </conditionalFormatting>
  <conditionalFormatting sqref="H1:H2">
    <cfRule type="expression" dxfId="116" priority="19">
      <formula>$A$2/$B$2&gt;=0.615</formula>
    </cfRule>
  </conditionalFormatting>
  <conditionalFormatting sqref="I1:P2">
    <cfRule type="expression" dxfId="115" priority="20">
      <formula>$A$2/$B$2&gt;=0.692</formula>
    </cfRule>
  </conditionalFormatting>
  <conditionalFormatting sqref="X1:AF1 X2:AO2 AH1:AK1 AM1:AO1">
    <cfRule type="expression" dxfId="114" priority="21">
      <formula>$A$2/$B$2&gt;=1</formula>
    </cfRule>
  </conditionalFormatting>
  <conditionalFormatting sqref="O1">
    <cfRule type="expression" dxfId="113" priority="11">
      <formula>$A$2/$B$2&gt;=0.846</formula>
    </cfRule>
  </conditionalFormatting>
  <conditionalFormatting sqref="AG1">
    <cfRule type="expression" dxfId="112" priority="10">
      <formula>$A$2/$B$2&gt;=0.846</formula>
    </cfRule>
  </conditionalFormatting>
  <conditionalFormatting sqref="AL1">
    <cfRule type="expression" dxfId="111" priority="9">
      <formula>$A$2/$B$2&gt;=0.846</formula>
    </cfRule>
  </conditionalFormatting>
  <conditionalFormatting sqref="L1">
    <cfRule type="expression" dxfId="110" priority="8">
      <formula>$A$2/$B$2&gt;=0.846</formula>
    </cfRule>
  </conditionalFormatting>
  <conditionalFormatting sqref="Q1:R2">
    <cfRule type="expression" dxfId="109" priority="7">
      <formula>$A$2/$B$2&gt;=0.846</formula>
    </cfRule>
  </conditionalFormatting>
  <conditionalFormatting sqref="P1">
    <cfRule type="expression" dxfId="108" priority="6">
      <formula>$P$1&lt;&gt;""</formula>
    </cfRule>
  </conditionalFormatting>
  <conditionalFormatting sqref="A1:O2 X1:AO2 P2:R2 Q1:R1">
    <cfRule type="expression" dxfId="107" priority="5">
      <formula>$P$1="Feedback OFF"</formula>
    </cfRule>
  </conditionalFormatting>
  <conditionalFormatting sqref="A3:AA100">
    <cfRule type="expression" dxfId="101" priority="2" stopIfTrue="1">
      <formula>$D$2="DRAGGING CELLS IS NOT PERMITTED. PLEASE UNDO LAST ACTION!!"</formula>
    </cfRule>
  </conditionalFormatting>
  <dataValidations count="1">
    <dataValidation type="list" allowBlank="1" showInputMessage="1" showErrorMessage="1" sqref="P1" xr:uid="{A8B465D1-0B9E-2149-9B8F-89B080B37A4C}">
      <formula1>"Feedback ON, Taunting ON, Feedback OFF"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2" stopIfTrue="1" id="{BFC30AA7-19B0-A942-9577-4B0BB3FBD285}">
            <xm:f>AND($P$1&lt;&gt;"Feedback OFF",IF('Page ASC'!A3=FeedbackSFX!$C$2, TRUE, FALSE))</xm:f>
            <x14:dxf>
              <fill>
                <patternFill>
                  <bgColor rgb="FFCEEED0"/>
                </patternFill>
              </fill>
            </x14:dxf>
          </x14:cfRule>
          <xm:sqref>A3:AL26</xm:sqref>
        </x14:conditionalFormatting>
        <x14:conditionalFormatting xmlns:xm="http://schemas.microsoft.com/office/excel/2006/main">
          <x14:cfRule type="expression" priority="23" stopIfTrue="1" id="{8DA7CF6C-5098-BE47-9D77-2620F64CF1E7}">
            <xm:f>AND($P$1&lt;&gt;"Feedback OFF",IF('Page ASC'!A3=FeedbackSFX!$K$2, TRUE, FALSE))</xm:f>
            <x14:dxf>
              <fill>
                <patternFill>
                  <bgColor rgb="FFFFFF64"/>
                </patternFill>
              </fill>
            </x14:dxf>
          </x14:cfRule>
          <xm:sqref>A3:AL26</xm:sqref>
        </x14:conditionalFormatting>
        <x14:conditionalFormatting xmlns:xm="http://schemas.microsoft.com/office/excel/2006/main">
          <x14:cfRule type="expression" priority="24" stopIfTrue="1" id="{3635D7D2-624C-2048-8A05-414069FC203E}">
            <xm:f>AND($P$1&lt;&gt;"Feedback OFF",AND(IF('Page ASC'!A3&lt;&gt;FeedbackSFX!$C$2, TRUE, FALSE),'Page ASC'!A3&lt;&gt;"",_xlfn.ISFORMULA('Page ASC'!A3)))</xm:f>
            <x14:dxf>
              <fill>
                <patternFill>
                  <bgColor rgb="FFFF99CC"/>
                </patternFill>
              </fill>
            </x14:dxf>
          </x14:cfRule>
          <xm:sqref>A3:AL26</xm:sqref>
        </x14:conditionalFormatting>
        <x14:conditionalFormatting xmlns:xm="http://schemas.microsoft.com/office/excel/2006/main">
          <x14:cfRule type="expression" priority="4" stopIfTrue="1" id="{D9DEC321-509A-1249-B782-DA6B0FF2B931}">
            <xm:f>Scoreboard!$F$21&lt;&gt;""</xm:f>
            <x14:dxf>
              <font>
                <color rgb="FF9C0006"/>
              </font>
              <fill>
                <patternFill>
                  <fgColor indexed="64"/>
                  <bgColor rgb="FFFFC7CE"/>
                </patternFill>
              </fill>
            </x14:dxf>
          </x14:cfRule>
          <xm:sqref>I1:N1</xm:sqref>
        </x14:conditionalFormatting>
        <x14:conditionalFormatting xmlns:xm="http://schemas.microsoft.com/office/excel/2006/main">
          <x14:cfRule type="expression" priority="3" stopIfTrue="1" id="{05093899-1AF3-364D-A00C-71842CABE141}">
            <xm:f>Scoreboard!$F$21&lt;&gt;""</xm:f>
            <x14:dxf>
              <font>
                <color rgb="FF9C0006"/>
              </font>
              <fill>
                <patternFill>
                  <fgColor indexed="64"/>
                  <bgColor rgb="FFFFC7CE"/>
                </patternFill>
              </fill>
            </x14:dxf>
          </x14:cfRule>
          <xm:sqref>A3:AA100</xm:sqref>
        </x14:conditionalFormatting>
        <x14:conditionalFormatting xmlns:xm="http://schemas.microsoft.com/office/excel/2006/main">
          <x14:cfRule type="expression" priority="1" stopIfTrue="1" id="{BB86E6CD-C247-EF4C-BA59-C8C448E5E154}">
            <xm:f>Scoreboard!$E$4="Excel version: Invalid"</xm:f>
            <x14:dxf>
              <font>
                <color rgb="FF9C0006"/>
              </font>
              <fill>
                <patternFill>
                  <fgColor indexed="64"/>
                  <bgColor rgb="FFFFC7CE"/>
                </patternFill>
              </fill>
            </x14:dxf>
          </x14:cfRule>
          <xm:sqref>A3:AA100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D2406-9F01-6A40-86F6-CFA016F203B1}">
  <sheetPr>
    <tabColor rgb="FF4FADEA"/>
  </sheetPr>
  <dimension ref="A1:AO27"/>
  <sheetViews>
    <sheetView workbookViewId="0">
      <pane ySplit="2" topLeftCell="A3" activePane="bottomLeft" state="frozen"/>
      <selection pane="bottomLeft" activeCell="A3" sqref="A3:XFD3"/>
    </sheetView>
  </sheetViews>
  <sheetFormatPr baseColWidth="10" defaultColWidth="8.83203125" defaultRowHeight="9" x14ac:dyDescent="0.15"/>
  <cols>
    <col min="1" max="1" width="8.83203125" style="46"/>
    <col min="2" max="2" width="18.5" style="46" customWidth="1"/>
    <col min="3" max="3" width="17.6640625" style="46" customWidth="1"/>
    <col min="4" max="6" width="8.83203125" style="46"/>
    <col min="7" max="7" width="6" style="46" customWidth="1"/>
    <col min="8" max="8" width="4.5" style="46" customWidth="1"/>
    <col min="9" max="9" width="5.1640625" style="46" customWidth="1"/>
    <col min="10" max="10" width="8.5" style="46" customWidth="1"/>
    <col min="11" max="11" width="10.5" style="46" customWidth="1"/>
    <col min="12" max="16384" width="8.83203125" style="46"/>
  </cols>
  <sheetData>
    <row r="1" spans="1:41" s="47" customFormat="1" ht="22" customHeight="1" x14ac:dyDescent="0.15">
      <c r="A1" s="50" t="s">
        <v>265</v>
      </c>
      <c r="B1" s="50" t="s">
        <v>266</v>
      </c>
      <c r="C1" s="50" t="s">
        <v>267</v>
      </c>
      <c r="D1" s="55" t="str" cm="1">
        <f t="array" aca="1" ref="D1" ca="1">IFERROR(
    _xlfn.LET(
        _xlpm.FileName, MID(CELL("filename", A1), FIND("]", CELL("filename", A1)) + 1, 255),
        _xlpm.DynamicRef, INDIRECT("'#_" &amp; _xlpm.FileName &amp; "'!" &amp; C2),
        IF(
            TYPE(_xlpm.DynamicRef) = 1,
            VLOOKUP(
                CELL("format", _xlpm.DynamicRef),
                FormatCodesSFX!$A$4:$B$53,
                2,
                FALSE
            ),
            _xlfn.SWITCH(
                TYPE(_xlpm.DynamicRef),
                2, "short text",
                4, "logical",
                16, "error",
                64, "long text",
                "Other"
            )
        )
    ),
    "Error in formula"
)</f>
        <v>error</v>
      </c>
      <c r="E1" s="50"/>
      <c r="F1" s="50"/>
      <c r="G1" s="50"/>
      <c r="H1" s="50"/>
      <c r="I1" s="55" t="str">
        <f>'Page ASC'!$I$1</f>
        <v>Hardworking Student</v>
      </c>
      <c r="J1" s="55"/>
      <c r="K1" s="55"/>
      <c r="L1" s="55" t="s">
        <v>268</v>
      </c>
      <c r="M1" s="55"/>
      <c r="N1" s="55"/>
      <c r="O1" s="55"/>
      <c r="P1" s="55" t="s">
        <v>269</v>
      </c>
      <c r="Q1" s="55"/>
      <c r="R1" s="55"/>
      <c r="S1" s="46"/>
      <c r="T1" s="46"/>
      <c r="U1" s="46"/>
      <c r="V1" s="46"/>
      <c r="W1" s="46"/>
      <c r="X1" s="50" t="str">
        <f t="shared" ref="X1:AA2" si="0">A1</f>
        <v>earned</v>
      </c>
      <c r="Y1" s="50" t="str">
        <f t="shared" si="0"/>
        <v>possible</v>
      </c>
      <c r="Z1" s="50" t="str">
        <f t="shared" si="0"/>
        <v>cell</v>
      </c>
      <c r="AA1" s="55" t="str">
        <f t="shared" ca="1" si="0"/>
        <v>error</v>
      </c>
      <c r="AB1" s="50"/>
      <c r="AC1" s="50"/>
      <c r="AD1" s="46"/>
      <c r="AE1" s="46"/>
      <c r="AF1" s="55" t="str">
        <f>I1</f>
        <v>Hardworking Student</v>
      </c>
      <c r="AG1" s="55"/>
      <c r="AH1" s="46"/>
      <c r="AI1" s="46"/>
      <c r="AJ1" s="46"/>
      <c r="AK1" s="46"/>
      <c r="AL1" s="55" t="s">
        <v>268</v>
      </c>
      <c r="AM1" s="46"/>
      <c r="AN1" s="46"/>
      <c r="AO1" s="46"/>
    </row>
    <row r="2" spans="1:41" s="47" customFormat="1" ht="23" customHeight="1" x14ac:dyDescent="0.15">
      <c r="A2" s="50">
        <f ca="1">'Page ASC'!$A$2</f>
        <v>0</v>
      </c>
      <c r="B2" s="56">
        <f>'Page ASC'!$B$2</f>
        <v>8</v>
      </c>
      <c r="C2" s="50" t="str" cm="1">
        <f t="array" aca="1" ref="C2" ca="1">SUBSTITUTE(IF(LEN(CELL("address"))&lt;15,CELL("address"),""),"$","")</f>
        <v/>
      </c>
      <c r="D2" s="55" t="str">
        <f ca="1">IF(ISNUMBER(SEARCH("FeedbackSFX!",_xlfn.FORMULATEXT(INDIRECT("'Page ASC'!"&amp;C2)))),"DRAGGING CELLS IS NOT PERMITTED. PLEASE UNDO LAST ACTION!!",IF($P$1&lt;&gt;"Feedback OFF",IFERROR(HLOOKUP(INDIRECT("'Page ASC'!"&amp;C2),FeedbackSFX!$B$2:$N$10,IF($P$1="Feedback ON", 2, FeedbackSFX!B1), FALSE), ""),""))</f>
        <v/>
      </c>
      <c r="E2" s="50"/>
      <c r="F2" s="50"/>
      <c r="G2" s="50"/>
      <c r="H2" s="50"/>
      <c r="I2" s="57"/>
      <c r="J2" s="50"/>
      <c r="K2" s="50"/>
      <c r="L2" s="50"/>
      <c r="M2" s="50"/>
      <c r="N2" s="50"/>
      <c r="O2" s="50"/>
      <c r="P2" s="50"/>
      <c r="Q2" s="50"/>
      <c r="R2" s="50"/>
      <c r="S2" s="46"/>
      <c r="T2" s="46"/>
      <c r="U2" s="46"/>
      <c r="V2" s="46"/>
      <c r="W2" s="46"/>
      <c r="X2" s="58">
        <f t="shared" ca="1" si="0"/>
        <v>0</v>
      </c>
      <c r="Y2" s="58">
        <f t="shared" si="0"/>
        <v>8</v>
      </c>
      <c r="Z2" s="58" t="str">
        <f t="shared" ca="1" si="0"/>
        <v/>
      </c>
      <c r="AA2" s="55" t="str">
        <f t="shared" ca="1" si="0"/>
        <v/>
      </c>
      <c r="AB2" s="50"/>
      <c r="AC2" s="50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</row>
    <row r="4" spans="1:41" x14ac:dyDescent="0.15">
      <c r="B4" s="46" t="s">
        <v>0</v>
      </c>
    </row>
    <row r="5" spans="1:41" x14ac:dyDescent="0.15">
      <c r="B5" s="46" t="s">
        <v>1</v>
      </c>
    </row>
    <row r="6" spans="1:41" x14ac:dyDescent="0.15">
      <c r="B6" s="46" t="s">
        <v>2</v>
      </c>
    </row>
    <row r="7" spans="1:41" x14ac:dyDescent="0.15">
      <c r="B7" s="46" t="s">
        <v>3</v>
      </c>
      <c r="J7" s="48">
        <v>0.4</v>
      </c>
      <c r="K7" s="46" t="s">
        <v>4</v>
      </c>
    </row>
    <row r="9" spans="1:41" x14ac:dyDescent="0.15">
      <c r="B9" s="49" t="s">
        <v>5</v>
      </c>
      <c r="C9" s="49"/>
      <c r="D9" s="49"/>
      <c r="E9" s="49"/>
    </row>
    <row r="10" spans="1:41" x14ac:dyDescent="0.15">
      <c r="B10" s="50" t="s">
        <v>6</v>
      </c>
      <c r="C10" s="50">
        <v>7</v>
      </c>
    </row>
    <row r="11" spans="1:41" x14ac:dyDescent="0.15">
      <c r="B11" s="50" t="s">
        <v>7</v>
      </c>
      <c r="C11" s="51">
        <f>J7</f>
        <v>0.4</v>
      </c>
    </row>
    <row r="12" spans="1:41" x14ac:dyDescent="0.15">
      <c r="B12" s="50" t="s">
        <v>8</v>
      </c>
      <c r="C12" s="51">
        <f>1-C11</f>
        <v>0.6</v>
      </c>
      <c r="D12" s="52"/>
    </row>
    <row r="14" spans="1:41" x14ac:dyDescent="0.15">
      <c r="B14" s="46" t="s">
        <v>9</v>
      </c>
      <c r="K14" s="53">
        <f>_xlfn.BINOM.DIST(0,C10,C11,TRUE)</f>
        <v>2.7993599999999987E-2</v>
      </c>
    </row>
    <row r="15" spans="1:41" x14ac:dyDescent="0.15">
      <c r="B15" s="53"/>
    </row>
    <row r="17" spans="2:11" x14ac:dyDescent="0.15">
      <c r="B17" s="46" t="s">
        <v>10</v>
      </c>
      <c r="K17" s="53">
        <f>_xlfn.BINOM.DIST(2,C10,C11,TRUE)</f>
        <v>0.41990399999999989</v>
      </c>
    </row>
    <row r="18" spans="2:11" x14ac:dyDescent="0.15">
      <c r="B18" s="53"/>
    </row>
    <row r="20" spans="2:11" x14ac:dyDescent="0.15">
      <c r="B20" s="46" t="s">
        <v>11</v>
      </c>
      <c r="K20" s="53">
        <f>1-_xlfn.BINOM.DIST(3,C10,C11,TRUE)</f>
        <v>0.28979200000000005</v>
      </c>
    </row>
    <row r="21" spans="2:11" x14ac:dyDescent="0.15">
      <c r="B21" s="53"/>
    </row>
    <row r="23" spans="2:11" x14ac:dyDescent="0.15">
      <c r="B23" s="46" t="s">
        <v>12</v>
      </c>
      <c r="K23" s="46">
        <f>C11*C10</f>
        <v>2.8000000000000003</v>
      </c>
    </row>
    <row r="26" spans="2:11" x14ac:dyDescent="0.15">
      <c r="B26" s="46" t="s">
        <v>13</v>
      </c>
      <c r="K26" s="54">
        <f>SQRT(C10*C11*C12)</f>
        <v>1.2961481396815722</v>
      </c>
    </row>
    <row r="27" spans="2:11" x14ac:dyDescent="0.15">
      <c r="B27" s="54"/>
    </row>
  </sheetData>
  <conditionalFormatting sqref="A1:A2">
    <cfRule type="expression" dxfId="99" priority="8">
      <formula>$A$2/$B$2&gt;=0.076</formula>
    </cfRule>
  </conditionalFormatting>
  <conditionalFormatting sqref="B1:B2">
    <cfRule type="expression" dxfId="98" priority="9">
      <formula>$A$2/$B$2&gt;=0.153</formula>
    </cfRule>
  </conditionalFormatting>
  <conditionalFormatting sqref="C1:C2">
    <cfRule type="expression" dxfId="97" priority="10">
      <formula>$A$2/$B$2&gt;=0.23</formula>
    </cfRule>
  </conditionalFormatting>
  <conditionalFormatting sqref="D1:D2">
    <cfRule type="expression" dxfId="96" priority="11">
      <formula>$A$2/$B$2&gt;=0.307</formula>
    </cfRule>
  </conditionalFormatting>
  <conditionalFormatting sqref="E1:E2">
    <cfRule type="expression" dxfId="95" priority="12">
      <formula>$A$2/$B$2&gt;=0.384</formula>
    </cfRule>
  </conditionalFormatting>
  <conditionalFormatting sqref="F1:F2">
    <cfRule type="expression" dxfId="94" priority="13">
      <formula>$A$2/$B$2&gt;=0.461</formula>
    </cfRule>
  </conditionalFormatting>
  <conditionalFormatting sqref="G1:G2">
    <cfRule type="expression" dxfId="93" priority="14">
      <formula>$A$2/$B$2&gt;=0.538</formula>
    </cfRule>
  </conditionalFormatting>
  <conditionalFormatting sqref="H1:H2">
    <cfRule type="expression" dxfId="92" priority="15">
      <formula>$A$2/$B$2&gt;=0.615</formula>
    </cfRule>
  </conditionalFormatting>
  <conditionalFormatting sqref="I1:P2">
    <cfRule type="expression" dxfId="91" priority="16">
      <formula>$A$2/$B$2&gt;=0.692</formula>
    </cfRule>
  </conditionalFormatting>
  <conditionalFormatting sqref="X1:AF1 X2:AO2 AH1:AK1 AM1:AO1">
    <cfRule type="expression" dxfId="90" priority="17">
      <formula>$A$2/$B$2&gt;=1</formula>
    </cfRule>
  </conditionalFormatting>
  <conditionalFormatting sqref="O1">
    <cfRule type="expression" dxfId="89" priority="7">
      <formula>$A$2/$B$2&gt;=0.846</formula>
    </cfRule>
  </conditionalFormatting>
  <conditionalFormatting sqref="AG1">
    <cfRule type="expression" dxfId="88" priority="6">
      <formula>$A$2/$B$2&gt;=0.846</formula>
    </cfRule>
  </conditionalFormatting>
  <conditionalFormatting sqref="AL1">
    <cfRule type="expression" dxfId="87" priority="5">
      <formula>$A$2/$B$2&gt;=0.846</formula>
    </cfRule>
  </conditionalFormatting>
  <conditionalFormatting sqref="L1">
    <cfRule type="expression" dxfId="86" priority="4">
      <formula>$A$2/$B$2&gt;=0.846</formula>
    </cfRule>
  </conditionalFormatting>
  <conditionalFormatting sqref="Q1:R2">
    <cfRule type="expression" dxfId="85" priority="3">
      <formula>$A$2/$B$2&gt;=0.846</formula>
    </cfRule>
  </conditionalFormatting>
  <conditionalFormatting sqref="P1">
    <cfRule type="expression" dxfId="84" priority="2">
      <formula>$P$1&lt;&gt;""</formula>
    </cfRule>
  </conditionalFormatting>
  <conditionalFormatting sqref="A1:O2 X1:AO2 P2:R2 Q1:R1">
    <cfRule type="expression" dxfId="83" priority="1">
      <formula>$P$1="Feedback OFF"</formula>
    </cfRule>
  </conditionalFormatting>
  <dataValidations count="1">
    <dataValidation type="list" allowBlank="1" showInputMessage="1" showErrorMessage="1" sqref="P1" xr:uid="{C704851A-F4A2-D044-9EA9-BF4F179573D8}">
      <formula1>"Feedback ON, Taunting ON, Feedback OFF"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0C028-4EBB-B741-B889-5AA2B4BC2315}">
  <sheetPr>
    <tabColor rgb="FF4FADEA"/>
  </sheetPr>
  <dimension ref="B1:J18"/>
  <sheetViews>
    <sheetView workbookViewId="0">
      <selection activeCell="J27" sqref="J27"/>
    </sheetView>
  </sheetViews>
  <sheetFormatPr baseColWidth="10" defaultColWidth="9.1640625" defaultRowHeight="9" x14ac:dyDescent="0.15"/>
  <cols>
    <col min="1" max="1" width="9.1640625" style="46"/>
    <col min="2" max="2" width="9.33203125" style="46" bestFit="1" customWidth="1"/>
    <col min="3" max="3" width="9.1640625" style="46"/>
    <col min="4" max="4" width="9.33203125" style="46" bestFit="1" customWidth="1"/>
    <col min="5" max="9" width="9.1640625" style="46"/>
    <col min="10" max="10" width="15" style="46" bestFit="1" customWidth="1"/>
    <col min="11" max="16384" width="9.1640625" style="46"/>
  </cols>
  <sheetData>
    <row r="1" spans="2:10" s="47" customFormat="1" x14ac:dyDescent="0.15"/>
    <row r="2" spans="2:10" s="47" customFormat="1" x14ac:dyDescent="0.15"/>
    <row r="4" spans="2:10" ht="15" customHeight="1" x14ac:dyDescent="0.15">
      <c r="B4" s="62">
        <v>0</v>
      </c>
      <c r="C4" s="63"/>
      <c r="D4" s="63"/>
      <c r="E4" s="63"/>
      <c r="F4" s="63"/>
      <c r="G4" s="63"/>
      <c r="H4" s="63"/>
      <c r="I4" s="63"/>
      <c r="J4" s="63"/>
    </row>
    <row r="5" spans="2:10" x14ac:dyDescent="0.15">
      <c r="B5" s="62">
        <v>0</v>
      </c>
      <c r="C5" s="63"/>
      <c r="D5" s="63"/>
      <c r="E5" s="63"/>
      <c r="F5" s="63"/>
      <c r="G5" s="63"/>
      <c r="H5" s="63"/>
      <c r="I5" s="63"/>
      <c r="J5" s="63"/>
    </row>
    <row r="6" spans="2:10" x14ac:dyDescent="0.15">
      <c r="B6" s="62">
        <v>0</v>
      </c>
      <c r="C6" s="63"/>
      <c r="D6" s="63"/>
      <c r="E6" s="63"/>
      <c r="F6" s="63"/>
      <c r="G6" s="63"/>
      <c r="H6" s="63"/>
      <c r="I6" s="63"/>
      <c r="J6" s="63"/>
    </row>
    <row r="7" spans="2:10" x14ac:dyDescent="0.15">
      <c r="B7" s="62">
        <v>0</v>
      </c>
      <c r="C7" s="63"/>
      <c r="D7" s="63"/>
      <c r="E7" s="63"/>
      <c r="F7" s="63"/>
      <c r="G7" s="63"/>
      <c r="H7" s="63"/>
      <c r="I7" s="63"/>
      <c r="J7" s="63"/>
    </row>
    <row r="9" spans="2:10" x14ac:dyDescent="0.15">
      <c r="B9" s="46">
        <v>0</v>
      </c>
      <c r="D9" s="46">
        <v>1</v>
      </c>
    </row>
    <row r="11" spans="2:10" x14ac:dyDescent="0.15">
      <c r="B11" s="46">
        <v>0</v>
      </c>
      <c r="J11" s="53">
        <v>1</v>
      </c>
    </row>
    <row r="12" spans="2:10" x14ac:dyDescent="0.15">
      <c r="B12" s="53"/>
      <c r="J12" s="53"/>
    </row>
    <row r="13" spans="2:10" x14ac:dyDescent="0.15">
      <c r="B13" s="46">
        <v>0</v>
      </c>
      <c r="J13" s="53">
        <v>2</v>
      </c>
    </row>
    <row r="14" spans="2:10" x14ac:dyDescent="0.15">
      <c r="B14" s="53"/>
      <c r="J14" s="53"/>
    </row>
    <row r="15" spans="2:10" x14ac:dyDescent="0.15">
      <c r="B15" s="46">
        <v>0</v>
      </c>
      <c r="J15" s="53">
        <v>2</v>
      </c>
    </row>
    <row r="16" spans="2:10" x14ac:dyDescent="0.15">
      <c r="B16" s="53"/>
      <c r="J16" s="53"/>
    </row>
    <row r="17" spans="2:10" x14ac:dyDescent="0.15">
      <c r="B17" s="46">
        <v>0</v>
      </c>
      <c r="J17" s="53">
        <v>1</v>
      </c>
    </row>
    <row r="18" spans="2:10" x14ac:dyDescent="0.15">
      <c r="B18" s="5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A79C7-2EA9-7544-9B57-EA582229247E}">
  <sheetPr>
    <tabColor rgb="FF4FADEA"/>
  </sheetPr>
  <dimension ref="A1:J18"/>
  <sheetViews>
    <sheetView workbookViewId="0">
      <selection activeCell="J11" sqref="J11"/>
    </sheetView>
  </sheetViews>
  <sheetFormatPr baseColWidth="10" defaultColWidth="9.1640625" defaultRowHeight="9" x14ac:dyDescent="0.15"/>
  <cols>
    <col min="1" max="16384" width="9.1640625" style="46"/>
  </cols>
  <sheetData>
    <row r="1" spans="1:10" s="47" customFormat="1" x14ac:dyDescent="0.15">
      <c r="I1" s="47" t="s">
        <v>270</v>
      </c>
    </row>
    <row r="2" spans="1:10" s="47" customFormat="1" x14ac:dyDescent="0.15">
      <c r="A2" s="59">
        <f ca="1">IF(' Page B'!$D$2="DRAGGING CELLS IS NOT PERMITTED. PLEASE UNDO LAST ACTION!!",0,IF(' Page B'!$P$1&lt;&gt;"Feedback OFF",IF(Scoreboard!$F$22="",SUMIFS(' Page BPT'!A3:$AL$17, ' Page BPT'!A3:$AL$17, "&gt;0", ' Page BSC'!A3:$AL$17, "PerfectMsg")+ABS(SUMIFS(' Page BPT'!A3:$AL$17, ' Page BPT'!A3:$AL$17, "&lt;0", ' Page BSC'!A3:$AL$17, "PerfectMsg")),0),0))</f>
        <v>0</v>
      </c>
      <c r="B2" s="59">
        <f>SUMIF(' Page BPT'!A3:$AL$17,"&gt;0")</f>
        <v>7</v>
      </c>
    </row>
    <row r="4" spans="1:10" ht="15" customHeight="1" x14ac:dyDescent="0.15">
      <c r="B4" s="62">
        <v>0</v>
      </c>
      <c r="C4" s="63"/>
      <c r="D4" s="63"/>
      <c r="E4" s="63"/>
      <c r="F4" s="63"/>
      <c r="G4" s="63"/>
      <c r="H4" s="63"/>
      <c r="I4" s="63"/>
      <c r="J4" s="63"/>
    </row>
    <row r="5" spans="1:10" x14ac:dyDescent="0.15">
      <c r="B5" s="62">
        <v>0</v>
      </c>
      <c r="C5" s="63"/>
      <c r="D5" s="63"/>
      <c r="E5" s="63"/>
      <c r="F5" s="63"/>
      <c r="G5" s="63"/>
      <c r="H5" s="63"/>
      <c r="I5" s="63"/>
      <c r="J5" s="63"/>
    </row>
    <row r="6" spans="1:10" x14ac:dyDescent="0.15">
      <c r="B6" s="62">
        <v>0</v>
      </c>
      <c r="C6" s="63"/>
      <c r="D6" s="63"/>
      <c r="E6" s="63"/>
      <c r="F6" s="63"/>
      <c r="G6" s="63"/>
      <c r="H6" s="63"/>
      <c r="I6" s="63"/>
      <c r="J6" s="63"/>
    </row>
    <row r="7" spans="1:10" x14ac:dyDescent="0.15">
      <c r="B7" s="62">
        <v>0</v>
      </c>
      <c r="C7" s="63"/>
      <c r="D7" s="63"/>
      <c r="E7" s="63"/>
      <c r="F7" s="63"/>
      <c r="G7" s="63"/>
      <c r="H7" s="63"/>
      <c r="I7" s="63"/>
      <c r="J7" s="63"/>
    </row>
    <row r="9" spans="1:10" x14ac:dyDescent="0.15">
      <c r="B9" s="46">
        <v>0</v>
      </c>
      <c r="D9" s="46" t="str">
        <f ca="1">_xlfn.IFS(ISBLANK(' Page B'!D9),"",IF(NOT(ISNA('#_ Page B'!D9)),IF(ISNA(' Page B'!D9),TRUE,FALSE),FALSE),"StuNAMsg",IF(AND(ISNA('#_ Page B'!D9),ISNA(' Page B'!D9)),TRUE,FALSE),"PerfectMsg",IF(NOT(ISERROR('#_ Page B'!D9)),IF(ISERROR(' Page B'!D9),TRUE,FALSE),FALSE),"StuErrorMsg",IF(TYPE('#_ Page B'!D9)&lt;&gt;TYPE(' Page B'!D9),TRUE,FALSE),"WrongTypeMsg",IF(_xlfn.ISFORMULA('#_ Page B'!D9),IF(NOT(_xlfn.ISFORMULA(' Page B'!D9)),TRUE),FALSE),"MissingFormulaMsg",IF(NOT(AND(ISNUMBER(FIND("[",_xlfn.FORMULATEXT('#_ Page B'!D9))),ISNUMBER(FIND("!",_xlfn.FORMULATEXT('#_ Page B'!D9))))),AND(ISNUMBER(FIND("[",_xlfn.FORMULATEXT(' Page B'!D9))),ISNUMBER(FIND("!",_xlfn.FORMULATEXT(' Page B'!D9)))),FALSE),"ExternalRefsMsg",IF(ISNUMBER('#_ Page B'!D9),IF(ABS('#_ Page B'!D9-' Page B'!D9)&gt;0.00001,TRUE,FALSE),IF('#_ Page B'!D9&lt;&gt;' Page B'!D9,TRUE,FALSE)),IF(ISNUMBER('#_ Page B'!D9),IF('#_ Page B'!D9&gt;' Page B'!D9,"TooLow","TooHigh"),"WrongAnswer"),NOT(_xlfn.ISFORMULA('#_ Page B'!D9)),"PerfectMsg",IF(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 Page B'!D9),_xlfn.FORMULATEXT(' Page B'!D9),' Page B'!D9),"9","#"),"8","#"),"7","#"),"6","#"),"5","#"),"4","#"),"3","#"),"2","#"),"1","#"),"0","#"),CHAR(10),""),"$",""),"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 Page B'!D9),_xlfn.FORMULATEXT(' Page B'!D9),' Page B'!D9),"9","#"),"8","#"),"7","#"),"6","#"),"5","#"),"4","#"),"3","#"),"2","#"),"1","#"),"0","#"),CHAR(10),""),"$","")," ",""),",","@"),"&gt;","@"),"&lt;","@"),"=","@"),")","@"),"(","@"),"^","@"),"/","@"),"+","@"),"*","@"),"-","@"),"@#","")))/2&gt;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 Page B'!D9),_xlfn.FORMULATEXT('#_ Page B'!D9),'#_ Page B'!D9),"9","#"),"8","#"),"7","#"),"6","#"),"5","#"),"4","#"),"3","#"),"2","#"),"1","#"),"0","#"),CHAR(10),""),"$",""),"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 Page B'!D9),_xlfn.FORMULATEXT('#_ Page B'!D9),'#_ Page B'!D9),"9","#"),"8","#"),"7","#"),"6","#"),"5","#"),"4","#"),"3","#"),"2","#"),"1","#"),"0","#"),CHAR(10),""),"$","")," ",""),",","@"),"&gt;","@"),"&lt;","@"),"=","@"),")","@"),"(","@"),"^","@"),"/","@"),"+","@"),"*","@"),"-","@"),"@#","")))/2,TRUE,FALSE),"HardCodeMsg",IF(LEN(IF(_xlfn.ISFORMULA(' Page B'!D9),_xlfn.FORMULATEXT(' Page B'!D9),' Page B'!D9))-LEN(SUBSTITUTE(IF(_xlfn.ISFORMULA(' Page B'!D9),_xlfn.FORMULATEXT(' Page B'!D9),' Page B'!D9),"""",""))&gt;LEN(IF(_xlfn.ISFORMULA('#_ Page B'!D9),_xlfn.FORMULATEXT('#_ Page B'!D9),'#_ Page B'!D9))-LEN(SUBSTITUTE(IF(_xlfn.ISFORMULA('#_ Page B'!D9),_xlfn.FORMULATEXT('#_ Page B'!D9),'#_ Page B'!D9),"""","")),TRUE,FALSE),"HardQuoteMsg",IF(LEN(IF(_xlfn.ISFORMULA(' Page B'!D9),_xlfn.FORMULATEXT(' Page B'!D9),' Page B'!D9))-LEN(SUBSTITUTE(IF(_xlfn.ISFORMULA(' Page B'!D9),_xlfn.FORMULATEXT(' Page B'!D9),' Page B'!D9),"$",""))&lt;0.5*(LEN(IF(_xlfn.ISFORMULA('#_ Page B'!D9),_xlfn.FORMULATEXT('#_ Page B'!D9),'#_ Page B'!D9))-LEN(SUBSTITUTE(IF(_xlfn.ISFORMULA('#_ Page B'!D9),_xlfn.FORMULATEXT('#_ Page B'!D9),'#_ Page B'!D9),"$",""))),TRUE,FALSE),"MissingAbsMsg",TRUE,"PerfectMsg")</f>
        <v/>
      </c>
    </row>
    <row r="11" spans="1:10" x14ac:dyDescent="0.15">
      <c r="B11" s="46">
        <v>0</v>
      </c>
      <c r="J11" s="53" t="str">
        <f ca="1">_xlfn.IFS(ISBLANK(' Page B'!J11),"",IF(NOT(ISNA('#_ Page B'!J11)),IF(ISNA(' Page B'!J11),TRUE,FALSE),FALSE),"StuNAMsg",IF(AND(ISNA('#_ Page B'!J11),ISNA(' Page B'!J11)),TRUE,FALSE),"PerfectMsg",IF(NOT(ISERROR('#_ Page B'!J11)),IF(ISERROR(' Page B'!J11),TRUE,FALSE),FALSE),"StuErrorMsg",IF(TYPE('#_ Page B'!J11)&lt;&gt;TYPE(' Page B'!J11),TRUE,FALSE),"WrongTypeMsg",IF(_xlfn.ISFORMULA('#_ Page B'!J11),IF(NOT(_xlfn.ISFORMULA(' Page B'!J11)),TRUE),FALSE),"MissingFormulaMsg",IF(NOT(AND(ISNUMBER(FIND("[",_xlfn.FORMULATEXT('#_ Page B'!J11))),ISNUMBER(FIND("!",_xlfn.FORMULATEXT('#_ Page B'!J11))))),AND(ISNUMBER(FIND("[",_xlfn.FORMULATEXT(' Page B'!J11))),ISNUMBER(FIND("!",_xlfn.FORMULATEXT(' Page B'!J11)))),FALSE),"ExternalRefsMsg",IF(ISNUMBER('#_ Page B'!J11),IF(ABS('#_ Page B'!J11-' Page B'!J11)&gt;0.00001,TRUE,FALSE),IF('#_ Page B'!J11&lt;&gt;' Page B'!J11,TRUE,FALSE)),IF(ISNUMBER('#_ Page B'!J11),IF('#_ Page B'!J11&gt;' Page B'!J11,"TooLow","TooHigh"),"WrongAnswer"),NOT(_xlfn.ISFORMULA('#_ Page B'!J11)),"PerfectMsg",IF(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 Page B'!J11),_xlfn.FORMULATEXT(' Page B'!J11),' Page B'!J11),"9","#"),"8","#"),"7","#"),"6","#"),"5","#"),"4","#"),"3","#"),"2","#"),"1","#"),"0","#"),CHAR(10),""),"$",""),"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 Page B'!J11),_xlfn.FORMULATEXT(' Page B'!J11),' Page B'!J11),"9","#"),"8","#"),"7","#"),"6","#"),"5","#"),"4","#"),"3","#"),"2","#"),"1","#"),"0","#"),CHAR(10),""),"$","")," ",""),",","@"),"&gt;","@"),"&lt;","@"),"=","@"),")","@"),"(","@"),"^","@"),"/","@"),"+","@"),"*","@"),"-","@"),"@#","")))/2&gt;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 Page B'!J11),_xlfn.FORMULATEXT('#_ Page B'!J11),'#_ Page B'!J11),"9","#"),"8","#"),"7","#"),"6","#"),"5","#"),"4","#"),"3","#"),"2","#"),"1","#"),"0","#"),CHAR(10),""),"$",""),"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 Page B'!J11),_xlfn.FORMULATEXT('#_ Page B'!J11),'#_ Page B'!J11),"9","#"),"8","#"),"7","#"),"6","#"),"5","#"),"4","#"),"3","#"),"2","#"),"1","#"),"0","#"),CHAR(10),""),"$","")," ",""),",","@"),"&gt;","@"),"&lt;","@"),"=","@"),")","@"),"(","@"),"^","@"),"/","@"),"+","@"),"*","@"),"-","@"),"@#","")))/2,TRUE,FALSE),"HardCodeMsg",IF(LEN(IF(_xlfn.ISFORMULA(' Page B'!J11),_xlfn.FORMULATEXT(' Page B'!J11),' Page B'!J11))-LEN(SUBSTITUTE(IF(_xlfn.ISFORMULA(' Page B'!J11),_xlfn.FORMULATEXT(' Page B'!J11),' Page B'!J11),"""",""))&gt;LEN(IF(_xlfn.ISFORMULA('#_ Page B'!J11),_xlfn.FORMULATEXT('#_ Page B'!J11),'#_ Page B'!J11))-LEN(SUBSTITUTE(IF(_xlfn.ISFORMULA('#_ Page B'!J11),_xlfn.FORMULATEXT('#_ Page B'!J11),'#_ Page B'!J11),"""","")),TRUE,FALSE),"HardQuoteMsg",IF(LEN(IF(_xlfn.ISFORMULA(' Page B'!J11),_xlfn.FORMULATEXT(' Page B'!J11),' Page B'!J11))-LEN(SUBSTITUTE(IF(_xlfn.ISFORMULA(' Page B'!J11),_xlfn.FORMULATEXT(' Page B'!J11),' Page B'!J11),"$",""))&lt;0.5*(LEN(IF(_xlfn.ISFORMULA('#_ Page B'!J11),_xlfn.FORMULATEXT('#_ Page B'!J11),'#_ Page B'!J11))-LEN(SUBSTITUTE(IF(_xlfn.ISFORMULA('#_ Page B'!J11),_xlfn.FORMULATEXT('#_ Page B'!J11),'#_ Page B'!J11),"$",""))),TRUE,FALSE),"MissingAbsMsg",TRUE,"PerfectMsg")</f>
        <v/>
      </c>
    </row>
    <row r="12" spans="1:10" x14ac:dyDescent="0.15">
      <c r="B12" s="53"/>
      <c r="J12" s="53"/>
    </row>
    <row r="13" spans="1:10" x14ac:dyDescent="0.15">
      <c r="B13" s="46">
        <v>0</v>
      </c>
      <c r="J13" s="53" t="str">
        <f ca="1">_xlfn.IFS(ISBLANK(' Page B'!J13),"",IF(NOT(ISNA('#_ Page B'!J13)),IF(ISNA(' Page B'!J13),TRUE,FALSE),FALSE),"StuNAMsg",IF(AND(ISNA('#_ Page B'!J13),ISNA(' Page B'!J13)),TRUE,FALSE),"PerfectMsg",IF(NOT(ISERROR('#_ Page B'!J13)),IF(ISERROR(' Page B'!J13),TRUE,FALSE),FALSE),"StuErrorMsg",IF(TYPE('#_ Page B'!J13)&lt;&gt;TYPE(' Page B'!J13),TRUE,FALSE),"WrongTypeMsg",IF(_xlfn.ISFORMULA('#_ Page B'!J13),IF(NOT(_xlfn.ISFORMULA(' Page B'!J13)),TRUE),FALSE),"MissingFormulaMsg",IF(NOT(AND(ISNUMBER(FIND("[",_xlfn.FORMULATEXT('#_ Page B'!J13))),ISNUMBER(FIND("!",_xlfn.FORMULATEXT('#_ Page B'!J13))))),AND(ISNUMBER(FIND("[",_xlfn.FORMULATEXT(' Page B'!J13))),ISNUMBER(FIND("!",_xlfn.FORMULATEXT(' Page B'!J13)))),FALSE),"ExternalRefsMsg",IF(ISNUMBER('#_ Page B'!J13),IF(ABS('#_ Page B'!J13-' Page B'!J13)&gt;0.00001,TRUE,FALSE),IF('#_ Page B'!J13&lt;&gt;' Page B'!J13,TRUE,FALSE)),IF(ISNUMBER('#_ Page B'!J13),IF('#_ Page B'!J13&gt;' Page B'!J13,"TooLow","TooHigh"),"WrongAnswer"),NOT(_xlfn.ISFORMULA('#_ Page B'!J13)),"PerfectMsg",IF(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 Page B'!J13),_xlfn.FORMULATEXT(' Page B'!J13),' Page B'!J13),"9","#"),"8","#"),"7","#"),"6","#"),"5","#"),"4","#"),"3","#"),"2","#"),"1","#"),"0","#"),CHAR(10),""),"$",""),"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 Page B'!J13),_xlfn.FORMULATEXT(' Page B'!J13),' Page B'!J13),"9","#"),"8","#"),"7","#"),"6","#"),"5","#"),"4","#"),"3","#"),"2","#"),"1","#"),"0","#"),CHAR(10),""),"$","")," ",""),",","@"),"&gt;","@"),"&lt;","@"),"=","@"),")","@"),"(","@"),"^","@"),"/","@"),"+","@"),"*","@"),"-","@"),"@#","")))/2&gt;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 Page B'!J13),_xlfn.FORMULATEXT('#_ Page B'!J13),'#_ Page B'!J13),"9","#"),"8","#"),"7","#"),"6","#"),"5","#"),"4","#"),"3","#"),"2","#"),"1","#"),"0","#"),CHAR(10),""),"$",""),"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 Page B'!J13),_xlfn.FORMULATEXT('#_ Page B'!J13),'#_ Page B'!J13),"9","#"),"8","#"),"7","#"),"6","#"),"5","#"),"4","#"),"3","#"),"2","#"),"1","#"),"0","#"),CHAR(10),""),"$","")," ",""),",","@"),"&gt;","@"),"&lt;","@"),"=","@"),")","@"),"(","@"),"^","@"),"/","@"),"+","@"),"*","@"),"-","@"),"@#","")))/2,TRUE,FALSE),"HardCodeMsg",IF(LEN(IF(_xlfn.ISFORMULA(' Page B'!J13),_xlfn.FORMULATEXT(' Page B'!J13),' Page B'!J13))-LEN(SUBSTITUTE(IF(_xlfn.ISFORMULA(' Page B'!J13),_xlfn.FORMULATEXT(' Page B'!J13),' Page B'!J13),"""",""))&gt;LEN(IF(_xlfn.ISFORMULA('#_ Page B'!J13),_xlfn.FORMULATEXT('#_ Page B'!J13),'#_ Page B'!J13))-LEN(SUBSTITUTE(IF(_xlfn.ISFORMULA('#_ Page B'!J13),_xlfn.FORMULATEXT('#_ Page B'!J13),'#_ Page B'!J13),"""","")),TRUE,FALSE),"HardQuoteMsg",IF(LEN(IF(_xlfn.ISFORMULA(' Page B'!J13),_xlfn.FORMULATEXT(' Page B'!J13),' Page B'!J13))-LEN(SUBSTITUTE(IF(_xlfn.ISFORMULA(' Page B'!J13),_xlfn.FORMULATEXT(' Page B'!J13),' Page B'!J13),"$",""))&lt;0.5*(LEN(IF(_xlfn.ISFORMULA('#_ Page B'!J13),_xlfn.FORMULATEXT('#_ Page B'!J13),'#_ Page B'!J13))-LEN(SUBSTITUTE(IF(_xlfn.ISFORMULA('#_ Page B'!J13),_xlfn.FORMULATEXT('#_ Page B'!J13),'#_ Page B'!J13),"$",""))),TRUE,FALSE),"MissingAbsMsg",TRUE,"PerfectMsg")</f>
        <v/>
      </c>
    </row>
    <row r="14" spans="1:10" x14ac:dyDescent="0.15">
      <c r="B14" s="53"/>
      <c r="J14" s="53"/>
    </row>
    <row r="15" spans="1:10" x14ac:dyDescent="0.15">
      <c r="B15" s="46">
        <v>0</v>
      </c>
      <c r="J15" s="53" t="str">
        <f ca="1">_xlfn.IFS(ISBLANK(' Page B'!J15),"",IF(NOT(ISNA('#_ Page B'!J15)),IF(ISNA(' Page B'!J15),TRUE,FALSE),FALSE),"StuNAMsg",IF(AND(ISNA('#_ Page B'!J15),ISNA(' Page B'!J15)),TRUE,FALSE),"PerfectMsg",IF(NOT(ISERROR('#_ Page B'!J15)),IF(ISERROR(' Page B'!J15),TRUE,FALSE),FALSE),"StuErrorMsg",IF(TYPE('#_ Page B'!J15)&lt;&gt;TYPE(' Page B'!J15),TRUE,FALSE),"WrongTypeMsg",IF(_xlfn.ISFORMULA('#_ Page B'!J15),IF(NOT(_xlfn.ISFORMULA(' Page B'!J15)),TRUE),FALSE),"MissingFormulaMsg",IF(NOT(AND(ISNUMBER(FIND("[",_xlfn.FORMULATEXT('#_ Page B'!J15))),ISNUMBER(FIND("!",_xlfn.FORMULATEXT('#_ Page B'!J15))))),AND(ISNUMBER(FIND("[",_xlfn.FORMULATEXT(' Page B'!J15))),ISNUMBER(FIND("!",_xlfn.FORMULATEXT(' Page B'!J15)))),FALSE),"ExternalRefsMsg",IF(ISNUMBER('#_ Page B'!J15),IF(ABS('#_ Page B'!J15-' Page B'!J15)&gt;0.00001,TRUE,FALSE),IF('#_ Page B'!J15&lt;&gt;' Page B'!J15,TRUE,FALSE)),IF(ISNUMBER('#_ Page B'!J15),IF('#_ Page B'!J15&gt;' Page B'!J15,"TooLow","TooHigh"),"WrongAnswer"),NOT(_xlfn.ISFORMULA('#_ Page B'!J15)),"PerfectMsg",IF(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 Page B'!J15),_xlfn.FORMULATEXT(' Page B'!J15),' Page B'!J15),"9","#"),"8","#"),"7","#"),"6","#"),"5","#"),"4","#"),"3","#"),"2","#"),"1","#"),"0","#"),CHAR(10),""),"$",""),"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 Page B'!J15),_xlfn.FORMULATEXT(' Page B'!J15),' Page B'!J15),"9","#"),"8","#"),"7","#"),"6","#"),"5","#"),"4","#"),"3","#"),"2","#"),"1","#"),"0","#"),CHAR(10),""),"$","")," ",""),",","@"),"&gt;","@"),"&lt;","@"),"=","@"),")","@"),"(","@"),"^","@"),"/","@"),"+","@"),"*","@"),"-","@"),"@#","")))/2&gt;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 Page B'!J15),_xlfn.FORMULATEXT('#_ Page B'!J15),'#_ Page B'!J15),"9","#"),"8","#"),"7","#"),"6","#"),"5","#"),"4","#"),"3","#"),"2","#"),"1","#"),"0","#"),CHAR(10),""),"$",""),"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 Page B'!J15),_xlfn.FORMULATEXT('#_ Page B'!J15),'#_ Page B'!J15),"9","#"),"8","#"),"7","#"),"6","#"),"5","#"),"4","#"),"3","#"),"2","#"),"1","#"),"0","#"),CHAR(10),""),"$","")," ",""),",","@"),"&gt;","@"),"&lt;","@"),"=","@"),")","@"),"(","@"),"^","@"),"/","@"),"+","@"),"*","@"),"-","@"),"@#","")))/2,TRUE,FALSE),"HardCodeMsg",IF(LEN(IF(_xlfn.ISFORMULA(' Page B'!J15),_xlfn.FORMULATEXT(' Page B'!J15),' Page B'!J15))-LEN(SUBSTITUTE(IF(_xlfn.ISFORMULA(' Page B'!J15),_xlfn.FORMULATEXT(' Page B'!J15),' Page B'!J15),"""",""))&gt;LEN(IF(_xlfn.ISFORMULA('#_ Page B'!J15),_xlfn.FORMULATEXT('#_ Page B'!J15),'#_ Page B'!J15))-LEN(SUBSTITUTE(IF(_xlfn.ISFORMULA('#_ Page B'!J15),_xlfn.FORMULATEXT('#_ Page B'!J15),'#_ Page B'!J15),"""","")),TRUE,FALSE),"HardQuoteMsg",IF(LEN(IF(_xlfn.ISFORMULA(' Page B'!J15),_xlfn.FORMULATEXT(' Page B'!J15),' Page B'!J15))-LEN(SUBSTITUTE(IF(_xlfn.ISFORMULA(' Page B'!J15),_xlfn.FORMULATEXT(' Page B'!J15),' Page B'!J15),"$",""))&lt;0.5*(LEN(IF(_xlfn.ISFORMULA('#_ Page B'!J15),_xlfn.FORMULATEXT('#_ Page B'!J15),'#_ Page B'!J15))-LEN(SUBSTITUTE(IF(_xlfn.ISFORMULA('#_ Page B'!J15),_xlfn.FORMULATEXT('#_ Page B'!J15),'#_ Page B'!J15),"$",""))),TRUE,FALSE),"MissingAbsMsg",TRUE,"PerfectMsg")</f>
        <v/>
      </c>
    </row>
    <row r="16" spans="1:10" x14ac:dyDescent="0.15">
      <c r="B16" s="53"/>
      <c r="J16" s="53"/>
    </row>
    <row r="17" spans="2:10" x14ac:dyDescent="0.15">
      <c r="B17" s="46">
        <v>0</v>
      </c>
      <c r="J17" s="53" t="str">
        <f ca="1">_xlfn.IFS(ISBLANK(' Page B'!J17),"",IF(NOT(ISNA('#_ Page B'!J17)),IF(ISNA(' Page B'!J17),TRUE,FALSE),FALSE),"StuNAMsg",IF(AND(ISNA('#_ Page B'!J17),ISNA(' Page B'!J17)),TRUE,FALSE),"PerfectMsg",IF(NOT(ISERROR('#_ Page B'!J17)),IF(ISERROR(' Page B'!J17),TRUE,FALSE),FALSE),"StuErrorMsg",IF(TYPE('#_ Page B'!J17)&lt;&gt;TYPE(' Page B'!J17),TRUE,FALSE),"WrongTypeMsg",IF(_xlfn.ISFORMULA('#_ Page B'!J17),IF(NOT(_xlfn.ISFORMULA(' Page B'!J17)),TRUE),FALSE),"MissingFormulaMsg",IF(NOT(AND(ISNUMBER(FIND("[",_xlfn.FORMULATEXT('#_ Page B'!J17))),ISNUMBER(FIND("!",_xlfn.FORMULATEXT('#_ Page B'!J17))))),AND(ISNUMBER(FIND("[",_xlfn.FORMULATEXT(' Page B'!J17))),ISNUMBER(FIND("!",_xlfn.FORMULATEXT(' Page B'!J17)))),FALSE),"ExternalRefsMsg",IF(ISNUMBER('#_ Page B'!J17),IF(ABS('#_ Page B'!J17-' Page B'!J17)&gt;0.00001,TRUE,FALSE),IF('#_ Page B'!J17&lt;&gt;' Page B'!J17,TRUE,FALSE)),IF(ISNUMBER('#_ Page B'!J17),IF('#_ Page B'!J17&gt;' Page B'!J17,"TooLow","TooHigh"),"WrongAnswer"),NOT(_xlfn.ISFORMULA('#_ Page B'!J17)),"PerfectMsg",IF(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 Page B'!J17),_xlfn.FORMULATEXT(' Page B'!J17),' Page B'!J17),"9","#"),"8","#"),"7","#"),"6","#"),"5","#"),"4","#"),"3","#"),"2","#"),"1","#"),"0","#"),CHAR(10),""),"$",""),"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 Page B'!J17),_xlfn.FORMULATEXT(' Page B'!J17),' Page B'!J17),"9","#"),"8","#"),"7","#"),"6","#"),"5","#"),"4","#"),"3","#"),"2","#"),"1","#"),"0","#"),CHAR(10),""),"$","")," ",""),",","@"),"&gt;","@"),"&lt;","@"),"=","@"),")","@"),"(","@"),"^","@"),"/","@"),"+","@"),"*","@"),"-","@"),"@#","")))/2&gt;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 Page B'!J17),_xlfn.FORMULATEXT('#_ Page B'!J17),'#_ Page B'!J17),"9","#"),"8","#"),"7","#"),"6","#"),"5","#"),"4","#"),"3","#"),"2","#"),"1","#"),"0","#"),CHAR(10),""),"$",""),"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 Page B'!J17),_xlfn.FORMULATEXT('#_ Page B'!J17),'#_ Page B'!J17),"9","#"),"8","#"),"7","#"),"6","#"),"5","#"),"4","#"),"3","#"),"2","#"),"1","#"),"0","#"),CHAR(10),""),"$","")," ",""),",","@"),"&gt;","@"),"&lt;","@"),"=","@"),")","@"),"(","@"),"^","@"),"/","@"),"+","@"),"*","@"),"-","@"),"@#","")))/2,TRUE,FALSE),"HardCodeMsg",IF(LEN(IF(_xlfn.ISFORMULA(' Page B'!J17),_xlfn.FORMULATEXT(' Page B'!J17),' Page B'!J17))-LEN(SUBSTITUTE(IF(_xlfn.ISFORMULA(' Page B'!J17),_xlfn.FORMULATEXT(' Page B'!J17),' Page B'!J17),"""",""))&gt;LEN(IF(_xlfn.ISFORMULA('#_ Page B'!J17),_xlfn.FORMULATEXT('#_ Page B'!J17),'#_ Page B'!J17))-LEN(SUBSTITUTE(IF(_xlfn.ISFORMULA('#_ Page B'!J17),_xlfn.FORMULATEXT('#_ Page B'!J17),'#_ Page B'!J17),"""","")),TRUE,FALSE),"HardQuoteMsg",IF(LEN(IF(_xlfn.ISFORMULA(' Page B'!J17),_xlfn.FORMULATEXT(' Page B'!J17),' Page B'!J17))-LEN(SUBSTITUTE(IF(_xlfn.ISFORMULA(' Page B'!J17),_xlfn.FORMULATEXT(' Page B'!J17),' Page B'!J17),"$",""))&lt;0.5*(LEN(IF(_xlfn.ISFORMULA('#_ Page B'!J17),_xlfn.FORMULATEXT('#_ Page B'!J17),'#_ Page B'!J17))-LEN(SUBSTITUTE(IF(_xlfn.ISFORMULA('#_ Page B'!J17),_xlfn.FORMULATEXT('#_ Page B'!J17),'#_ Page B'!J17),"$",""))),TRUE,FALSE),"MissingAbsMsg",TRUE,"PerfectMsg")</f>
        <v/>
      </c>
    </row>
    <row r="18" spans="2:10" x14ac:dyDescent="0.15">
      <c r="B18" s="5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3E229-A551-5F43-B213-72C10B856E3F}">
  <sheetPr>
    <tabColor theme="8" tint="0.79998168889431442"/>
  </sheetPr>
  <dimension ref="A1:AO18"/>
  <sheetViews>
    <sheetView showGridLines="0" zoomScale="120" zoomScaleNormal="120" workbookViewId="0">
      <pane ySplit="2" topLeftCell="A3" activePane="bottomLeft" state="frozen"/>
      <selection pane="bottomLeft" activeCell="A3" sqref="A3"/>
    </sheetView>
  </sheetViews>
  <sheetFormatPr baseColWidth="10" defaultColWidth="9.1640625" defaultRowHeight="15" x14ac:dyDescent="0.2"/>
  <sheetData>
    <row r="1" spans="1:41" s="23" customFormat="1" ht="22" customHeight="1" x14ac:dyDescent="0.2">
      <c r="A1" s="29" t="s">
        <v>265</v>
      </c>
      <c r="B1" s="29" t="s">
        <v>266</v>
      </c>
      <c r="C1" s="29" t="s">
        <v>267</v>
      </c>
      <c r="D1" s="30" t="str" cm="1">
        <f t="array" aca="1" ref="D1" ca="1">IFERROR(
    _xlfn.LET(
        _xlpm.FileName, MID(CELL("filename", A1), FIND("]", CELL("filename", A1)) + 1, 255),
        _xlpm.DynamicRef, INDIRECT("'#_" &amp; _xlpm.FileName &amp; "'!" &amp; C2),
        IF(
            TYPE(_xlpm.DynamicRef) = 1,
            VLOOKUP(
                CELL("format", _xlpm.DynamicRef),
                FormatCodesSFX!$A$4:$B$53,
                2,
                FALSE
            ),
            _xlfn.SWITCH(
                TYPE(_xlpm.DynamicRef),
                2, "short text",
                4, "logical",
                16, "error",
                64, "long text",
                "Other"
            )
        )
    ),
    "Error in formula"
)</f>
        <v>error</v>
      </c>
      <c r="E1" s="29"/>
      <c r="F1" s="29"/>
      <c r="G1" s="29"/>
      <c r="H1" s="29"/>
      <c r="I1" s="30" t="str" cm="1">
        <f t="array" ref="I1">_xlfn.IFS(ROW(A100)&lt;100,"Undo deleted row or quit without saving",COLUMN(AZ1)&lt;52,"Undo deleted column or quit without saving",ROW(A100)&gt;100,"Undo inserted row or quit without saving",COLUMN(AZ1)&gt;52,"Undo inserted column or quit without saving",Scoreboard!$F$22&lt;&gt;"","Security compromised: Undo last action or quit without saving",TRUE=TRUE,"Hardworking Student")</f>
        <v>Hardworking Student</v>
      </c>
      <c r="J1" s="30"/>
      <c r="K1" s="30"/>
      <c r="L1" s="30" t="s">
        <v>268</v>
      </c>
      <c r="M1" s="30"/>
      <c r="N1" s="30"/>
      <c r="O1" s="30"/>
      <c r="P1" s="31" t="s">
        <v>269</v>
      </c>
      <c r="Q1" s="30"/>
      <c r="R1" s="30"/>
      <c r="S1" s="60" t="s">
        <v>272</v>
      </c>
      <c r="T1" s="33"/>
      <c r="U1" s="32"/>
      <c r="V1" s="33"/>
      <c r="W1" s="32"/>
      <c r="X1" s="29" t="str">
        <f t="shared" ref="X1:AA2" si="0">A1</f>
        <v>earned</v>
      </c>
      <c r="Y1" s="29" t="str">
        <f t="shared" si="0"/>
        <v>possible</v>
      </c>
      <c r="Z1" s="29" t="str">
        <f t="shared" si="0"/>
        <v>cell</v>
      </c>
      <c r="AA1" s="30" t="str">
        <f t="shared" ca="1" si="0"/>
        <v>error</v>
      </c>
      <c r="AB1" s="29"/>
      <c r="AC1" s="29"/>
      <c r="AD1" s="34"/>
      <c r="AE1" s="34"/>
      <c r="AF1" s="30" t="str">
        <f>I1</f>
        <v>Hardworking Student</v>
      </c>
      <c r="AG1" s="30"/>
      <c r="AH1" s="34"/>
      <c r="AI1" s="34"/>
      <c r="AJ1" s="34"/>
      <c r="AK1" s="34"/>
      <c r="AL1" s="30" t="s">
        <v>268</v>
      </c>
      <c r="AM1" s="34"/>
      <c r="AN1" s="34"/>
      <c r="AO1" s="34"/>
    </row>
    <row r="2" spans="1:41" s="23" customFormat="1" ht="23" customHeight="1" thickBot="1" x14ac:dyDescent="0.45">
      <c r="A2" s="35">
        <f ca="1">' Page BSC'!$A$2</f>
        <v>0</v>
      </c>
      <c r="B2" s="36">
        <f>' Page BSC'!$B$2</f>
        <v>7</v>
      </c>
      <c r="C2" s="35" t="str" cm="1">
        <f t="array" aca="1" ref="C2" ca="1">SUBSTITUTE(IF(LEN(CELL("address"))&lt;15,CELL("address"),""),"$","")</f>
        <v/>
      </c>
      <c r="D2" s="37" t="str">
        <f ca="1">IF(ISNUMBER(SEARCH("FeedbackSFX!",_xlfn.FORMULATEXT(INDIRECT("' Page BSC'!"&amp;C2)))),"DRAGGING CELLS IS NOT PERMITTED. PLEASE UNDO LAST ACTION!!",IF($P$1&lt;&gt;"Feedback OFF",IFERROR(HLOOKUP(INDIRECT("' Page BSC'!"&amp;C2),FeedbackSFX!$B$2:$N$10,IF($P$1="Feedback ON", 2, FeedbackSFX!B1), FALSE), ""),""))</f>
        <v/>
      </c>
      <c r="E2" s="38"/>
      <c r="F2" s="38"/>
      <c r="G2" s="38"/>
      <c r="H2" s="38"/>
      <c r="I2" s="39"/>
      <c r="J2" s="38"/>
      <c r="K2" s="38"/>
      <c r="L2" s="38"/>
      <c r="M2" s="38"/>
      <c r="N2" s="38"/>
      <c r="O2" s="38"/>
      <c r="P2" s="45" t="str">
        <f ca="1">IF(Scoreboard!$E$4="Excel version: Invalid","****ERROR: Scoreboard requires Excel 365 or 2021 to run****", "")</f>
        <v/>
      </c>
      <c r="Q2" s="38"/>
      <c r="R2" s="38"/>
      <c r="S2" s="40"/>
      <c r="T2" s="41"/>
      <c r="U2" s="42"/>
      <c r="V2" s="41"/>
      <c r="W2" s="42"/>
      <c r="X2" s="43">
        <f t="shared" ca="1" si="0"/>
        <v>0</v>
      </c>
      <c r="Y2" s="43">
        <f t="shared" si="0"/>
        <v>7</v>
      </c>
      <c r="Z2" s="43" t="str">
        <f t="shared" ca="1" si="0"/>
        <v/>
      </c>
      <c r="AA2" s="37" t="str">
        <f t="shared" ca="1" si="0"/>
        <v/>
      </c>
      <c r="AB2" s="38"/>
      <c r="AC2" s="38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</row>
    <row r="4" spans="1:41" ht="15" customHeight="1" x14ac:dyDescent="0.2">
      <c r="B4" s="8" t="s">
        <v>14</v>
      </c>
      <c r="C4" s="9"/>
      <c r="D4" s="9"/>
      <c r="E4" s="9"/>
      <c r="F4" s="9"/>
      <c r="G4" s="9"/>
      <c r="H4" s="9"/>
      <c r="I4" s="9"/>
      <c r="J4" s="9"/>
    </row>
    <row r="5" spans="1:41" x14ac:dyDescent="0.2">
      <c r="B5" s="8" t="s">
        <v>15</v>
      </c>
      <c r="C5" s="9"/>
      <c r="D5" s="9"/>
      <c r="E5" s="9"/>
      <c r="F5" s="9"/>
      <c r="G5" s="9"/>
      <c r="H5" s="9"/>
      <c r="I5" s="9"/>
      <c r="J5" s="9"/>
    </row>
    <row r="6" spans="1:41" x14ac:dyDescent="0.2">
      <c r="B6" s="8" t="s">
        <v>16</v>
      </c>
      <c r="C6" s="9"/>
      <c r="D6" s="9"/>
      <c r="E6" s="9"/>
      <c r="F6" s="9"/>
      <c r="G6" s="9"/>
      <c r="H6" s="9"/>
      <c r="I6" s="9"/>
      <c r="J6" s="9"/>
    </row>
    <row r="7" spans="1:41" x14ac:dyDescent="0.2">
      <c r="B7" s="8" t="s">
        <v>17</v>
      </c>
      <c r="C7" s="9"/>
      <c r="D7" s="9"/>
      <c r="E7" s="9"/>
      <c r="F7" s="9"/>
      <c r="G7" s="9"/>
      <c r="H7" s="9"/>
      <c r="I7" s="9"/>
      <c r="J7" s="9"/>
    </row>
    <row r="9" spans="1:41" x14ac:dyDescent="0.2">
      <c r="B9" s="10" t="s">
        <v>18</v>
      </c>
      <c r="C9" s="10"/>
      <c r="D9" s="25"/>
    </row>
    <row r="11" spans="1:41" x14ac:dyDescent="0.2">
      <c r="B11" s="10" t="s">
        <v>19</v>
      </c>
      <c r="C11" s="10"/>
      <c r="D11" s="10"/>
      <c r="E11" s="10"/>
      <c r="F11" s="10"/>
      <c r="G11" s="10"/>
      <c r="H11" s="10"/>
      <c r="I11" s="10"/>
      <c r="J11" s="24"/>
    </row>
    <row r="12" spans="1:41" ht="16" thickBot="1" x14ac:dyDescent="0.25">
      <c r="B12" s="6"/>
      <c r="J12" s="6"/>
    </row>
    <row r="13" spans="1:41" ht="17" thickTop="1" thickBot="1" x14ac:dyDescent="0.25">
      <c r="B13" s="10" t="s">
        <v>20</v>
      </c>
      <c r="C13" s="10"/>
      <c r="D13" s="10"/>
      <c r="E13" s="10"/>
      <c r="F13" s="10"/>
      <c r="G13" s="10"/>
      <c r="H13" s="10"/>
      <c r="I13" s="10"/>
      <c r="J13" s="61"/>
    </row>
    <row r="14" spans="1:41" ht="17" thickTop="1" thickBot="1" x14ac:dyDescent="0.25">
      <c r="B14" s="6"/>
      <c r="J14" s="6"/>
    </row>
    <row r="15" spans="1:41" ht="17" thickTop="1" thickBot="1" x14ac:dyDescent="0.25">
      <c r="B15" s="10" t="s">
        <v>21</v>
      </c>
      <c r="C15" s="10"/>
      <c r="D15" s="10"/>
      <c r="E15" s="10"/>
      <c r="F15" s="10"/>
      <c r="G15" s="10"/>
      <c r="H15" s="10"/>
      <c r="I15" s="10"/>
      <c r="J15" s="61"/>
    </row>
    <row r="16" spans="1:41" ht="16" thickTop="1" x14ac:dyDescent="0.2">
      <c r="B16" s="6"/>
      <c r="J16" s="6"/>
    </row>
    <row r="17" spans="2:10" x14ac:dyDescent="0.2">
      <c r="B17" s="10" t="s">
        <v>22</v>
      </c>
      <c r="C17" s="10"/>
      <c r="D17" s="10"/>
      <c r="E17" s="10"/>
      <c r="F17" s="10"/>
      <c r="G17" s="10"/>
      <c r="H17" s="10"/>
      <c r="I17" s="10"/>
      <c r="J17" s="24"/>
    </row>
    <row r="18" spans="2:10" x14ac:dyDescent="0.2">
      <c r="B18" s="6"/>
    </row>
  </sheetData>
  <conditionalFormatting sqref="A1:A2">
    <cfRule type="expression" dxfId="82" priority="12">
      <formula>$A$2/$B$2&gt;=0.076</formula>
    </cfRule>
  </conditionalFormatting>
  <conditionalFormatting sqref="B1:B2">
    <cfRule type="expression" dxfId="81" priority="13">
      <formula>$A$2/$B$2&gt;=0.153</formula>
    </cfRule>
  </conditionalFormatting>
  <conditionalFormatting sqref="C1:C2">
    <cfRule type="expression" dxfId="80" priority="14">
      <formula>$A$2/$B$2&gt;=0.23</formula>
    </cfRule>
  </conditionalFormatting>
  <conditionalFormatting sqref="D1:D2">
    <cfRule type="expression" dxfId="79" priority="15">
      <formula>$A$2/$B$2&gt;=0.307</formula>
    </cfRule>
  </conditionalFormatting>
  <conditionalFormatting sqref="E1:E2">
    <cfRule type="expression" dxfId="78" priority="16">
      <formula>$A$2/$B$2&gt;=0.384</formula>
    </cfRule>
  </conditionalFormatting>
  <conditionalFormatting sqref="F1:F2">
    <cfRule type="expression" dxfId="77" priority="17">
      <formula>$A$2/$B$2&gt;=0.461</formula>
    </cfRule>
  </conditionalFormatting>
  <conditionalFormatting sqref="G1:G2">
    <cfRule type="expression" dxfId="76" priority="18">
      <formula>$A$2/$B$2&gt;=0.538</formula>
    </cfRule>
  </conditionalFormatting>
  <conditionalFormatting sqref="H1:H2">
    <cfRule type="expression" dxfId="75" priority="19">
      <formula>$A$2/$B$2&gt;=0.615</formula>
    </cfRule>
  </conditionalFormatting>
  <conditionalFormatting sqref="I1:P2">
    <cfRule type="expression" dxfId="74" priority="20">
      <formula>$A$2/$B$2&gt;=0.692</formula>
    </cfRule>
  </conditionalFormatting>
  <conditionalFormatting sqref="X1:AF1 X2:AO2 AH1:AK1 AM1:AO1">
    <cfRule type="expression" dxfId="73" priority="21">
      <formula>$A$2/$B$2&gt;=1</formula>
    </cfRule>
  </conditionalFormatting>
  <conditionalFormatting sqref="O1">
    <cfRule type="expression" dxfId="72" priority="11">
      <formula>$A$2/$B$2&gt;=0.846</formula>
    </cfRule>
  </conditionalFormatting>
  <conditionalFormatting sqref="AG1">
    <cfRule type="expression" dxfId="71" priority="10">
      <formula>$A$2/$B$2&gt;=0.846</formula>
    </cfRule>
  </conditionalFormatting>
  <conditionalFormatting sqref="AL1">
    <cfRule type="expression" dxfId="70" priority="9">
      <formula>$A$2/$B$2&gt;=0.846</formula>
    </cfRule>
  </conditionalFormatting>
  <conditionalFormatting sqref="L1">
    <cfRule type="expression" dxfId="69" priority="8">
      <formula>$A$2/$B$2&gt;=0.846</formula>
    </cfRule>
  </conditionalFormatting>
  <conditionalFormatting sqref="Q1:R2">
    <cfRule type="expression" dxfId="68" priority="7">
      <formula>$A$2/$B$2&gt;=0.846</formula>
    </cfRule>
  </conditionalFormatting>
  <conditionalFormatting sqref="P1">
    <cfRule type="expression" dxfId="67" priority="6">
      <formula>$P$1&lt;&gt;""</formula>
    </cfRule>
  </conditionalFormatting>
  <conditionalFormatting sqref="A1:O2 X1:AO2 P2:R2 Q1:R1">
    <cfRule type="expression" dxfId="66" priority="5">
      <formula>$P$1="Feedback OFF"</formula>
    </cfRule>
  </conditionalFormatting>
  <conditionalFormatting sqref="A3:AA100">
    <cfRule type="expression" dxfId="60" priority="2" stopIfTrue="1">
      <formula>$D$2="DRAGGING CELLS IS NOT PERMITTED. PLEASE UNDO LAST ACTION!!"</formula>
    </cfRule>
  </conditionalFormatting>
  <dataValidations count="1">
    <dataValidation type="list" allowBlank="1" showInputMessage="1" showErrorMessage="1" sqref="P1" xr:uid="{216D7E28-0298-A841-BEB3-10CE2D764ECB}">
      <formula1>"Feedback ON, Taunting ON, Feedback OFF"</formula1>
    </dataValidation>
  </dataValidations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2" stopIfTrue="1" id="{C72BBFDF-748A-F746-8B35-C47C0AAD407B}">
            <xm:f>AND($P$1&lt;&gt;"Feedback OFF",IF(' Page BSC'!A3=FeedbackSFX!$C$2, TRUE, FALSE))</xm:f>
            <x14:dxf>
              <fill>
                <patternFill>
                  <bgColor rgb="FFCEEED0"/>
                </patternFill>
              </fill>
            </x14:dxf>
          </x14:cfRule>
          <xm:sqref>A3:AL17</xm:sqref>
        </x14:conditionalFormatting>
        <x14:conditionalFormatting xmlns:xm="http://schemas.microsoft.com/office/excel/2006/main">
          <x14:cfRule type="expression" priority="23" stopIfTrue="1" id="{56A0B1F6-A09F-9840-8A55-BA458519AF33}">
            <xm:f>AND($P$1&lt;&gt;"Feedback OFF",IF(' Page BSC'!A3=FeedbackSFX!$K$2, TRUE, FALSE))</xm:f>
            <x14:dxf>
              <fill>
                <patternFill>
                  <bgColor rgb="FFFFFF64"/>
                </patternFill>
              </fill>
            </x14:dxf>
          </x14:cfRule>
          <xm:sqref>A3:AL17</xm:sqref>
        </x14:conditionalFormatting>
        <x14:conditionalFormatting xmlns:xm="http://schemas.microsoft.com/office/excel/2006/main">
          <x14:cfRule type="expression" priority="24" stopIfTrue="1" id="{18DDC433-4E28-FE47-B58B-C2EF65D6311B}">
            <xm:f>AND($P$1&lt;&gt;"Feedback OFF",AND(IF(' Page BSC'!A3&lt;&gt;FeedbackSFX!$C$2, TRUE, FALSE),' Page BSC'!A3&lt;&gt;"",_xlfn.ISFORMULA(' Page BSC'!A3)))</xm:f>
            <x14:dxf>
              <fill>
                <patternFill>
                  <bgColor rgb="FFFF99CC"/>
                </patternFill>
              </fill>
            </x14:dxf>
          </x14:cfRule>
          <xm:sqref>A3:AL17</xm:sqref>
        </x14:conditionalFormatting>
        <x14:conditionalFormatting xmlns:xm="http://schemas.microsoft.com/office/excel/2006/main">
          <x14:cfRule type="expression" priority="4" stopIfTrue="1" id="{E4188C02-8A30-5F4B-B2B6-2B28E3A986EE}">
            <xm:f>Scoreboard!$F$22&lt;&gt;""</xm:f>
            <x14:dxf>
              <font>
                <color rgb="FF9C0006"/>
              </font>
              <fill>
                <patternFill>
                  <fgColor indexed="64"/>
                  <bgColor rgb="FFFFC7CE"/>
                </patternFill>
              </fill>
            </x14:dxf>
          </x14:cfRule>
          <xm:sqref>I1:N1</xm:sqref>
        </x14:conditionalFormatting>
        <x14:conditionalFormatting xmlns:xm="http://schemas.microsoft.com/office/excel/2006/main">
          <x14:cfRule type="expression" priority="3" stopIfTrue="1" id="{8A5EAC8B-7087-B543-B16A-10B8D12A7CE5}">
            <xm:f>Scoreboard!$F$22&lt;&gt;""</xm:f>
            <x14:dxf>
              <font>
                <color rgb="FF9C0006"/>
              </font>
              <fill>
                <patternFill>
                  <fgColor indexed="64"/>
                  <bgColor rgb="FFFFC7CE"/>
                </patternFill>
              </fill>
            </x14:dxf>
          </x14:cfRule>
          <xm:sqref>A3:AA100</xm:sqref>
        </x14:conditionalFormatting>
        <x14:conditionalFormatting xmlns:xm="http://schemas.microsoft.com/office/excel/2006/main">
          <x14:cfRule type="expression" priority="1" stopIfTrue="1" id="{8E67C850-51B6-A94D-9C4E-BF4FCAB6368C}">
            <xm:f>Scoreboard!$E$4="Excel version: Invalid"</xm:f>
            <x14:dxf>
              <font>
                <color rgb="FF9C0006"/>
              </font>
              <fill>
                <patternFill>
                  <fgColor indexed="64"/>
                  <bgColor rgb="FFFFC7CE"/>
                </patternFill>
              </fill>
            </x14:dxf>
          </x14:cfRule>
          <xm:sqref>A3:AA100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4864A-BBC4-414C-83E4-A5804095B2CC}">
  <sheetPr>
    <tabColor rgb="FF4FADEA"/>
  </sheetPr>
  <dimension ref="A1:AO18"/>
  <sheetViews>
    <sheetView workbookViewId="0">
      <pane ySplit="2" topLeftCell="A3" activePane="bottomLeft" state="frozen"/>
      <selection pane="bottomLeft" activeCell="A3" sqref="A3:XFD3"/>
    </sheetView>
  </sheetViews>
  <sheetFormatPr baseColWidth="10" defaultColWidth="9.1640625" defaultRowHeight="9" x14ac:dyDescent="0.15"/>
  <cols>
    <col min="1" max="2" width="9.33203125" style="46" bestFit="1" customWidth="1"/>
    <col min="3" max="3" width="9.1640625" style="46"/>
    <col min="4" max="4" width="9.33203125" style="46" bestFit="1" customWidth="1"/>
    <col min="5" max="9" width="9.1640625" style="46"/>
    <col min="10" max="10" width="15" style="46" bestFit="1" customWidth="1"/>
    <col min="11" max="31" width="9.1640625" style="46"/>
    <col min="32" max="32" width="9.33203125" style="46" bestFit="1" customWidth="1"/>
    <col min="33" max="16384" width="9.1640625" style="46"/>
  </cols>
  <sheetData>
    <row r="1" spans="1:41" s="47" customFormat="1" ht="22" customHeight="1" x14ac:dyDescent="0.15">
      <c r="A1" s="50" t="s">
        <v>265</v>
      </c>
      <c r="B1" s="50" t="s">
        <v>266</v>
      </c>
      <c r="C1" s="50" t="s">
        <v>267</v>
      </c>
      <c r="D1" s="55" t="str" cm="1">
        <f t="array" aca="1" ref="D1" ca="1">IFERROR(
    _xlfn.LET(
        _xlpm.FileName, MID(CELL("filename", A1), FIND("]", CELL("filename", A1)) + 1, 255),
        _xlpm.DynamicRef, INDIRECT("'#_" &amp; _xlpm.FileName &amp; "'!" &amp; C2),
        IF(
            TYPE(_xlpm.DynamicRef) = 1,
            VLOOKUP(
                CELL("format", _xlpm.DynamicRef),
                FormatCodesSFX!$A$4:$B$53,
                2,
                FALSE
            ),
            _xlfn.SWITCH(
                TYPE(_xlpm.DynamicRef),
                2, "short text",
                4, "logical",
                16, "error",
                64, "long text",
                "Other"
            )
        )
    ),
    "Error in formula"
)</f>
        <v>error</v>
      </c>
      <c r="E1" s="50"/>
      <c r="F1" s="50"/>
      <c r="G1" s="50"/>
      <c r="H1" s="50"/>
      <c r="I1" s="55" t="str">
        <f>' Page BSC'!$I$1</f>
        <v>Hardworking Student</v>
      </c>
      <c r="J1" s="55"/>
      <c r="K1" s="55"/>
      <c r="L1" s="55" t="s">
        <v>268</v>
      </c>
      <c r="M1" s="55"/>
      <c r="N1" s="55"/>
      <c r="O1" s="55"/>
      <c r="P1" s="55" t="s">
        <v>269</v>
      </c>
      <c r="Q1" s="55"/>
      <c r="R1" s="55"/>
      <c r="S1" s="46"/>
      <c r="T1" s="46"/>
      <c r="U1" s="46"/>
      <c r="V1" s="46"/>
      <c r="W1" s="46"/>
      <c r="X1" s="50" t="str">
        <f t="shared" ref="X1:AA2" si="0">A1</f>
        <v>earned</v>
      </c>
      <c r="Y1" s="50" t="str">
        <f t="shared" si="0"/>
        <v>possible</v>
      </c>
      <c r="Z1" s="50" t="str">
        <f t="shared" si="0"/>
        <v>cell</v>
      </c>
      <c r="AA1" s="55" t="str">
        <f t="shared" ca="1" si="0"/>
        <v>error</v>
      </c>
      <c r="AB1" s="50"/>
      <c r="AC1" s="50"/>
      <c r="AD1" s="46"/>
      <c r="AE1" s="46"/>
      <c r="AF1" s="55" t="str">
        <f>I1</f>
        <v>Hardworking Student</v>
      </c>
      <c r="AG1" s="55"/>
      <c r="AH1" s="46"/>
      <c r="AI1" s="46"/>
      <c r="AJ1" s="46"/>
      <c r="AK1" s="46"/>
      <c r="AL1" s="55" t="s">
        <v>268</v>
      </c>
      <c r="AM1" s="46"/>
      <c r="AN1" s="46"/>
      <c r="AO1" s="46"/>
    </row>
    <row r="2" spans="1:41" s="47" customFormat="1" ht="23" customHeight="1" x14ac:dyDescent="0.15">
      <c r="A2" s="50">
        <f ca="1">' Page BSC'!$A$2</f>
        <v>0</v>
      </c>
      <c r="B2" s="56">
        <f>' Page BSC'!$B$2</f>
        <v>7</v>
      </c>
      <c r="C2" s="50" t="str" cm="1">
        <f t="array" aca="1" ref="C2" ca="1">SUBSTITUTE(IF(LEN(CELL("address"))&lt;15,CELL("address"),""),"$","")</f>
        <v/>
      </c>
      <c r="D2" s="55" t="str">
        <f ca="1">IF(ISNUMBER(SEARCH("FeedbackSFX!",_xlfn.FORMULATEXT(INDIRECT("' Page BSC'!"&amp;C2)))),"DRAGGING CELLS IS NOT PERMITTED. PLEASE UNDO LAST ACTION!!",IF($P$1&lt;&gt;"Feedback OFF",IFERROR(HLOOKUP(INDIRECT("' Page BSC'!"&amp;C2),FeedbackSFX!$B$2:$N$10,IF($P$1="Feedback ON", 2, FeedbackSFX!B1), FALSE), ""),""))</f>
        <v/>
      </c>
      <c r="E2" s="50"/>
      <c r="F2" s="50"/>
      <c r="G2" s="50"/>
      <c r="H2" s="50"/>
      <c r="I2" s="57"/>
      <c r="J2" s="50"/>
      <c r="K2" s="50"/>
      <c r="L2" s="50"/>
      <c r="M2" s="50"/>
      <c r="N2" s="50"/>
      <c r="O2" s="50"/>
      <c r="P2" s="50"/>
      <c r="Q2" s="50"/>
      <c r="R2" s="50"/>
      <c r="S2" s="46"/>
      <c r="T2" s="46"/>
      <c r="U2" s="46"/>
      <c r="V2" s="46"/>
      <c r="W2" s="46"/>
      <c r="X2" s="58">
        <f t="shared" ca="1" si="0"/>
        <v>0</v>
      </c>
      <c r="Y2" s="58">
        <f t="shared" si="0"/>
        <v>7</v>
      </c>
      <c r="Z2" s="58" t="str">
        <f t="shared" ca="1" si="0"/>
        <v/>
      </c>
      <c r="AA2" s="55" t="str">
        <f t="shared" ca="1" si="0"/>
        <v/>
      </c>
      <c r="AB2" s="50"/>
      <c r="AC2" s="50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</row>
    <row r="4" spans="1:41" ht="15" customHeight="1" x14ac:dyDescent="0.15">
      <c r="B4" s="62" t="s">
        <v>14</v>
      </c>
      <c r="C4" s="63"/>
      <c r="D4" s="63"/>
      <c r="E4" s="63"/>
      <c r="F4" s="63"/>
      <c r="G4" s="63"/>
      <c r="H4" s="63"/>
      <c r="I4" s="63"/>
      <c r="J4" s="63"/>
    </row>
    <row r="5" spans="1:41" x14ac:dyDescent="0.15">
      <c r="B5" s="62" t="s">
        <v>15</v>
      </c>
      <c r="C5" s="63"/>
      <c r="D5" s="63"/>
      <c r="E5" s="63"/>
      <c r="F5" s="63"/>
      <c r="G5" s="63"/>
      <c r="H5" s="63"/>
      <c r="I5" s="63"/>
      <c r="J5" s="63"/>
    </row>
    <row r="6" spans="1:41" x14ac:dyDescent="0.15">
      <c r="B6" s="62" t="s">
        <v>16</v>
      </c>
      <c r="C6" s="63"/>
      <c r="D6" s="63"/>
      <c r="E6" s="63"/>
      <c r="F6" s="63"/>
      <c r="G6" s="63"/>
      <c r="H6" s="63"/>
      <c r="I6" s="63"/>
      <c r="J6" s="63"/>
    </row>
    <row r="7" spans="1:41" x14ac:dyDescent="0.15">
      <c r="B7" s="62" t="s">
        <v>17</v>
      </c>
      <c r="C7" s="63"/>
      <c r="D7" s="63"/>
      <c r="E7" s="63"/>
      <c r="F7" s="63"/>
      <c r="G7" s="63"/>
      <c r="H7" s="63"/>
      <c r="I7" s="63"/>
      <c r="J7" s="63"/>
    </row>
    <row r="9" spans="1:41" x14ac:dyDescent="0.15">
      <c r="B9" s="46" t="s">
        <v>18</v>
      </c>
      <c r="D9" s="46">
        <v>15</v>
      </c>
    </row>
    <row r="11" spans="1:41" x14ac:dyDescent="0.15">
      <c r="B11" s="46" t="s">
        <v>19</v>
      </c>
      <c r="J11" s="53">
        <f>_xlfn.POISSON.DIST(5,D9,FALSE)</f>
        <v>1.9357881219256173E-3</v>
      </c>
    </row>
    <row r="12" spans="1:41" x14ac:dyDescent="0.15">
      <c r="B12" s="53"/>
      <c r="J12" s="53"/>
    </row>
    <row r="13" spans="1:41" x14ac:dyDescent="0.15">
      <c r="B13" s="46" t="s">
        <v>20</v>
      </c>
      <c r="J13" s="53">
        <f>_xlfn.POISSON.DIST(4,(D9/2),FALSE)</f>
        <v>7.2916396455036697E-2</v>
      </c>
    </row>
    <row r="14" spans="1:41" x14ac:dyDescent="0.15">
      <c r="B14" s="53"/>
      <c r="J14" s="53"/>
    </row>
    <row r="15" spans="1:41" x14ac:dyDescent="0.15">
      <c r="B15" s="46" t="s">
        <v>21</v>
      </c>
      <c r="J15" s="53">
        <f>1-_xlfn.POISSON.DIST(7,D9,TRUE)</f>
        <v>0.9819978068521692</v>
      </c>
    </row>
    <row r="16" spans="1:41" x14ac:dyDescent="0.15">
      <c r="B16" s="53"/>
      <c r="J16" s="53"/>
    </row>
    <row r="17" spans="2:10" x14ac:dyDescent="0.15">
      <c r="B17" s="46" t="s">
        <v>22</v>
      </c>
      <c r="J17" s="53">
        <f>_xlfn.POISSON.DIST(9,D9,TRUE)</f>
        <v>6.9853660699409792E-2</v>
      </c>
    </row>
    <row r="18" spans="2:10" x14ac:dyDescent="0.15">
      <c r="B18" s="53"/>
    </row>
  </sheetData>
  <conditionalFormatting sqref="A1:A2">
    <cfRule type="expression" dxfId="58" priority="8">
      <formula>$A$2/$B$2&gt;=0.076</formula>
    </cfRule>
  </conditionalFormatting>
  <conditionalFormatting sqref="B1:B2">
    <cfRule type="expression" dxfId="57" priority="9">
      <formula>$A$2/$B$2&gt;=0.153</formula>
    </cfRule>
  </conditionalFormatting>
  <conditionalFormatting sqref="C1:C2">
    <cfRule type="expression" dxfId="56" priority="10">
      <formula>$A$2/$B$2&gt;=0.23</formula>
    </cfRule>
  </conditionalFormatting>
  <conditionalFormatting sqref="D1:D2">
    <cfRule type="expression" dxfId="55" priority="11">
      <formula>$A$2/$B$2&gt;=0.307</formula>
    </cfRule>
  </conditionalFormatting>
  <conditionalFormatting sqref="E1:E2">
    <cfRule type="expression" dxfId="54" priority="12">
      <formula>$A$2/$B$2&gt;=0.384</formula>
    </cfRule>
  </conditionalFormatting>
  <conditionalFormatting sqref="F1:F2">
    <cfRule type="expression" dxfId="53" priority="13">
      <formula>$A$2/$B$2&gt;=0.461</formula>
    </cfRule>
  </conditionalFormatting>
  <conditionalFormatting sqref="G1:G2">
    <cfRule type="expression" dxfId="52" priority="14">
      <formula>$A$2/$B$2&gt;=0.538</formula>
    </cfRule>
  </conditionalFormatting>
  <conditionalFormatting sqref="H1:H2">
    <cfRule type="expression" dxfId="51" priority="15">
      <formula>$A$2/$B$2&gt;=0.615</formula>
    </cfRule>
  </conditionalFormatting>
  <conditionalFormatting sqref="I1:P2">
    <cfRule type="expression" dxfId="50" priority="16">
      <formula>$A$2/$B$2&gt;=0.692</formula>
    </cfRule>
  </conditionalFormatting>
  <conditionalFormatting sqref="X1:AF1 X2:AO2 AH1:AK1 AM1:AO1">
    <cfRule type="expression" dxfId="49" priority="17">
      <formula>$A$2/$B$2&gt;=1</formula>
    </cfRule>
  </conditionalFormatting>
  <conditionalFormatting sqref="O1">
    <cfRule type="expression" dxfId="48" priority="7">
      <formula>$A$2/$B$2&gt;=0.846</formula>
    </cfRule>
  </conditionalFormatting>
  <conditionalFormatting sqref="AG1">
    <cfRule type="expression" dxfId="47" priority="6">
      <formula>$A$2/$B$2&gt;=0.846</formula>
    </cfRule>
  </conditionalFormatting>
  <conditionalFormatting sqref="AL1">
    <cfRule type="expression" dxfId="46" priority="5">
      <formula>$A$2/$B$2&gt;=0.846</formula>
    </cfRule>
  </conditionalFormatting>
  <conditionalFormatting sqref="L1">
    <cfRule type="expression" dxfId="45" priority="4">
      <formula>$A$2/$B$2&gt;=0.846</formula>
    </cfRule>
  </conditionalFormatting>
  <conditionalFormatting sqref="Q1:R2">
    <cfRule type="expression" dxfId="44" priority="3">
      <formula>$A$2/$B$2&gt;=0.846</formula>
    </cfRule>
  </conditionalFormatting>
  <conditionalFormatting sqref="P1">
    <cfRule type="expression" dxfId="43" priority="2">
      <formula>$P$1&lt;&gt;""</formula>
    </cfRule>
  </conditionalFormatting>
  <conditionalFormatting sqref="A1:O2 X1:AO2 P2:R2 Q1:R1">
    <cfRule type="expression" dxfId="42" priority="1">
      <formula>$P$1="Feedback OFF"</formula>
    </cfRule>
  </conditionalFormatting>
  <dataValidations count="1">
    <dataValidation type="list" allowBlank="1" showInputMessage="1" showErrorMessage="1" sqref="P1" xr:uid="{1FBE8548-4FB1-6F4C-8D6A-610AB923170E}">
      <formula1>"Feedback ON, Taunting ON, Feedback OFF"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38809-E6BD-A945-B1F2-F2C821CF9C4D}">
  <sheetPr>
    <tabColor rgb="FF4FADEA"/>
  </sheetPr>
  <dimension ref="B1:H20"/>
  <sheetViews>
    <sheetView workbookViewId="0">
      <selection activeCell="H17" activeCellId="1" sqref="H14 H17"/>
    </sheetView>
  </sheetViews>
  <sheetFormatPr baseColWidth="10" defaultColWidth="9.1640625" defaultRowHeight="9" x14ac:dyDescent="0.15"/>
  <cols>
    <col min="1" max="1" width="9.1640625" style="46"/>
    <col min="2" max="4" width="9.33203125" style="46" bestFit="1" customWidth="1"/>
    <col min="5" max="5" width="9.1640625" style="46"/>
    <col min="6" max="6" width="9.33203125" style="46" bestFit="1" customWidth="1"/>
    <col min="7" max="7" width="9.1640625" style="46"/>
    <col min="8" max="8" width="13.83203125" style="46" bestFit="1" customWidth="1"/>
    <col min="9" max="10" width="9.1640625" style="46"/>
    <col min="11" max="11" width="12.83203125" style="46" customWidth="1"/>
    <col min="12" max="16384" width="9.1640625" style="46"/>
  </cols>
  <sheetData>
    <row r="1" spans="2:8" s="47" customFormat="1" x14ac:dyDescent="0.15"/>
    <row r="2" spans="2:8" s="47" customFormat="1" x14ac:dyDescent="0.15"/>
    <row r="4" spans="2:8" x14ac:dyDescent="0.15">
      <c r="B4" s="46">
        <v>0</v>
      </c>
    </row>
    <row r="5" spans="2:8" x14ac:dyDescent="0.15">
      <c r="B5" s="46">
        <v>0</v>
      </c>
    </row>
    <row r="6" spans="2:8" x14ac:dyDescent="0.15">
      <c r="B6" s="46">
        <v>0</v>
      </c>
    </row>
    <row r="7" spans="2:8" x14ac:dyDescent="0.15">
      <c r="B7" s="46">
        <v>0</v>
      </c>
    </row>
    <row r="8" spans="2:8" x14ac:dyDescent="0.15">
      <c r="B8" s="46">
        <v>0</v>
      </c>
    </row>
    <row r="10" spans="2:8" x14ac:dyDescent="0.15">
      <c r="B10" s="49">
        <v>0</v>
      </c>
      <c r="C10" s="49"/>
      <c r="D10" s="49"/>
      <c r="E10" s="49"/>
      <c r="F10" s="49"/>
    </row>
    <row r="11" spans="2:8" x14ac:dyDescent="0.15">
      <c r="B11" s="46">
        <v>0</v>
      </c>
      <c r="C11" s="46">
        <v>1</v>
      </c>
      <c r="D11" s="46">
        <v>0</v>
      </c>
      <c r="F11" s="46">
        <v>1</v>
      </c>
    </row>
    <row r="12" spans="2:8" x14ac:dyDescent="0.15">
      <c r="B12" s="46">
        <v>0</v>
      </c>
      <c r="C12" s="46">
        <v>1</v>
      </c>
      <c r="D12" s="46">
        <v>0</v>
      </c>
      <c r="F12" s="46">
        <v>1</v>
      </c>
    </row>
    <row r="14" spans="2:8" ht="16.5" customHeight="1" x14ac:dyDescent="0.15">
      <c r="B14" s="46">
        <v>0</v>
      </c>
    </row>
    <row r="16" spans="2:8" x14ac:dyDescent="0.15">
      <c r="B16" s="46">
        <v>0</v>
      </c>
      <c r="H16" s="53">
        <v>2</v>
      </c>
    </row>
    <row r="17" spans="2:8" x14ac:dyDescent="0.15">
      <c r="B17" s="53"/>
    </row>
    <row r="19" spans="2:8" x14ac:dyDescent="0.15">
      <c r="B19" s="46">
        <v>0</v>
      </c>
      <c r="H19" s="53">
        <v>2</v>
      </c>
    </row>
    <row r="20" spans="2:8" x14ac:dyDescent="0.15">
      <c r="B20" s="5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3538C-11A9-4345-A4B6-0CB3DD2E3B89}">
  <sheetPr>
    <tabColor rgb="FF4FADEA"/>
  </sheetPr>
  <dimension ref="A1:I20"/>
  <sheetViews>
    <sheetView workbookViewId="0">
      <selection activeCell="H16" sqref="H16"/>
    </sheetView>
  </sheetViews>
  <sheetFormatPr baseColWidth="10" defaultColWidth="9.1640625" defaultRowHeight="9" x14ac:dyDescent="0.15"/>
  <cols>
    <col min="1" max="7" width="9.1640625" style="46"/>
    <col min="8" max="8" width="9.5" style="46" bestFit="1" customWidth="1"/>
    <col min="9" max="10" width="9.1640625" style="46"/>
    <col min="11" max="11" width="12.83203125" style="46" customWidth="1"/>
    <col min="12" max="16384" width="9.1640625" style="46"/>
  </cols>
  <sheetData>
    <row r="1" spans="1:9" s="47" customFormat="1" x14ac:dyDescent="0.15">
      <c r="I1" s="47" t="s">
        <v>270</v>
      </c>
    </row>
    <row r="2" spans="1:9" s="47" customFormat="1" x14ac:dyDescent="0.15">
      <c r="A2" s="59">
        <f ca="1">IF(' Page C'!$D$2="DRAGGING CELLS IS NOT PERMITTED. PLEASE UNDO LAST ACTION!!",0,IF(' Page C'!$P$1&lt;&gt;"Feedback OFF",IF(Scoreboard!$F$23="",SUMIFS(' Page CPT'!A3:$AL$19, ' Page CPT'!A3:$AL$19, "&gt;0", ' Page CSC'!A3:$AL$19, "PerfectMsg")+ABS(SUMIFS(' Page CPT'!A3:$AL$19, ' Page CPT'!A3:$AL$19, "&lt;0", ' Page CSC'!A3:$AL$19, "PerfectMsg")),0),0))</f>
        <v>0</v>
      </c>
      <c r="B2" s="59">
        <f>SUMIF(' Page CPT'!A3:$AL$19,"&gt;0")</f>
        <v>8</v>
      </c>
    </row>
    <row r="4" spans="1:9" x14ac:dyDescent="0.15">
      <c r="B4" s="46">
        <v>0</v>
      </c>
    </row>
    <row r="5" spans="1:9" x14ac:dyDescent="0.15">
      <c r="B5" s="46">
        <v>0</v>
      </c>
    </row>
    <row r="6" spans="1:9" x14ac:dyDescent="0.15">
      <c r="B6" s="46">
        <v>0</v>
      </c>
    </row>
    <row r="7" spans="1:9" x14ac:dyDescent="0.15">
      <c r="B7" s="46">
        <v>0</v>
      </c>
    </row>
    <row r="8" spans="1:9" x14ac:dyDescent="0.15">
      <c r="B8" s="46">
        <v>0</v>
      </c>
    </row>
    <row r="10" spans="1:9" x14ac:dyDescent="0.15">
      <c r="B10" s="49">
        <v>0</v>
      </c>
      <c r="C10" s="49"/>
      <c r="D10" s="49"/>
      <c r="E10" s="49"/>
      <c r="F10" s="49"/>
    </row>
    <row r="11" spans="1:9" x14ac:dyDescent="0.15">
      <c r="B11" s="46">
        <v>0</v>
      </c>
      <c r="C11" s="46" t="str">
        <f ca="1">_xlfn.IFS(ISBLANK(' Page C'!C11),"",IF(NOT(ISNA('#_ Page C'!C11)),IF(ISNA(' Page C'!C11),TRUE,FALSE),FALSE),"StuNAMsg",IF(AND(ISNA('#_ Page C'!C11),ISNA(' Page C'!C11)),TRUE,FALSE),"PerfectMsg",IF(NOT(ISERROR('#_ Page C'!C11)),IF(ISERROR(' Page C'!C11),TRUE,FALSE),FALSE),"StuErrorMsg",IF(TYPE('#_ Page C'!C11)&lt;&gt;TYPE(' Page C'!C11),TRUE,FALSE),"WrongTypeMsg",IF(_xlfn.ISFORMULA('#_ Page C'!C11),IF(NOT(_xlfn.ISFORMULA(' Page C'!C11)),TRUE),FALSE),"MissingFormulaMsg",IF(NOT(AND(ISNUMBER(FIND("[",_xlfn.FORMULATEXT('#_ Page C'!C11))),ISNUMBER(FIND("!",_xlfn.FORMULATEXT('#_ Page C'!C11))))),AND(ISNUMBER(FIND("[",_xlfn.FORMULATEXT(' Page C'!C11))),ISNUMBER(FIND("!",_xlfn.FORMULATEXT(' Page C'!C11)))),FALSE),"ExternalRefsMsg",IF(ISNUMBER('#_ Page C'!C11),IF(ABS('#_ Page C'!C11-' Page C'!C11)&gt;0.00001,TRUE,FALSE),IF('#_ Page C'!C11&lt;&gt;' Page C'!C11,TRUE,FALSE)),IF(ISNUMBER('#_ Page C'!C11),IF('#_ Page C'!C11&gt;' Page C'!C11,"TooLow","TooHigh"),"WrongAnswer"),NOT(_xlfn.ISFORMULA('#_ Page C'!C11)),"PerfectMsg",IF(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 Page C'!C11),_xlfn.FORMULATEXT(' Page C'!C11),' Page C'!C11),"9","#"),"8","#"),"7","#"),"6","#"),"5","#"),"4","#"),"3","#"),"2","#"),"1","#"),"0","#"),CHAR(10),""),"$",""),"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 Page C'!C11),_xlfn.FORMULATEXT(' Page C'!C11),' Page C'!C11),"9","#"),"8","#"),"7","#"),"6","#"),"5","#"),"4","#"),"3","#"),"2","#"),"1","#"),"0","#"),CHAR(10),""),"$","")," ",""),",","@"),"&gt;","@"),"&lt;","@"),"=","@"),")","@"),"(","@"),"^","@"),"/","@"),"+","@"),"*","@"),"-","@"),"@#","")))/2&gt;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 Page C'!C11),_xlfn.FORMULATEXT('#_ Page C'!C11),'#_ Page C'!C11),"9","#"),"8","#"),"7","#"),"6","#"),"5","#"),"4","#"),"3","#"),"2","#"),"1","#"),"0","#"),CHAR(10),""),"$",""),"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 Page C'!C11),_xlfn.FORMULATEXT('#_ Page C'!C11),'#_ Page C'!C11),"9","#"),"8","#"),"7","#"),"6","#"),"5","#"),"4","#"),"3","#"),"2","#"),"1","#"),"0","#"),CHAR(10),""),"$","")," ",""),",","@"),"&gt;","@"),"&lt;","@"),"=","@"),")","@"),"(","@"),"^","@"),"/","@"),"+","@"),"*","@"),"-","@"),"@#","")))/2,TRUE,FALSE),"HardCodeMsg",IF(LEN(IF(_xlfn.ISFORMULA(' Page C'!C11),_xlfn.FORMULATEXT(' Page C'!C11),' Page C'!C11))-LEN(SUBSTITUTE(IF(_xlfn.ISFORMULA(' Page C'!C11),_xlfn.FORMULATEXT(' Page C'!C11),' Page C'!C11),"""",""))&gt;LEN(IF(_xlfn.ISFORMULA('#_ Page C'!C11),_xlfn.FORMULATEXT('#_ Page C'!C11),'#_ Page C'!C11))-LEN(SUBSTITUTE(IF(_xlfn.ISFORMULA('#_ Page C'!C11),_xlfn.FORMULATEXT('#_ Page C'!C11),'#_ Page C'!C11),"""","")),TRUE,FALSE),"HardQuoteMsg",IF(LEN(IF(_xlfn.ISFORMULA(' Page C'!C11),_xlfn.FORMULATEXT(' Page C'!C11),' Page C'!C11))-LEN(SUBSTITUTE(IF(_xlfn.ISFORMULA(' Page C'!C11),_xlfn.FORMULATEXT(' Page C'!C11),' Page C'!C11),"$",""))&lt;0.5*(LEN(IF(_xlfn.ISFORMULA('#_ Page C'!C11),_xlfn.FORMULATEXT('#_ Page C'!C11),'#_ Page C'!C11))-LEN(SUBSTITUTE(IF(_xlfn.ISFORMULA('#_ Page C'!C11),_xlfn.FORMULATEXT('#_ Page C'!C11),'#_ Page C'!C11),"$",""))),TRUE,FALSE),"MissingAbsMsg",TRUE,"PerfectMsg")</f>
        <v/>
      </c>
      <c r="D11" s="46">
        <v>0</v>
      </c>
      <c r="F11" s="46" t="str">
        <f ca="1">_xlfn.IFS(ISBLANK(' Page C'!F11),"",IF(NOT(ISNA('#_ Page C'!F11)),IF(ISNA(' Page C'!F11),TRUE,FALSE),FALSE),"StuNAMsg",IF(AND(ISNA('#_ Page C'!F11),ISNA(' Page C'!F11)),TRUE,FALSE),"PerfectMsg",IF(NOT(ISERROR('#_ Page C'!F11)),IF(ISERROR(' Page C'!F11),TRUE,FALSE),FALSE),"StuErrorMsg",IF(TYPE('#_ Page C'!F11)&lt;&gt;TYPE(' Page C'!F11),TRUE,FALSE),"WrongTypeMsg",IF(_xlfn.ISFORMULA('#_ Page C'!F11),IF(NOT(_xlfn.ISFORMULA(' Page C'!F11)),TRUE),FALSE),"MissingFormulaMsg",IF(NOT(AND(ISNUMBER(FIND("[",_xlfn.FORMULATEXT('#_ Page C'!F11))),ISNUMBER(FIND("!",_xlfn.FORMULATEXT('#_ Page C'!F11))))),AND(ISNUMBER(FIND("[",_xlfn.FORMULATEXT(' Page C'!F11))),ISNUMBER(FIND("!",_xlfn.FORMULATEXT(' Page C'!F11)))),FALSE),"ExternalRefsMsg",IF(ISNUMBER('#_ Page C'!F11),IF(ABS('#_ Page C'!F11-' Page C'!F11)&gt;0.00001,TRUE,FALSE),IF('#_ Page C'!F11&lt;&gt;' Page C'!F11,TRUE,FALSE)),IF(ISNUMBER('#_ Page C'!F11),IF('#_ Page C'!F11&gt;' Page C'!F11,"TooLow","TooHigh"),"WrongAnswer"),NOT(_xlfn.ISFORMULA('#_ Page C'!F11)),"PerfectMsg",IF(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 Page C'!F11),_xlfn.FORMULATEXT(' Page C'!F11),' Page C'!F11),"9","#"),"8","#"),"7","#"),"6","#"),"5","#"),"4","#"),"3","#"),"2","#"),"1","#"),"0","#"),CHAR(10),""),"$",""),"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 Page C'!F11),_xlfn.FORMULATEXT(' Page C'!F11),' Page C'!F11),"9","#"),"8","#"),"7","#"),"6","#"),"5","#"),"4","#"),"3","#"),"2","#"),"1","#"),"0","#"),CHAR(10),""),"$","")," ",""),",","@"),"&gt;","@"),"&lt;","@"),"=","@"),")","@"),"(","@"),"^","@"),"/","@"),"+","@"),"*","@"),"-","@"),"@#","")))/2&gt;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 Page C'!F11),_xlfn.FORMULATEXT('#_ Page C'!F11),'#_ Page C'!F11),"9","#"),"8","#"),"7","#"),"6","#"),"5","#"),"4","#"),"3","#"),"2","#"),"1","#"),"0","#"),CHAR(10),""),"$",""),"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 Page C'!F11),_xlfn.FORMULATEXT('#_ Page C'!F11),'#_ Page C'!F11),"9","#"),"8","#"),"7","#"),"6","#"),"5","#"),"4","#"),"3","#"),"2","#"),"1","#"),"0","#"),CHAR(10),""),"$","")," ",""),",","@"),"&gt;","@"),"&lt;","@"),"=","@"),")","@"),"(","@"),"^","@"),"/","@"),"+","@"),"*","@"),"-","@"),"@#","")))/2,TRUE,FALSE),"HardCodeMsg",IF(LEN(IF(_xlfn.ISFORMULA(' Page C'!F11),_xlfn.FORMULATEXT(' Page C'!F11),' Page C'!F11))-LEN(SUBSTITUTE(IF(_xlfn.ISFORMULA(' Page C'!F11),_xlfn.FORMULATEXT(' Page C'!F11),' Page C'!F11),"""",""))&gt;LEN(IF(_xlfn.ISFORMULA('#_ Page C'!F11),_xlfn.FORMULATEXT('#_ Page C'!F11),'#_ Page C'!F11))-LEN(SUBSTITUTE(IF(_xlfn.ISFORMULA('#_ Page C'!F11),_xlfn.FORMULATEXT('#_ Page C'!F11),'#_ Page C'!F11),"""","")),TRUE,FALSE),"HardQuoteMsg",IF(LEN(IF(_xlfn.ISFORMULA(' Page C'!F11),_xlfn.FORMULATEXT(' Page C'!F11),' Page C'!F11))-LEN(SUBSTITUTE(IF(_xlfn.ISFORMULA(' Page C'!F11),_xlfn.FORMULATEXT(' Page C'!F11),' Page C'!F11),"$",""))&lt;0.5*(LEN(IF(_xlfn.ISFORMULA('#_ Page C'!F11),_xlfn.FORMULATEXT('#_ Page C'!F11),'#_ Page C'!F11))-LEN(SUBSTITUTE(IF(_xlfn.ISFORMULA('#_ Page C'!F11),_xlfn.FORMULATEXT('#_ Page C'!F11),'#_ Page C'!F11),"$",""))),TRUE,FALSE),"MissingAbsMsg",TRUE,"PerfectMsg")</f>
        <v/>
      </c>
    </row>
    <row r="12" spans="1:9" x14ac:dyDescent="0.15">
      <c r="B12" s="46">
        <v>0</v>
      </c>
      <c r="C12" s="46" t="str">
        <f ca="1">_xlfn.IFS(ISBLANK(' Page C'!C12),"",IF(NOT(ISNA('#_ Page C'!C12)),IF(ISNA(' Page C'!C12),TRUE,FALSE),FALSE),"StuNAMsg",IF(AND(ISNA('#_ Page C'!C12),ISNA(' Page C'!C12)),TRUE,FALSE),"PerfectMsg",IF(NOT(ISERROR('#_ Page C'!C12)),IF(ISERROR(' Page C'!C12),TRUE,FALSE),FALSE),"StuErrorMsg",IF(TYPE('#_ Page C'!C12)&lt;&gt;TYPE(' Page C'!C12),TRUE,FALSE),"WrongTypeMsg",IF(_xlfn.ISFORMULA('#_ Page C'!C12),IF(NOT(_xlfn.ISFORMULA(' Page C'!C12)),TRUE),FALSE),"MissingFormulaMsg",IF(NOT(AND(ISNUMBER(FIND("[",_xlfn.FORMULATEXT('#_ Page C'!C12))),ISNUMBER(FIND("!",_xlfn.FORMULATEXT('#_ Page C'!C12))))),AND(ISNUMBER(FIND("[",_xlfn.FORMULATEXT(' Page C'!C12))),ISNUMBER(FIND("!",_xlfn.FORMULATEXT(' Page C'!C12)))),FALSE),"ExternalRefsMsg",IF(ISNUMBER('#_ Page C'!C12),IF(ABS('#_ Page C'!C12-' Page C'!C12)&gt;0.00001,TRUE,FALSE),IF('#_ Page C'!C12&lt;&gt;' Page C'!C12,TRUE,FALSE)),IF(ISNUMBER('#_ Page C'!C12),IF('#_ Page C'!C12&gt;' Page C'!C12,"TooLow","TooHigh"),"WrongAnswer"),NOT(_xlfn.ISFORMULA('#_ Page C'!C12)),"PerfectMsg",IF(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 Page C'!C12),_xlfn.FORMULATEXT(' Page C'!C12),' Page C'!C12),"9","#"),"8","#"),"7","#"),"6","#"),"5","#"),"4","#"),"3","#"),"2","#"),"1","#"),"0","#"),CHAR(10),""),"$",""),"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 Page C'!C12),_xlfn.FORMULATEXT(' Page C'!C12),' Page C'!C12),"9","#"),"8","#"),"7","#"),"6","#"),"5","#"),"4","#"),"3","#"),"2","#"),"1","#"),"0","#"),CHAR(10),""),"$","")," ",""),",","@"),"&gt;","@"),"&lt;","@"),"=","@"),")","@"),"(","@"),"^","@"),"/","@"),"+","@"),"*","@"),"-","@"),"@#","")))/2&gt;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 Page C'!C12),_xlfn.FORMULATEXT('#_ Page C'!C12),'#_ Page C'!C12),"9","#"),"8","#"),"7","#"),"6","#"),"5","#"),"4","#"),"3","#"),"2","#"),"1","#"),"0","#"),CHAR(10),""),"$",""),"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 Page C'!C12),_xlfn.FORMULATEXT('#_ Page C'!C12),'#_ Page C'!C12),"9","#"),"8","#"),"7","#"),"6","#"),"5","#"),"4","#"),"3","#"),"2","#"),"1","#"),"0","#"),CHAR(10),""),"$","")," ",""),",","@"),"&gt;","@"),"&lt;","@"),"=","@"),")","@"),"(","@"),"^","@"),"/","@"),"+","@"),"*","@"),"-","@"),"@#","")))/2,TRUE,FALSE),"HardCodeMsg",IF(LEN(IF(_xlfn.ISFORMULA(' Page C'!C12),_xlfn.FORMULATEXT(' Page C'!C12),' Page C'!C12))-LEN(SUBSTITUTE(IF(_xlfn.ISFORMULA(' Page C'!C12),_xlfn.FORMULATEXT(' Page C'!C12),' Page C'!C12),"""",""))&gt;LEN(IF(_xlfn.ISFORMULA('#_ Page C'!C12),_xlfn.FORMULATEXT('#_ Page C'!C12),'#_ Page C'!C12))-LEN(SUBSTITUTE(IF(_xlfn.ISFORMULA('#_ Page C'!C12),_xlfn.FORMULATEXT('#_ Page C'!C12),'#_ Page C'!C12),"""","")),TRUE,FALSE),"HardQuoteMsg",IF(LEN(IF(_xlfn.ISFORMULA(' Page C'!C12),_xlfn.FORMULATEXT(' Page C'!C12),' Page C'!C12))-LEN(SUBSTITUTE(IF(_xlfn.ISFORMULA(' Page C'!C12),_xlfn.FORMULATEXT(' Page C'!C12),' Page C'!C12),"$",""))&lt;0.5*(LEN(IF(_xlfn.ISFORMULA('#_ Page C'!C12),_xlfn.FORMULATEXT('#_ Page C'!C12),'#_ Page C'!C12))-LEN(SUBSTITUTE(IF(_xlfn.ISFORMULA('#_ Page C'!C12),_xlfn.FORMULATEXT('#_ Page C'!C12),'#_ Page C'!C12),"$",""))),TRUE,FALSE),"MissingAbsMsg",TRUE,"PerfectMsg")</f>
        <v/>
      </c>
      <c r="D12" s="46">
        <v>0</v>
      </c>
      <c r="F12" s="46" t="str">
        <f ca="1">_xlfn.IFS(ISBLANK(' Page C'!F12),"",IF(NOT(ISNA('#_ Page C'!F12)),IF(ISNA(' Page C'!F12),TRUE,FALSE),FALSE),"StuNAMsg",IF(AND(ISNA('#_ Page C'!F12),ISNA(' Page C'!F12)),TRUE,FALSE),"PerfectMsg",IF(NOT(ISERROR('#_ Page C'!F12)),IF(ISERROR(' Page C'!F12),TRUE,FALSE),FALSE),"StuErrorMsg",IF(TYPE('#_ Page C'!F12)&lt;&gt;TYPE(' Page C'!F12),TRUE,FALSE),"WrongTypeMsg",IF(_xlfn.ISFORMULA('#_ Page C'!F12),IF(NOT(_xlfn.ISFORMULA(' Page C'!F12)),TRUE),FALSE),"MissingFormulaMsg",IF(NOT(AND(ISNUMBER(FIND("[",_xlfn.FORMULATEXT('#_ Page C'!F12))),ISNUMBER(FIND("!",_xlfn.FORMULATEXT('#_ Page C'!F12))))),AND(ISNUMBER(FIND("[",_xlfn.FORMULATEXT(' Page C'!F12))),ISNUMBER(FIND("!",_xlfn.FORMULATEXT(' Page C'!F12)))),FALSE),"ExternalRefsMsg",IF(ISNUMBER('#_ Page C'!F12),IF(ABS('#_ Page C'!F12-' Page C'!F12)&gt;0.00001,TRUE,FALSE),IF('#_ Page C'!F12&lt;&gt;' Page C'!F12,TRUE,FALSE)),IF(ISNUMBER('#_ Page C'!F12),IF('#_ Page C'!F12&gt;' Page C'!F12,"TooLow","TooHigh"),"WrongAnswer"),NOT(_xlfn.ISFORMULA('#_ Page C'!F12)),"PerfectMsg",IF(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 Page C'!F12),_xlfn.FORMULATEXT(' Page C'!F12),' Page C'!F12),"9","#"),"8","#"),"7","#"),"6","#"),"5","#"),"4","#"),"3","#"),"2","#"),"1","#"),"0","#"),CHAR(10),""),"$",""),"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 Page C'!F12),_xlfn.FORMULATEXT(' Page C'!F12),' Page C'!F12),"9","#"),"8","#"),"7","#"),"6","#"),"5","#"),"4","#"),"3","#"),"2","#"),"1","#"),"0","#"),CHAR(10),""),"$","")," ",""),",","@"),"&gt;","@"),"&lt;","@"),"=","@"),")","@"),"(","@"),"^","@"),"/","@"),"+","@"),"*","@"),"-","@"),"@#","")))/2&gt;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 Page C'!F12),_xlfn.FORMULATEXT('#_ Page C'!F12),'#_ Page C'!F12),"9","#"),"8","#"),"7","#"),"6","#"),"5","#"),"4","#"),"3","#"),"2","#"),"1","#"),"0","#"),CHAR(10),""),"$",""),"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 Page C'!F12),_xlfn.FORMULATEXT('#_ Page C'!F12),'#_ Page C'!F12),"9","#"),"8","#"),"7","#"),"6","#"),"5","#"),"4","#"),"3","#"),"2","#"),"1","#"),"0","#"),CHAR(10),""),"$","")," ",""),",","@"),"&gt;","@"),"&lt;","@"),"=","@"),")","@"),"(","@"),"^","@"),"/","@"),"+","@"),"*","@"),"-","@"),"@#","")))/2,TRUE,FALSE),"HardCodeMsg",IF(LEN(IF(_xlfn.ISFORMULA(' Page C'!F12),_xlfn.FORMULATEXT(' Page C'!F12),' Page C'!F12))-LEN(SUBSTITUTE(IF(_xlfn.ISFORMULA(' Page C'!F12),_xlfn.FORMULATEXT(' Page C'!F12),' Page C'!F12),"""",""))&gt;LEN(IF(_xlfn.ISFORMULA('#_ Page C'!F12),_xlfn.FORMULATEXT('#_ Page C'!F12),'#_ Page C'!F12))-LEN(SUBSTITUTE(IF(_xlfn.ISFORMULA('#_ Page C'!F12),_xlfn.FORMULATEXT('#_ Page C'!F12),'#_ Page C'!F12),"""","")),TRUE,FALSE),"HardQuoteMsg",IF(LEN(IF(_xlfn.ISFORMULA(' Page C'!F12),_xlfn.FORMULATEXT(' Page C'!F12),' Page C'!F12))-LEN(SUBSTITUTE(IF(_xlfn.ISFORMULA(' Page C'!F12),_xlfn.FORMULATEXT(' Page C'!F12),' Page C'!F12),"$",""))&lt;0.5*(LEN(IF(_xlfn.ISFORMULA('#_ Page C'!F12),_xlfn.FORMULATEXT('#_ Page C'!F12),'#_ Page C'!F12))-LEN(SUBSTITUTE(IF(_xlfn.ISFORMULA('#_ Page C'!F12),_xlfn.FORMULATEXT('#_ Page C'!F12),'#_ Page C'!F12),"$",""))),TRUE,FALSE),"MissingAbsMsg",TRUE,"PerfectMsg")</f>
        <v/>
      </c>
    </row>
    <row r="14" spans="1:9" ht="16.5" customHeight="1" x14ac:dyDescent="0.15">
      <c r="B14" s="46">
        <v>0</v>
      </c>
    </row>
    <row r="16" spans="1:9" x14ac:dyDescent="0.15">
      <c r="B16" s="46">
        <v>0</v>
      </c>
      <c r="H16" s="53" t="str">
        <f ca="1">_xlfn.IFS(ISBLANK(' Page C'!H16),"",IF(NOT(ISNA('#_ Page C'!H16)),IF(ISNA(' Page C'!H16),TRUE,FALSE),FALSE),"StuNAMsg",IF(AND(ISNA('#_ Page C'!H16),ISNA(' Page C'!H16)),TRUE,FALSE),"PerfectMsg",IF(NOT(ISERROR('#_ Page C'!H16)),IF(ISERROR(' Page C'!H16),TRUE,FALSE),FALSE),"StuErrorMsg",IF(TYPE('#_ Page C'!H16)&lt;&gt;TYPE(' Page C'!H16),TRUE,FALSE),"WrongTypeMsg",IF(_xlfn.ISFORMULA('#_ Page C'!H16),IF(NOT(_xlfn.ISFORMULA(' Page C'!H16)),TRUE),FALSE),"MissingFormulaMsg",IF(NOT(AND(ISNUMBER(FIND("[",_xlfn.FORMULATEXT('#_ Page C'!H16))),ISNUMBER(FIND("!",_xlfn.FORMULATEXT('#_ Page C'!H16))))),AND(ISNUMBER(FIND("[",_xlfn.FORMULATEXT(' Page C'!H16))),ISNUMBER(FIND("!",_xlfn.FORMULATEXT(' Page C'!H16)))),FALSE),"ExternalRefsMsg",IF(ISNUMBER('#_ Page C'!H16),IF(ABS('#_ Page C'!H16-' Page C'!H16)&gt;0.00001,TRUE,FALSE),IF('#_ Page C'!H16&lt;&gt;' Page C'!H16,TRUE,FALSE)),IF(ISNUMBER('#_ Page C'!H16),IF('#_ Page C'!H16&gt;' Page C'!H16,"TooLow","TooHigh"),"WrongAnswer"),NOT(_xlfn.ISFORMULA('#_ Page C'!H16)),"PerfectMsg",IF(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 Page C'!H16),_xlfn.FORMULATEXT(' Page C'!H16),' Page C'!H16),"9","#"),"8","#"),"7","#"),"6","#"),"5","#"),"4","#"),"3","#"),"2","#"),"1","#"),"0","#"),CHAR(10),""),"$",""),"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 Page C'!H16),_xlfn.FORMULATEXT(' Page C'!H16),' Page C'!H16),"9","#"),"8","#"),"7","#"),"6","#"),"5","#"),"4","#"),"3","#"),"2","#"),"1","#"),"0","#"),CHAR(10),""),"$","")," ",""),",","@"),"&gt;","@"),"&lt;","@"),"=","@"),")","@"),"(","@"),"^","@"),"/","@"),"+","@"),"*","@"),"-","@"),"@#","")))/2&gt;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 Page C'!H16),_xlfn.FORMULATEXT('#_ Page C'!H16),'#_ Page C'!H16),"9","#"),"8","#"),"7","#"),"6","#"),"5","#"),"4","#"),"3","#"),"2","#"),"1","#"),"0","#"),CHAR(10),""),"$",""),"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 Page C'!H16),_xlfn.FORMULATEXT('#_ Page C'!H16),'#_ Page C'!H16),"9","#"),"8","#"),"7","#"),"6","#"),"5","#"),"4","#"),"3","#"),"2","#"),"1","#"),"0","#"),CHAR(10),""),"$","")," ",""),",","@"),"&gt;","@"),"&lt;","@"),"=","@"),")","@"),"(","@"),"^","@"),"/","@"),"+","@"),"*","@"),"-","@"),"@#","")))/2,TRUE,FALSE),"HardCodeMsg",IF(LEN(IF(_xlfn.ISFORMULA(' Page C'!H16),_xlfn.FORMULATEXT(' Page C'!H16),' Page C'!H16))-LEN(SUBSTITUTE(IF(_xlfn.ISFORMULA(' Page C'!H16),_xlfn.FORMULATEXT(' Page C'!H16),' Page C'!H16),"""",""))&gt;LEN(IF(_xlfn.ISFORMULA('#_ Page C'!H16),_xlfn.FORMULATEXT('#_ Page C'!H16),'#_ Page C'!H16))-LEN(SUBSTITUTE(IF(_xlfn.ISFORMULA('#_ Page C'!H16),_xlfn.FORMULATEXT('#_ Page C'!H16),'#_ Page C'!H16),"""","")),TRUE,FALSE),"HardQuoteMsg",IF(LEN(IF(_xlfn.ISFORMULA(' Page C'!H16),_xlfn.FORMULATEXT(' Page C'!H16),' Page C'!H16))-LEN(SUBSTITUTE(IF(_xlfn.ISFORMULA(' Page C'!H16),_xlfn.FORMULATEXT(' Page C'!H16),' Page C'!H16),"$",""))&lt;0.5*(LEN(IF(_xlfn.ISFORMULA('#_ Page C'!H16),_xlfn.FORMULATEXT('#_ Page C'!H16),'#_ Page C'!H16))-LEN(SUBSTITUTE(IF(_xlfn.ISFORMULA('#_ Page C'!H16),_xlfn.FORMULATEXT('#_ Page C'!H16),'#_ Page C'!H16),"$",""))),TRUE,FALSE),"MissingAbsMsg",TRUE,"PerfectMsg")</f>
        <v/>
      </c>
    </row>
    <row r="17" spans="2:8" x14ac:dyDescent="0.15">
      <c r="B17" s="53"/>
    </row>
    <row r="19" spans="2:8" x14ac:dyDescent="0.15">
      <c r="B19" s="46">
        <v>0</v>
      </c>
      <c r="H19" s="53" t="str">
        <f ca="1">_xlfn.IFS(ISBLANK(' Page C'!H19),"",IF(NOT(ISNA('#_ Page C'!H19)),IF(ISNA(' Page C'!H19),TRUE,FALSE),FALSE),"StuNAMsg",IF(AND(ISNA('#_ Page C'!H19),ISNA(' Page C'!H19)),TRUE,FALSE),"PerfectMsg",IF(NOT(ISERROR('#_ Page C'!H19)),IF(ISERROR(' Page C'!H19),TRUE,FALSE),FALSE),"StuErrorMsg",IF(TYPE('#_ Page C'!H19)&lt;&gt;TYPE(' Page C'!H19),TRUE,FALSE),"WrongTypeMsg",IF(_xlfn.ISFORMULA('#_ Page C'!H19),IF(NOT(_xlfn.ISFORMULA(' Page C'!H19)),TRUE),FALSE),"MissingFormulaMsg",IF(NOT(AND(ISNUMBER(FIND("[",_xlfn.FORMULATEXT('#_ Page C'!H19))),ISNUMBER(FIND("!",_xlfn.FORMULATEXT('#_ Page C'!H19))))),AND(ISNUMBER(FIND("[",_xlfn.FORMULATEXT(' Page C'!H19))),ISNUMBER(FIND("!",_xlfn.FORMULATEXT(' Page C'!H19)))),FALSE),"ExternalRefsMsg",IF(ISNUMBER('#_ Page C'!H19),IF(ABS('#_ Page C'!H19-' Page C'!H19)&gt;0.00001,TRUE,FALSE),IF('#_ Page C'!H19&lt;&gt;' Page C'!H19,TRUE,FALSE)),IF(ISNUMBER('#_ Page C'!H19),IF('#_ Page C'!H19&gt;' Page C'!H19,"TooLow","TooHigh"),"WrongAnswer"),NOT(_xlfn.ISFORMULA('#_ Page C'!H19)),"PerfectMsg",IF(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 Page C'!H19),_xlfn.FORMULATEXT(' Page C'!H19),' Page C'!H19),"9","#"),"8","#"),"7","#"),"6","#"),"5","#"),"4","#"),"3","#"),"2","#"),"1","#"),"0","#"),CHAR(10),""),"$",""),"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 Page C'!H19),_xlfn.FORMULATEXT(' Page C'!H19),' Page C'!H19),"9","#"),"8","#"),"7","#"),"6","#"),"5","#"),"4","#"),"3","#"),"2","#"),"1","#"),"0","#"),CHAR(10),""),"$","")," ",""),",","@"),"&gt;","@"),"&lt;","@"),"=","@"),")","@"),"(","@"),"^","@"),"/","@"),"+","@"),"*","@"),"-","@"),"@#","")))/2&gt;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 Page C'!H19),_xlfn.FORMULATEXT('#_ Page C'!H19),'#_ Page C'!H19),"9","#"),"8","#"),"7","#"),"6","#"),"5","#"),"4","#"),"3","#"),"2","#"),"1","#"),"0","#"),CHAR(10),""),"$",""),"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 Page C'!H19),_xlfn.FORMULATEXT('#_ Page C'!H19),'#_ Page C'!H19),"9","#"),"8","#"),"7","#"),"6","#"),"5","#"),"4","#"),"3","#"),"2","#"),"1","#"),"0","#"),CHAR(10),""),"$","")," ",""),",","@"),"&gt;","@"),"&lt;","@"),"=","@"),")","@"),"(","@"),"^","@"),"/","@"),"+","@"),"*","@"),"-","@"),"@#","")))/2,TRUE,FALSE),"HardCodeMsg",IF(LEN(IF(_xlfn.ISFORMULA(' Page C'!H19),_xlfn.FORMULATEXT(' Page C'!H19),' Page C'!H19))-LEN(SUBSTITUTE(IF(_xlfn.ISFORMULA(' Page C'!H19),_xlfn.FORMULATEXT(' Page C'!H19),' Page C'!H19),"""",""))&gt;LEN(IF(_xlfn.ISFORMULA('#_ Page C'!H19),_xlfn.FORMULATEXT('#_ Page C'!H19),'#_ Page C'!H19))-LEN(SUBSTITUTE(IF(_xlfn.ISFORMULA('#_ Page C'!H19),_xlfn.FORMULATEXT('#_ Page C'!H19),'#_ Page C'!H19),"""","")),TRUE,FALSE),"HardQuoteMsg",IF(LEN(IF(_xlfn.ISFORMULA(' Page C'!H19),_xlfn.FORMULATEXT(' Page C'!H19),' Page C'!H19))-LEN(SUBSTITUTE(IF(_xlfn.ISFORMULA(' Page C'!H19),_xlfn.FORMULATEXT(' Page C'!H19),' Page C'!H19),"$",""))&lt;0.5*(LEN(IF(_xlfn.ISFORMULA('#_ Page C'!H19),_xlfn.FORMULATEXT('#_ Page C'!H19),'#_ Page C'!H19))-LEN(SUBSTITUTE(IF(_xlfn.ISFORMULA('#_ Page C'!H19),_xlfn.FORMULATEXT('#_ Page C'!H19),'#_ Page C'!H19),"$",""))),TRUE,FALSE),"MissingAbsMsg",TRUE,"PerfectMsg")</f>
        <v/>
      </c>
    </row>
    <row r="20" spans="2:8" x14ac:dyDescent="0.15">
      <c r="B20" s="5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AC5A9-4AD9-7D4C-A5B6-D4BC4F0593AD}">
  <sheetPr>
    <tabColor theme="7" tint="0.79998168889431442"/>
  </sheetPr>
  <dimension ref="A1:AO20"/>
  <sheetViews>
    <sheetView showGridLines="0" zoomScale="120" zoomScaleNormal="120" workbookViewId="0">
      <pane ySplit="2" topLeftCell="A3" activePane="bottomLeft" state="frozen"/>
      <selection pane="bottomLeft" activeCell="A3" sqref="A3"/>
    </sheetView>
  </sheetViews>
  <sheetFormatPr baseColWidth="10" defaultColWidth="9.1640625" defaultRowHeight="15" x14ac:dyDescent="0.2"/>
  <cols>
    <col min="8" max="8" width="9.5" bestFit="1" customWidth="1"/>
    <col min="11" max="11" width="12.83203125" customWidth="1"/>
  </cols>
  <sheetData>
    <row r="1" spans="1:41" s="23" customFormat="1" ht="22" customHeight="1" x14ac:dyDescent="0.2">
      <c r="A1" s="29" t="s">
        <v>265</v>
      </c>
      <c r="B1" s="29" t="s">
        <v>266</v>
      </c>
      <c r="C1" s="29" t="s">
        <v>267</v>
      </c>
      <c r="D1" s="30" t="str" cm="1">
        <f t="array" aca="1" ref="D1" ca="1">IFERROR(
    _xlfn.LET(
        _xlpm.FileName, MID(CELL("filename", A1), FIND("]", CELL("filename", A1)) + 1, 255),
        _xlpm.DynamicRef, INDIRECT("'#_" &amp; _xlpm.FileName &amp; "'!" &amp; C2),
        IF(
            TYPE(_xlpm.DynamicRef) = 1,
            VLOOKUP(
                CELL("format", _xlpm.DynamicRef),
                FormatCodesSFX!$A$4:$B$53,
                2,
                FALSE
            ),
            _xlfn.SWITCH(
                TYPE(_xlpm.DynamicRef),
                2, "short text",
                4, "logical",
                16, "error",
                64, "long text",
                "Other"
            )
        )
    ),
    "Error in formula"
)</f>
        <v>error</v>
      </c>
      <c r="E1" s="29"/>
      <c r="F1" s="29"/>
      <c r="G1" s="29"/>
      <c r="H1" s="29"/>
      <c r="I1" s="30" t="str" cm="1">
        <f t="array" ref="I1">_xlfn.IFS(ROW(A100)&lt;100,"Undo deleted row or quit without saving",COLUMN(AZ1)&lt;52,"Undo deleted column or quit without saving",ROW(A100)&gt;100,"Undo inserted row or quit without saving",COLUMN(AZ1)&gt;52,"Undo inserted column or quit without saving",Scoreboard!$F$23&lt;&gt;"","Security compromised: Undo last action or quit without saving",TRUE=TRUE,"Hardworking Student")</f>
        <v>Hardworking Student</v>
      </c>
      <c r="J1" s="30"/>
      <c r="K1" s="30"/>
      <c r="L1" s="30" t="s">
        <v>268</v>
      </c>
      <c r="M1" s="30"/>
      <c r="N1" s="30"/>
      <c r="O1" s="30"/>
      <c r="P1" s="31" t="s">
        <v>269</v>
      </c>
      <c r="Q1" s="30"/>
      <c r="R1" s="30"/>
      <c r="S1" s="60" t="s">
        <v>272</v>
      </c>
      <c r="T1" s="33"/>
      <c r="U1" s="32"/>
      <c r="V1" s="33"/>
      <c r="W1" s="32"/>
      <c r="X1" s="29" t="str">
        <f t="shared" ref="X1:AA2" si="0">A1</f>
        <v>earned</v>
      </c>
      <c r="Y1" s="29" t="str">
        <f t="shared" si="0"/>
        <v>possible</v>
      </c>
      <c r="Z1" s="29" t="str">
        <f t="shared" si="0"/>
        <v>cell</v>
      </c>
      <c r="AA1" s="30" t="str">
        <f t="shared" ca="1" si="0"/>
        <v>error</v>
      </c>
      <c r="AB1" s="29"/>
      <c r="AC1" s="29"/>
      <c r="AD1" s="34"/>
      <c r="AE1" s="34"/>
      <c r="AF1" s="30" t="str">
        <f>I1</f>
        <v>Hardworking Student</v>
      </c>
      <c r="AG1" s="30"/>
      <c r="AH1" s="34"/>
      <c r="AI1" s="34"/>
      <c r="AJ1" s="34"/>
      <c r="AK1" s="34"/>
      <c r="AL1" s="30" t="s">
        <v>268</v>
      </c>
      <c r="AM1" s="34"/>
      <c r="AN1" s="34"/>
      <c r="AO1" s="34"/>
    </row>
    <row r="2" spans="1:41" s="23" customFormat="1" ht="23" customHeight="1" thickBot="1" x14ac:dyDescent="0.45">
      <c r="A2" s="35">
        <f ca="1">' Page CSC'!$A$2</f>
        <v>0</v>
      </c>
      <c r="B2" s="36">
        <f>' Page CSC'!$B$2</f>
        <v>8</v>
      </c>
      <c r="C2" s="35" t="str" cm="1">
        <f t="array" aca="1" ref="C2" ca="1">SUBSTITUTE(IF(LEN(CELL("address"))&lt;15,CELL("address"),""),"$","")</f>
        <v/>
      </c>
      <c r="D2" s="37" t="str">
        <f ca="1">IF(ISNUMBER(SEARCH("FeedbackSFX!",_xlfn.FORMULATEXT(INDIRECT("' Page CSC'!"&amp;C2)))),"DRAGGING CELLS IS NOT PERMITTED. PLEASE UNDO LAST ACTION!!",IF($P$1&lt;&gt;"Feedback OFF",IFERROR(HLOOKUP(INDIRECT("' Page CSC'!"&amp;C2),FeedbackSFX!$B$2:$N$10,IF($P$1="Feedback ON", 2, FeedbackSFX!B1), FALSE), ""),""))</f>
        <v/>
      </c>
      <c r="E2" s="38"/>
      <c r="F2" s="38"/>
      <c r="G2" s="38"/>
      <c r="H2" s="38"/>
      <c r="I2" s="39"/>
      <c r="J2" s="38"/>
      <c r="K2" s="38"/>
      <c r="L2" s="38"/>
      <c r="M2" s="38"/>
      <c r="N2" s="38"/>
      <c r="O2" s="38"/>
      <c r="P2" s="45" t="str">
        <f ca="1">IF(Scoreboard!$E$4="Excel version: Invalid","****ERROR: Scoreboard requires Excel 365 or 2021 to run****", "")</f>
        <v/>
      </c>
      <c r="Q2" s="38"/>
      <c r="R2" s="38"/>
      <c r="S2" s="40"/>
      <c r="T2" s="41"/>
      <c r="U2" s="42"/>
      <c r="V2" s="41"/>
      <c r="W2" s="42"/>
      <c r="X2" s="43">
        <f t="shared" ca="1" si="0"/>
        <v>0</v>
      </c>
      <c r="Y2" s="43">
        <f t="shared" si="0"/>
        <v>8</v>
      </c>
      <c r="Z2" s="43" t="str">
        <f t="shared" ca="1" si="0"/>
        <v/>
      </c>
      <c r="AA2" s="37" t="str">
        <f t="shared" ca="1" si="0"/>
        <v/>
      </c>
      <c r="AB2" s="38"/>
      <c r="AC2" s="38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</row>
    <row r="4" spans="1:41" x14ac:dyDescent="0.2">
      <c r="B4" s="11" t="s">
        <v>23</v>
      </c>
      <c r="C4" s="11"/>
      <c r="D4" s="11"/>
      <c r="E4" s="11"/>
      <c r="F4" s="11"/>
      <c r="G4" s="11"/>
      <c r="H4" s="11"/>
      <c r="I4" s="11"/>
      <c r="J4" s="11"/>
      <c r="K4" s="11"/>
    </row>
    <row r="5" spans="1:41" x14ac:dyDescent="0.2">
      <c r="B5" s="11" t="s">
        <v>24</v>
      </c>
      <c r="C5" s="11"/>
      <c r="D5" s="11"/>
      <c r="E5" s="11"/>
      <c r="F5" s="11"/>
      <c r="G5" s="11"/>
      <c r="H5" s="11"/>
      <c r="I5" s="11"/>
      <c r="J5" s="11"/>
      <c r="K5" s="11"/>
    </row>
    <row r="6" spans="1:41" x14ac:dyDescent="0.2">
      <c r="B6" s="11" t="s">
        <v>25</v>
      </c>
      <c r="C6" s="11"/>
      <c r="D6" s="11"/>
      <c r="E6" s="11"/>
      <c r="F6" s="11"/>
      <c r="G6" s="11"/>
      <c r="H6" s="11"/>
      <c r="I6" s="11"/>
      <c r="J6" s="11"/>
      <c r="K6" s="11"/>
    </row>
    <row r="7" spans="1:41" x14ac:dyDescent="0.2">
      <c r="B7" s="11" t="s">
        <v>26</v>
      </c>
      <c r="C7" s="11"/>
      <c r="D7" s="11"/>
      <c r="E7" s="11"/>
      <c r="F7" s="11"/>
      <c r="G7" s="11"/>
      <c r="H7" s="11"/>
      <c r="I7" s="11"/>
      <c r="J7" s="11"/>
      <c r="K7" s="11"/>
    </row>
    <row r="8" spans="1:41" x14ac:dyDescent="0.2">
      <c r="B8" s="11" t="s">
        <v>27</v>
      </c>
      <c r="C8" s="11"/>
      <c r="D8" s="11"/>
      <c r="E8" s="11"/>
      <c r="F8" s="11"/>
      <c r="G8" s="11"/>
      <c r="H8" s="11"/>
      <c r="I8" s="11"/>
      <c r="J8" s="11"/>
      <c r="K8" s="11"/>
    </row>
    <row r="10" spans="1:41" x14ac:dyDescent="0.2">
      <c r="B10" s="2" t="s">
        <v>28</v>
      </c>
      <c r="C10" s="2"/>
      <c r="D10" s="2"/>
      <c r="E10" s="2"/>
      <c r="F10" s="2"/>
    </row>
    <row r="11" spans="1:41" x14ac:dyDescent="0.2">
      <c r="B11" t="s">
        <v>29</v>
      </c>
      <c r="C11" s="25"/>
      <c r="D11" t="s">
        <v>30</v>
      </c>
      <c r="F11" s="25"/>
    </row>
    <row r="12" spans="1:41" x14ac:dyDescent="0.2">
      <c r="B12" t="s">
        <v>6</v>
      </c>
      <c r="C12" s="25"/>
      <c r="D12" t="s">
        <v>31</v>
      </c>
      <c r="F12" s="25"/>
    </row>
    <row r="14" spans="1:41" ht="16.5" customHeight="1" x14ac:dyDescent="0.2">
      <c r="B14" s="11" t="s">
        <v>32</v>
      </c>
      <c r="C14" s="11"/>
      <c r="D14" s="11"/>
      <c r="E14" s="11"/>
      <c r="F14" s="11"/>
      <c r="G14" s="11"/>
      <c r="H14" s="11"/>
    </row>
    <row r="15" spans="1:41" ht="16" thickBot="1" x14ac:dyDescent="0.25"/>
    <row r="16" spans="1:41" ht="17" thickTop="1" thickBot="1" x14ac:dyDescent="0.25">
      <c r="B16" s="11" t="s">
        <v>33</v>
      </c>
      <c r="C16" s="11"/>
      <c r="D16" s="11"/>
      <c r="E16" s="11"/>
      <c r="F16" s="11"/>
      <c r="G16" s="11"/>
      <c r="H16" s="61"/>
    </row>
    <row r="17" spans="2:8" ht="16" thickTop="1" x14ac:dyDescent="0.2">
      <c r="B17" s="6"/>
    </row>
    <row r="18" spans="2:8" ht="16" thickBot="1" x14ac:dyDescent="0.25"/>
    <row r="19" spans="2:8" ht="17" thickTop="1" thickBot="1" x14ac:dyDescent="0.25">
      <c r="B19" s="11" t="s">
        <v>34</v>
      </c>
      <c r="C19" s="11"/>
      <c r="D19" s="11"/>
      <c r="E19" s="11"/>
      <c r="F19" s="11"/>
      <c r="G19" s="11"/>
      <c r="H19" s="61"/>
    </row>
    <row r="20" spans="2:8" ht="16" thickTop="1" x14ac:dyDescent="0.2">
      <c r="B20" s="6"/>
    </row>
  </sheetData>
  <conditionalFormatting sqref="A1:A2">
    <cfRule type="expression" dxfId="24" priority="12">
      <formula>$A$2/$B$2&gt;=0.076</formula>
    </cfRule>
  </conditionalFormatting>
  <conditionalFormatting sqref="B1:B2">
    <cfRule type="expression" dxfId="23" priority="13">
      <formula>$A$2/$B$2&gt;=0.153</formula>
    </cfRule>
  </conditionalFormatting>
  <conditionalFormatting sqref="C1:C2">
    <cfRule type="expression" dxfId="22" priority="14">
      <formula>$A$2/$B$2&gt;=0.23</formula>
    </cfRule>
  </conditionalFormatting>
  <conditionalFormatting sqref="D1:D2">
    <cfRule type="expression" dxfId="21" priority="15">
      <formula>$A$2/$B$2&gt;=0.307</formula>
    </cfRule>
  </conditionalFormatting>
  <conditionalFormatting sqref="E1:E2">
    <cfRule type="expression" dxfId="20" priority="16">
      <formula>$A$2/$B$2&gt;=0.384</formula>
    </cfRule>
  </conditionalFormatting>
  <conditionalFormatting sqref="F1:F2">
    <cfRule type="expression" dxfId="19" priority="17">
      <formula>$A$2/$B$2&gt;=0.461</formula>
    </cfRule>
  </conditionalFormatting>
  <conditionalFormatting sqref="G1:G2">
    <cfRule type="expression" dxfId="18" priority="18">
      <formula>$A$2/$B$2&gt;=0.538</formula>
    </cfRule>
  </conditionalFormatting>
  <conditionalFormatting sqref="H1:H2">
    <cfRule type="expression" dxfId="17" priority="19">
      <formula>$A$2/$B$2&gt;=0.615</formula>
    </cfRule>
  </conditionalFormatting>
  <conditionalFormatting sqref="I1:P2">
    <cfRule type="expression" dxfId="16" priority="20">
      <formula>$A$2/$B$2&gt;=0.692</formula>
    </cfRule>
  </conditionalFormatting>
  <conditionalFormatting sqref="X1:AF1 X2:AO2 AH1:AK1 AM1:AO1">
    <cfRule type="expression" dxfId="15" priority="21">
      <formula>$A$2/$B$2&gt;=1</formula>
    </cfRule>
  </conditionalFormatting>
  <conditionalFormatting sqref="O1">
    <cfRule type="expression" dxfId="14" priority="11">
      <formula>$A$2/$B$2&gt;=0.846</formula>
    </cfRule>
  </conditionalFormatting>
  <conditionalFormatting sqref="AG1">
    <cfRule type="expression" dxfId="13" priority="10">
      <formula>$A$2/$B$2&gt;=0.846</formula>
    </cfRule>
  </conditionalFormatting>
  <conditionalFormatting sqref="AL1">
    <cfRule type="expression" dxfId="12" priority="9">
      <formula>$A$2/$B$2&gt;=0.846</formula>
    </cfRule>
  </conditionalFormatting>
  <conditionalFormatting sqref="L1">
    <cfRule type="expression" dxfId="11" priority="8">
      <formula>$A$2/$B$2&gt;=0.846</formula>
    </cfRule>
  </conditionalFormatting>
  <conditionalFormatting sqref="Q1:R2">
    <cfRule type="expression" dxfId="10" priority="7">
      <formula>$A$2/$B$2&gt;=0.846</formula>
    </cfRule>
  </conditionalFormatting>
  <conditionalFormatting sqref="P1">
    <cfRule type="expression" dxfId="9" priority="6">
      <formula>$P$1&lt;&gt;""</formula>
    </cfRule>
  </conditionalFormatting>
  <conditionalFormatting sqref="A1:O2 X1:AO2 P2:R2 Q1:R1">
    <cfRule type="expression" dxfId="8" priority="5">
      <formula>$P$1="Feedback OFF"</formula>
    </cfRule>
  </conditionalFormatting>
  <conditionalFormatting sqref="A3:AA100">
    <cfRule type="expression" dxfId="1" priority="2" stopIfTrue="1">
      <formula>$D$2="DRAGGING CELLS IS NOT PERMITTED. PLEASE UNDO LAST ACTION!!"</formula>
    </cfRule>
  </conditionalFormatting>
  <dataValidations count="1">
    <dataValidation type="list" allowBlank="1" showInputMessage="1" showErrorMessage="1" sqref="P1" xr:uid="{BE01C800-36B7-A74D-9243-9D696CF7D90E}">
      <formula1>"Feedback ON, Taunting ON, Feedback OFF"</formula1>
    </dataValidation>
  </dataValidations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2" stopIfTrue="1" id="{B0BA1891-FC32-404A-A414-86301400F5DC}">
            <xm:f>AND($P$1&lt;&gt;"Feedback OFF",IF(' Page CSC'!A3=FeedbackSFX!$C$2, TRUE, FALSE))</xm:f>
            <x14:dxf>
              <fill>
                <patternFill>
                  <bgColor rgb="FFCEEED0"/>
                </patternFill>
              </fill>
            </x14:dxf>
          </x14:cfRule>
          <xm:sqref>A3:AL19</xm:sqref>
        </x14:conditionalFormatting>
        <x14:conditionalFormatting xmlns:xm="http://schemas.microsoft.com/office/excel/2006/main">
          <x14:cfRule type="expression" priority="23" stopIfTrue="1" id="{74314869-3D35-6144-9FBC-3939F30D1EA1}">
            <xm:f>AND($P$1&lt;&gt;"Feedback OFF",IF(' Page CSC'!A3=FeedbackSFX!$K$2, TRUE, FALSE))</xm:f>
            <x14:dxf>
              <fill>
                <patternFill>
                  <bgColor rgb="FFFFFF64"/>
                </patternFill>
              </fill>
            </x14:dxf>
          </x14:cfRule>
          <xm:sqref>A3:AL19</xm:sqref>
        </x14:conditionalFormatting>
        <x14:conditionalFormatting xmlns:xm="http://schemas.microsoft.com/office/excel/2006/main">
          <x14:cfRule type="expression" priority="24" stopIfTrue="1" id="{8CC911D6-9990-564E-AAC3-B747904F549E}">
            <xm:f>AND($P$1&lt;&gt;"Feedback OFF",AND(IF(' Page CSC'!A3&lt;&gt;FeedbackSFX!$C$2, TRUE, FALSE),' Page CSC'!A3&lt;&gt;"",_xlfn.ISFORMULA(' Page CSC'!A3)))</xm:f>
            <x14:dxf>
              <fill>
                <patternFill>
                  <bgColor rgb="FFFF99CC"/>
                </patternFill>
              </fill>
            </x14:dxf>
          </x14:cfRule>
          <xm:sqref>A3:AL19</xm:sqref>
        </x14:conditionalFormatting>
        <x14:conditionalFormatting xmlns:xm="http://schemas.microsoft.com/office/excel/2006/main">
          <x14:cfRule type="expression" priority="4" stopIfTrue="1" id="{9922E724-893A-394F-A8E6-28C7B3E6D1D7}">
            <xm:f>Scoreboard!$F$23&lt;&gt;""</xm:f>
            <x14:dxf>
              <font>
                <color rgb="FF9C0006"/>
              </font>
              <fill>
                <patternFill>
                  <fgColor indexed="64"/>
                  <bgColor rgb="FFFFC7CE"/>
                </patternFill>
              </fill>
            </x14:dxf>
          </x14:cfRule>
          <xm:sqref>I1:N1</xm:sqref>
        </x14:conditionalFormatting>
        <x14:conditionalFormatting xmlns:xm="http://schemas.microsoft.com/office/excel/2006/main">
          <x14:cfRule type="expression" priority="3" stopIfTrue="1" id="{E564922D-ECA4-034A-BEAC-0E9722B3ECA4}">
            <xm:f>Scoreboard!$F$23&lt;&gt;""</xm:f>
            <x14:dxf>
              <font>
                <color rgb="FF9C0006"/>
              </font>
              <fill>
                <patternFill>
                  <fgColor indexed="64"/>
                  <bgColor rgb="FFFFC7CE"/>
                </patternFill>
              </fill>
            </x14:dxf>
          </x14:cfRule>
          <xm:sqref>A3:AA100</xm:sqref>
        </x14:conditionalFormatting>
        <x14:conditionalFormatting xmlns:xm="http://schemas.microsoft.com/office/excel/2006/main">
          <x14:cfRule type="expression" priority="1" stopIfTrue="1" id="{AA257677-B4DF-9A4E-A625-FD04538BE4F6}">
            <xm:f>Scoreboard!$E$4="Excel version: Invalid"</xm:f>
            <x14:dxf>
              <font>
                <color rgb="FF9C0006"/>
              </font>
              <fill>
                <patternFill>
                  <fgColor indexed="64"/>
                  <bgColor rgb="FFFFC7CE"/>
                </patternFill>
              </fill>
            </x14:dxf>
          </x14:cfRule>
          <xm:sqref>A3:AA100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8E542-F3BC-3344-BB12-2ED63673FCE7}">
  <sheetPr>
    <tabColor rgb="FF4FADEA"/>
  </sheetPr>
  <dimension ref="A1:AO20"/>
  <sheetViews>
    <sheetView workbookViewId="0">
      <pane ySplit="2" topLeftCell="A3" activePane="bottomLeft" state="frozen"/>
      <selection pane="bottomLeft" activeCell="A3" sqref="A3:XFD3"/>
    </sheetView>
  </sheetViews>
  <sheetFormatPr baseColWidth="10" defaultColWidth="9.1640625" defaultRowHeight="9" x14ac:dyDescent="0.15"/>
  <cols>
    <col min="1" max="3" width="9.33203125" style="46" bestFit="1" customWidth="1"/>
    <col min="4" max="5" width="9.1640625" style="46"/>
    <col min="6" max="6" width="9.33203125" style="46" bestFit="1" customWidth="1"/>
    <col min="7" max="7" width="9.1640625" style="46"/>
    <col min="8" max="8" width="14" style="46" bestFit="1" customWidth="1"/>
    <col min="9" max="10" width="9.1640625" style="46"/>
    <col min="11" max="11" width="12.83203125" style="46" customWidth="1"/>
    <col min="12" max="31" width="9.1640625" style="46"/>
    <col min="32" max="32" width="9.33203125" style="46" bestFit="1" customWidth="1"/>
    <col min="33" max="16384" width="9.1640625" style="46"/>
  </cols>
  <sheetData>
    <row r="1" spans="1:41" s="47" customFormat="1" ht="22" customHeight="1" x14ac:dyDescent="0.15">
      <c r="A1" s="50" t="s">
        <v>265</v>
      </c>
      <c r="B1" s="50" t="s">
        <v>266</v>
      </c>
      <c r="C1" s="50" t="s">
        <v>267</v>
      </c>
      <c r="D1" s="55" t="str" cm="1">
        <f t="array" aca="1" ref="D1" ca="1">IFERROR(
    _xlfn.LET(
        _xlpm.FileName, MID(CELL("filename", A1), FIND("]", CELL("filename", A1)) + 1, 255),
        _xlpm.DynamicRef, INDIRECT("'#_" &amp; _xlpm.FileName &amp; "'!" &amp; C2),
        IF(
            TYPE(_xlpm.DynamicRef) = 1,
            VLOOKUP(
                CELL("format", _xlpm.DynamicRef),
                FormatCodesSFX!$A$4:$B$53,
                2,
                FALSE
            ),
            _xlfn.SWITCH(
                TYPE(_xlpm.DynamicRef),
                2, "short text",
                4, "logical",
                16, "error",
                64, "long text",
                "Other"
            )
        )
    ),
    "Error in formula"
)</f>
        <v>error</v>
      </c>
      <c r="E1" s="50"/>
      <c r="F1" s="50"/>
      <c r="G1" s="50"/>
      <c r="H1" s="50"/>
      <c r="I1" s="55" t="str">
        <f>' Page CSC'!$I$1</f>
        <v>Hardworking Student</v>
      </c>
      <c r="J1" s="55"/>
      <c r="K1" s="55"/>
      <c r="L1" s="55" t="s">
        <v>268</v>
      </c>
      <c r="M1" s="55"/>
      <c r="N1" s="55"/>
      <c r="O1" s="55"/>
      <c r="P1" s="55" t="s">
        <v>269</v>
      </c>
      <c r="Q1" s="55"/>
      <c r="R1" s="55"/>
      <c r="S1" s="46"/>
      <c r="T1" s="46"/>
      <c r="U1" s="46"/>
      <c r="V1" s="46"/>
      <c r="W1" s="46"/>
      <c r="X1" s="50" t="str">
        <f t="shared" ref="X1:AA2" si="0">A1</f>
        <v>earned</v>
      </c>
      <c r="Y1" s="50" t="str">
        <f t="shared" si="0"/>
        <v>possible</v>
      </c>
      <c r="Z1" s="50" t="str">
        <f t="shared" si="0"/>
        <v>cell</v>
      </c>
      <c r="AA1" s="55" t="str">
        <f t="shared" ca="1" si="0"/>
        <v>error</v>
      </c>
      <c r="AB1" s="50"/>
      <c r="AC1" s="50"/>
      <c r="AD1" s="46"/>
      <c r="AE1" s="46"/>
      <c r="AF1" s="55" t="str">
        <f>I1</f>
        <v>Hardworking Student</v>
      </c>
      <c r="AG1" s="55"/>
      <c r="AH1" s="46"/>
      <c r="AI1" s="46"/>
      <c r="AJ1" s="46"/>
      <c r="AK1" s="46"/>
      <c r="AL1" s="55" t="s">
        <v>268</v>
      </c>
      <c r="AM1" s="46"/>
      <c r="AN1" s="46"/>
      <c r="AO1" s="46"/>
    </row>
    <row r="2" spans="1:41" s="47" customFormat="1" ht="23" customHeight="1" x14ac:dyDescent="0.15">
      <c r="A2" s="50">
        <f ca="1">' Page CSC'!$A$2</f>
        <v>0</v>
      </c>
      <c r="B2" s="56">
        <f>' Page CSC'!$B$2</f>
        <v>8</v>
      </c>
      <c r="C2" s="50" t="str" cm="1">
        <f t="array" aca="1" ref="C2" ca="1">SUBSTITUTE(IF(LEN(CELL("address"))&lt;15,CELL("address"),""),"$","")</f>
        <v/>
      </c>
      <c r="D2" s="55" t="str">
        <f ca="1">IF(ISNUMBER(SEARCH("FeedbackSFX!",_xlfn.FORMULATEXT(INDIRECT("' Page CSC'!"&amp;C2)))),"DRAGGING CELLS IS NOT PERMITTED. PLEASE UNDO LAST ACTION!!",IF($P$1&lt;&gt;"Feedback OFF",IFERROR(HLOOKUP(INDIRECT("' Page CSC'!"&amp;C2),FeedbackSFX!$B$2:$N$10,IF($P$1="Feedback ON", 2, FeedbackSFX!B1), FALSE), ""),""))</f>
        <v/>
      </c>
      <c r="E2" s="50"/>
      <c r="F2" s="50"/>
      <c r="G2" s="50"/>
      <c r="H2" s="50"/>
      <c r="I2" s="57"/>
      <c r="J2" s="50"/>
      <c r="K2" s="50"/>
      <c r="L2" s="50"/>
      <c r="M2" s="50"/>
      <c r="N2" s="50"/>
      <c r="O2" s="50"/>
      <c r="P2" s="50"/>
      <c r="Q2" s="50"/>
      <c r="R2" s="50"/>
      <c r="S2" s="46"/>
      <c r="T2" s="46"/>
      <c r="U2" s="46"/>
      <c r="V2" s="46"/>
      <c r="W2" s="46"/>
      <c r="X2" s="58">
        <f t="shared" ca="1" si="0"/>
        <v>0</v>
      </c>
      <c r="Y2" s="58">
        <f t="shared" si="0"/>
        <v>8</v>
      </c>
      <c r="Z2" s="58" t="str">
        <f t="shared" ca="1" si="0"/>
        <v/>
      </c>
      <c r="AA2" s="55" t="str">
        <f t="shared" ca="1" si="0"/>
        <v/>
      </c>
      <c r="AB2" s="50"/>
      <c r="AC2" s="50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</row>
    <row r="4" spans="1:41" x14ac:dyDescent="0.15">
      <c r="B4" s="46" t="s">
        <v>23</v>
      </c>
    </row>
    <row r="5" spans="1:41" x14ac:dyDescent="0.15">
      <c r="B5" s="46" t="s">
        <v>24</v>
      </c>
    </row>
    <row r="6" spans="1:41" x14ac:dyDescent="0.15">
      <c r="B6" s="46" t="s">
        <v>25</v>
      </c>
    </row>
    <row r="7" spans="1:41" x14ac:dyDescent="0.15">
      <c r="B7" s="46" t="s">
        <v>26</v>
      </c>
    </row>
    <row r="8" spans="1:41" x14ac:dyDescent="0.15">
      <c r="B8" s="46" t="s">
        <v>27</v>
      </c>
    </row>
    <row r="10" spans="1:41" x14ac:dyDescent="0.15">
      <c r="B10" s="49" t="s">
        <v>28</v>
      </c>
      <c r="C10" s="49"/>
      <c r="D10" s="49"/>
      <c r="E10" s="49"/>
      <c r="F10" s="49"/>
    </row>
    <row r="11" spans="1:41" x14ac:dyDescent="0.15">
      <c r="B11" s="46" t="s">
        <v>29</v>
      </c>
      <c r="C11" s="46">
        <f>F11+F12</f>
        <v>23</v>
      </c>
      <c r="D11" s="46" t="s">
        <v>30</v>
      </c>
      <c r="F11" s="46">
        <v>12</v>
      </c>
    </row>
    <row r="12" spans="1:41" x14ac:dyDescent="0.15">
      <c r="B12" s="46" t="s">
        <v>6</v>
      </c>
      <c r="C12" s="46">
        <v>11</v>
      </c>
      <c r="D12" s="46" t="s">
        <v>31</v>
      </c>
      <c r="F12" s="46">
        <v>11</v>
      </c>
    </row>
    <row r="14" spans="1:41" ht="16.5" customHeight="1" x14ac:dyDescent="0.15">
      <c r="B14" s="46" t="s">
        <v>32</v>
      </c>
    </row>
    <row r="16" spans="1:41" x14ac:dyDescent="0.15">
      <c r="B16" s="46" t="s">
        <v>33</v>
      </c>
      <c r="H16" s="53">
        <f>_xlfn.HYPGEOM.DIST(4,C12,F12,C11,FALSE)</f>
        <v>0.19330245740260571</v>
      </c>
    </row>
    <row r="17" spans="2:8" x14ac:dyDescent="0.15">
      <c r="B17" s="53"/>
    </row>
    <row r="19" spans="2:8" x14ac:dyDescent="0.15">
      <c r="B19" s="46" t="s">
        <v>34</v>
      </c>
      <c r="H19" s="53">
        <f>_xlfn.HYPGEOM.DIST(4,C12,F11,C11,FALSE)</f>
        <v>0.12081403587662844</v>
      </c>
    </row>
    <row r="20" spans="2:8" x14ac:dyDescent="0.15">
      <c r="B20" s="53"/>
    </row>
  </sheetData>
  <conditionalFormatting sqref="A1:A2">
    <cfRule type="expression" dxfId="41" priority="8">
      <formula>$A$2/$B$2&gt;=0.076</formula>
    </cfRule>
  </conditionalFormatting>
  <conditionalFormatting sqref="B1:B2">
    <cfRule type="expression" dxfId="40" priority="9">
      <formula>$A$2/$B$2&gt;=0.153</formula>
    </cfRule>
  </conditionalFormatting>
  <conditionalFormatting sqref="C1:C2">
    <cfRule type="expression" dxfId="39" priority="10">
      <formula>$A$2/$B$2&gt;=0.23</formula>
    </cfRule>
  </conditionalFormatting>
  <conditionalFormatting sqref="D1:D2">
    <cfRule type="expression" dxfId="38" priority="11">
      <formula>$A$2/$B$2&gt;=0.307</formula>
    </cfRule>
  </conditionalFormatting>
  <conditionalFormatting sqref="E1:E2">
    <cfRule type="expression" dxfId="37" priority="12">
      <formula>$A$2/$B$2&gt;=0.384</formula>
    </cfRule>
  </conditionalFormatting>
  <conditionalFormatting sqref="F1:F2">
    <cfRule type="expression" dxfId="36" priority="13">
      <formula>$A$2/$B$2&gt;=0.461</formula>
    </cfRule>
  </conditionalFormatting>
  <conditionalFormatting sqref="G1:G2">
    <cfRule type="expression" dxfId="35" priority="14">
      <formula>$A$2/$B$2&gt;=0.538</formula>
    </cfRule>
  </conditionalFormatting>
  <conditionalFormatting sqref="H1:H2">
    <cfRule type="expression" dxfId="34" priority="15">
      <formula>$A$2/$B$2&gt;=0.615</formula>
    </cfRule>
  </conditionalFormatting>
  <conditionalFormatting sqref="I1:P2">
    <cfRule type="expression" dxfId="33" priority="16">
      <formula>$A$2/$B$2&gt;=0.692</formula>
    </cfRule>
  </conditionalFormatting>
  <conditionalFormatting sqref="X1:AF1 X2:AO2 AH1:AK1 AM1:AO1">
    <cfRule type="expression" dxfId="32" priority="17">
      <formula>$A$2/$B$2&gt;=1</formula>
    </cfRule>
  </conditionalFormatting>
  <conditionalFormatting sqref="O1">
    <cfRule type="expression" dxfId="31" priority="7">
      <formula>$A$2/$B$2&gt;=0.846</formula>
    </cfRule>
  </conditionalFormatting>
  <conditionalFormatting sqref="AG1">
    <cfRule type="expression" dxfId="30" priority="6">
      <formula>$A$2/$B$2&gt;=0.846</formula>
    </cfRule>
  </conditionalFormatting>
  <conditionalFormatting sqref="AL1">
    <cfRule type="expression" dxfId="29" priority="5">
      <formula>$A$2/$B$2&gt;=0.846</formula>
    </cfRule>
  </conditionalFormatting>
  <conditionalFormatting sqref="L1">
    <cfRule type="expression" dxfId="28" priority="4">
      <formula>$A$2/$B$2&gt;=0.846</formula>
    </cfRule>
  </conditionalFormatting>
  <conditionalFormatting sqref="Q1:R2">
    <cfRule type="expression" dxfId="27" priority="3">
      <formula>$A$2/$B$2&gt;=0.846</formula>
    </cfRule>
  </conditionalFormatting>
  <conditionalFormatting sqref="P1">
    <cfRule type="expression" dxfId="26" priority="2">
      <formula>$P$1&lt;&gt;""</formula>
    </cfRule>
  </conditionalFormatting>
  <conditionalFormatting sqref="A1:O2 X1:AO2 P2:R2 Q1:R1">
    <cfRule type="expression" dxfId="25" priority="1">
      <formula>$P$1="Feedback OFF"</formula>
    </cfRule>
  </conditionalFormatting>
  <dataValidations count="1">
    <dataValidation type="list" allowBlank="1" showInputMessage="1" showErrorMessage="1" sqref="P1" xr:uid="{FA90BC11-4404-954A-A4F4-36402D690D11}">
      <formula1>"Feedback ON, Taunting ON, Feedback OFF"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FeedbackSFX</vt:lpstr>
      <vt:lpstr>Scoreboard</vt:lpstr>
      <vt:lpstr>Page A</vt:lpstr>
      <vt:lpstr> Page B</vt:lpstr>
      <vt:lpstr> Page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Frost</dc:creator>
  <cp:lastModifiedBy>Raymond Frost</cp:lastModifiedBy>
  <dcterms:created xsi:type="dcterms:W3CDTF">2025-03-06T16:30:38Z</dcterms:created>
  <dcterms:modified xsi:type="dcterms:W3CDTF">2025-03-06T16:30:42Z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rade formulas">
    <vt:lpwstr>selected</vt:lpwstr>
  </property>
  <property fmtid="{D5CDD505-2E9C-101B-9397-08002B2CF9AE}" pid="3" name="Feedback ON - Student controlled">
    <vt:lpwstr>selected</vt:lpwstr>
  </property>
  <property fmtid="{D5CDD505-2E9C-101B-9397-08002B2CF9AE}" pid="4" name="Create model charts">
    <vt:lpwstr>selected</vt:lpwstr>
  </property>
  <property fmtid="{D5CDD505-2E9C-101B-9397-08002B2CF9AE}" pid="5" name="Grade cell references">
    <vt:lpwstr>selected</vt:lpwstr>
  </property>
  <property fmtid="{D5CDD505-2E9C-101B-9397-08002B2CF9AE}" pid="6" name="Keep original number formatting">
    <vt:lpwstr>selected</vt:lpwstr>
  </property>
  <property fmtid="{D5CDD505-2E9C-101B-9397-08002B2CF9AE}" pid="7" name="Create model pivot tables">
    <vt:lpwstr>selected</vt:lpwstr>
  </property>
  <property fmtid="{D5CDD505-2E9C-101B-9397-08002B2CF9AE}" pid="8" name="Grade absolute references">
    <vt:lpwstr>selected</vt:lpwstr>
  </property>
  <property fmtid="{D5CDD505-2E9C-101B-9397-08002B2CF9AE}" pid="9" name="Keep original assumptions">
    <vt:lpwstr>selected</vt:lpwstr>
  </property>
  <property fmtid="{D5CDD505-2E9C-101B-9397-08002B2CF9AE}" pid="10" name="Create pivot table prompts">
    <vt:lpwstr>selected</vt:lpwstr>
  </property>
  <property fmtid="{D5CDD505-2E9C-101B-9397-08002B2CF9AE}" pid="11" name="Ignore number formatting">
    <vt:lpwstr>selected</vt:lpwstr>
  </property>
  <property fmtid="{D5CDD505-2E9C-101B-9397-08002B2CF9AE}" pid="12" name="Keep original borders/shading">
    <vt:lpwstr>selected</vt:lpwstr>
  </property>
  <property fmtid="{D5CDD505-2E9C-101B-9397-08002B2CF9AE}" pid="13" name="Create table sort &amp; filter prompts">
    <vt:lpwstr>selected</vt:lpwstr>
  </property>
  <property fmtid="{D5CDD505-2E9C-101B-9397-08002B2CF9AE}" pid="14" name="Clear answers">
    <vt:lpwstr>selected</vt:lpwstr>
  </property>
  <property fmtid="{D5CDD505-2E9C-101B-9397-08002B2CF9AE}" pid="15" name="Hide CODED file">
    <vt:lpwstr>selected</vt:lpwstr>
  </property>
  <property fmtid="{D5CDD505-2E9C-101B-9397-08002B2CF9AE}" pid="16" name="5">
    <vt:lpwstr>selected</vt:lpwstr>
  </property>
  <property fmtid="{D5CDD505-2E9C-101B-9397-08002B2CF9AE}" pid="17" name="1E-05">
    <vt:lpwstr>selected</vt:lpwstr>
  </property>
  <property fmtid="{D5CDD505-2E9C-101B-9397-08002B2CF9AE}" pid="18" name="200">
    <vt:lpwstr>selected</vt:lpwstr>
  </property>
  <property fmtid="{D5CDD505-2E9C-101B-9397-08002B2CF9AE}" pid="19" name="One generic file for all">
    <vt:lpwstr>selected</vt:lpwstr>
  </property>
  <property fmtid="{D5CDD505-2E9C-101B-9397-08002B2CF9AE}" pid="20" name="Keep original formulas">
    <vt:lpwstr>selected</vt:lpwstr>
  </property>
  <property fmtid="{D5CDD505-2E9C-101B-9397-08002B2CF9AE}" pid="21" name="Keep original values">
    <vt:lpwstr>selected</vt:lpwstr>
  </property>
  <property fmtid="{D5CDD505-2E9C-101B-9397-08002B2CF9AE}" pid="22" name="Full assignment">
    <vt:lpwstr>selected</vt:lpwstr>
  </property>
  <property fmtid="{D5CDD505-2E9C-101B-9397-08002B2CF9AE}" pid="23" name="Keep original tab order">
    <vt:lpwstr>selected</vt:lpwstr>
  </property>
  <property fmtid="{D5CDD505-2E9C-101B-9397-08002B2CF9AE}" pid="24" name="Keep original tab names">
    <vt:lpwstr>selected</vt:lpwstr>
  </property>
  <property fmtid="{D5CDD505-2E9C-101B-9397-08002B2CF9AE}" pid="25" name="Prohibit external references">
    <vt:lpwstr>selected</vt:lpwstr>
  </property>
  <property fmtid="{D5CDD505-2E9C-101B-9397-08002B2CF9AE}" pid="26" name="Low value">
    <vt:i4>1</vt:i4>
  </property>
  <property fmtid="{D5CDD505-2E9C-101B-9397-08002B2CF9AE}" pid="27" name="High value">
    <vt:i4>2</vt:i4>
  </property>
  <property fmtid="{D5CDD505-2E9C-101B-9397-08002B2CF9AE}" pid="28" name="Formulas">
    <vt:i4>1</vt:i4>
  </property>
  <property fmtid="{D5CDD505-2E9C-101B-9397-08002B2CF9AE}" pid="29" name="Answer blocks">
    <vt:i4>5</vt:i4>
  </property>
  <property fmtid="{D5CDD505-2E9C-101B-9397-08002B2CF9AE}" pid="30" name="Pivot tables">
    <vt:i4>1</vt:i4>
  </property>
</Properties>
</file>