
<file path=[Content_Types].xml><?xml version="1.0" encoding="utf-8"?>
<Types xmlns="http://schemas.openxmlformats.org/package/2006/content-type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3.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omments4.xml" ContentType="application/vnd.openxmlformats-officedocument.spreadsheetml.comments+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omments5.xml" ContentType="application/vnd.openxmlformats-officedocument.spreadsheetml.comments+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comments6.xml" ContentType="application/vnd.openxmlformats-officedocument.spreadsheetml.comments+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comments7.xml" ContentType="application/vnd.openxmlformats-officedocument.spreadsheetml.comments+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comments8.xml" ContentType="application/vnd.openxmlformats-officedocument.spreadsheetml.comments+xml"/>
  <Override PartName="/xl/drawings/drawing3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28"/>
  <workbookPr/>
  <mc:AlternateContent xmlns:mc="http://schemas.openxmlformats.org/markup-compatibility/2006">
    <mc:Choice Requires="x15">
      <x15ac:absPath xmlns:x15ac="http://schemas.microsoft.com/office/spreadsheetml/2010/11/ac" url="/Users/raymondfrost/Desktop/QBA 2720 spring 2026/"/>
    </mc:Choice>
  </mc:AlternateContent>
  <xr:revisionPtr revIDLastSave="0" documentId="8_{68101468-73AF-394C-AA1F-A6307D10F9A2}" xr6:coauthVersionLast="47" xr6:coauthVersionMax="47" xr10:uidLastSave="{00000000-0000-0000-0000-000000000000}"/>
  <workbookProtection workbookAlgorithmName="SHA-512" workbookHashValue="ewiSlqn13Us7h3CdD3W61b7yXkpybUyzUjXx92PojEr3EYSDAEApdtWwkKf2qT2RrIRWM/1wggCndIhLZeCVdA==" workbookSaltValue="TxGxl/xBBD9GFSGJ/fs4FA==" workbookSpinCount="100000" lockStructure="1"/>
  <bookViews>
    <workbookView xWindow="3880" yWindow="3160" windowWidth="27240" windowHeight="16180" activeTab="2" xr2:uid="{1BA7AB5D-DDA4-784F-8C96-C795FD6D410A}"/>
  </bookViews>
  <sheets>
    <sheet name="FormatCodesSFX" sheetId="9" state="veryHidden" r:id="rId1"/>
    <sheet name="FeedbackSFX" sheetId="10" state="hidden" r:id="rId2"/>
    <sheet name="Scoreboard" sheetId="11" r:id="rId3"/>
    <sheet name="BakingPT" sheetId="13" state="veryHidden" r:id="rId4"/>
    <sheet name="BakingSC" sheetId="14" state="veryHidden" r:id="rId5"/>
    <sheet name="Baking" sheetId="12" r:id="rId6"/>
    <sheet name="#_Baking" sheetId="1" state="veryHidden" r:id="rId7"/>
    <sheet name="DogsPT" sheetId="16" state="veryHidden" r:id="rId8"/>
    <sheet name="DogsSC" sheetId="17" state="veryHidden" r:id="rId9"/>
    <sheet name="Dogs" sheetId="15" r:id="rId10"/>
    <sheet name="#_Dogs" sheetId="2" state="veryHidden" r:id="rId11"/>
    <sheet name="ViolinPT" sheetId="19" state="veryHidden" r:id="rId12"/>
    <sheet name="ViolinSC" sheetId="20" state="veryHidden" r:id="rId13"/>
    <sheet name="Violin" sheetId="18" r:id="rId14"/>
    <sheet name="#_Violin" sheetId="3" state="veryHidden" r:id="rId15"/>
    <sheet name="PlacementPT" sheetId="22" state="veryHidden" r:id="rId16"/>
    <sheet name="PlacementSC" sheetId="23" state="veryHidden" r:id="rId17"/>
    <sheet name="Placement" sheetId="21" r:id="rId18"/>
    <sheet name="#_Placement" sheetId="4" state="veryHidden" r:id="rId19"/>
    <sheet name="StrongestPT" sheetId="25" state="veryHidden" r:id="rId20"/>
    <sheet name="StrongestSC" sheetId="26" state="veryHidden" r:id="rId21"/>
    <sheet name="Strongest" sheetId="24" r:id="rId22"/>
    <sheet name="#_Strongest" sheetId="5" state="veryHidden" r:id="rId23"/>
    <sheet name="Delivery TimePT" sheetId="28" state="veryHidden" r:id="rId24"/>
    <sheet name="Delivery TimeSC" sheetId="29" state="veryHidden" r:id="rId25"/>
    <sheet name="Delivery Time" sheetId="27" r:id="rId26"/>
    <sheet name="#_Delivery Time" sheetId="6" state="veryHidden" r:id="rId27"/>
    <sheet name="BonusPT" sheetId="31" state="veryHidden" r:id="rId28"/>
    <sheet name="BonusSC" sheetId="32" state="veryHidden" r:id="rId29"/>
    <sheet name="Bonus" sheetId="30" r:id="rId30"/>
    <sheet name="#_Bonus" sheetId="7" state="veryHidden" r:id="rId31"/>
    <sheet name="LumensPT" sheetId="34" state="veryHidden" r:id="rId32"/>
    <sheet name="LumensSC" sheetId="35" state="veryHidden" r:id="rId33"/>
    <sheet name="Lumens" sheetId="33" r:id="rId34"/>
    <sheet name="#_Lumens" sheetId="8" state="veryHidden" r:id="rId35"/>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8" i="11" l="1" a="1"/>
  <c r="F28" i="11" s="1"/>
  <c r="I1" i="33" s="1" a="1"/>
  <c r="I1" i="33" s="1"/>
  <c r="AF1" i="33" s="1"/>
  <c r="C2" i="33" a="1"/>
  <c r="C2" i="33" s="1"/>
  <c r="B2" i="35"/>
  <c r="B1" i="10"/>
  <c r="Z1" i="33"/>
  <c r="Y1" i="33"/>
  <c r="X1" i="33"/>
  <c r="I1" i="8"/>
  <c r="B2" i="8"/>
  <c r="Y2" i="8" s="1"/>
  <c r="C2" i="8" a="1"/>
  <c r="C2" i="8" s="1"/>
  <c r="AF1" i="8"/>
  <c r="Z1" i="8"/>
  <c r="Y1" i="8"/>
  <c r="X1" i="8"/>
  <c r="F29" i="35"/>
  <c r="C2" i="35" s="1"/>
  <c r="G29" i="35"/>
  <c r="H29" i="35"/>
  <c r="F30" i="35"/>
  <c r="G30" i="35"/>
  <c r="H30" i="35"/>
  <c r="F31" i="35"/>
  <c r="G31" i="35"/>
  <c r="H31" i="35"/>
  <c r="F32" i="35"/>
  <c r="G32" i="35"/>
  <c r="H32" i="35"/>
  <c r="F33" i="35"/>
  <c r="G33" i="35"/>
  <c r="H33" i="35"/>
  <c r="H35" i="35"/>
  <c r="H36" i="35"/>
  <c r="H37" i="35"/>
  <c r="H38" i="35"/>
  <c r="F27" i="11" a="1"/>
  <c r="F27" i="11" s="1"/>
  <c r="I1" i="30" s="1" a="1"/>
  <c r="I1" i="30" s="1"/>
  <c r="AF1" i="30" s="1"/>
  <c r="C2" i="30" a="1"/>
  <c r="C2" i="30" s="1"/>
  <c r="B2" i="32"/>
  <c r="Z1" i="30"/>
  <c r="Y1" i="30"/>
  <c r="X1" i="30"/>
  <c r="I1" i="7"/>
  <c r="B2" i="7"/>
  <c r="C2" i="7" a="1"/>
  <c r="C2" i="7" s="1"/>
  <c r="Y2" i="7"/>
  <c r="AF1" i="7"/>
  <c r="Z1" i="7"/>
  <c r="Y1" i="7"/>
  <c r="X1" i="7"/>
  <c r="F29" i="32"/>
  <c r="C2" i="32" s="1"/>
  <c r="G29" i="32"/>
  <c r="H29" i="32"/>
  <c r="F30" i="32"/>
  <c r="G30" i="32"/>
  <c r="H30" i="32"/>
  <c r="F31" i="32"/>
  <c r="G31" i="32"/>
  <c r="H31" i="32"/>
  <c r="F32" i="32"/>
  <c r="G32" i="32"/>
  <c r="H32" i="32"/>
  <c r="F33" i="32"/>
  <c r="G33" i="32"/>
  <c r="H33" i="32"/>
  <c r="H35" i="32"/>
  <c r="H36" i="32"/>
  <c r="H37" i="32"/>
  <c r="H38" i="32"/>
  <c r="F26" i="11" a="1"/>
  <c r="F26" i="11"/>
  <c r="I1" i="27" s="1" a="1"/>
  <c r="I1" i="27" s="1"/>
  <c r="AF1" i="27" s="1"/>
  <c r="C2" i="27" a="1"/>
  <c r="C2" i="27" s="1"/>
  <c r="B2" i="29"/>
  <c r="Z1" i="27"/>
  <c r="Y1" i="27"/>
  <c r="X1" i="27"/>
  <c r="I1" i="6"/>
  <c r="AF1" i="6" s="1"/>
  <c r="B2" i="6"/>
  <c r="Y2" i="6" s="1"/>
  <c r="C2" i="6" a="1"/>
  <c r="C2" i="6" s="1"/>
  <c r="Z1" i="6"/>
  <c r="Y1" i="6"/>
  <c r="X1" i="6"/>
  <c r="F31" i="29"/>
  <c r="C2" i="29" s="1"/>
  <c r="G31" i="29"/>
  <c r="H31" i="29"/>
  <c r="F32" i="29"/>
  <c r="G32" i="29"/>
  <c r="H32" i="29"/>
  <c r="F33" i="29"/>
  <c r="G33" i="29"/>
  <c r="H33" i="29"/>
  <c r="F34" i="29"/>
  <c r="G34" i="29"/>
  <c r="H34" i="29"/>
  <c r="F35" i="29"/>
  <c r="G35" i="29"/>
  <c r="H35" i="29"/>
  <c r="H37" i="29"/>
  <c r="H38" i="29"/>
  <c r="H39" i="29"/>
  <c r="F25" i="11" a="1"/>
  <c r="F25" i="11" s="1"/>
  <c r="I1" i="24" s="1" a="1"/>
  <c r="I1" i="24" s="1"/>
  <c r="AF1" i="24" s="1"/>
  <c r="C2" i="24" a="1"/>
  <c r="C2" i="24" s="1"/>
  <c r="B2" i="26"/>
  <c r="Z1" i="24"/>
  <c r="Y1" i="24"/>
  <c r="X1" i="24"/>
  <c r="I1" i="5"/>
  <c r="AF1" i="5" s="1"/>
  <c r="B2" i="5"/>
  <c r="Y2" i="5" s="1"/>
  <c r="C2" i="5" a="1"/>
  <c r="C2" i="5" s="1"/>
  <c r="Z1" i="5"/>
  <c r="Y1" i="5"/>
  <c r="X1" i="5"/>
  <c r="E31" i="26"/>
  <c r="C2" i="26" s="1"/>
  <c r="D2" i="24" s="1" a="1"/>
  <c r="D2" i="24" s="1"/>
  <c r="F31" i="26"/>
  <c r="G31" i="26"/>
  <c r="E32" i="26"/>
  <c r="F32" i="26"/>
  <c r="G32" i="26"/>
  <c r="E33" i="26"/>
  <c r="F33" i="26"/>
  <c r="G33" i="26"/>
  <c r="E34" i="26"/>
  <c r="F34" i="26"/>
  <c r="G34" i="26"/>
  <c r="E35" i="26"/>
  <c r="F35" i="26"/>
  <c r="G35" i="26"/>
  <c r="G37" i="26"/>
  <c r="G38" i="26"/>
  <c r="G39" i="26"/>
  <c r="F24" i="11" a="1"/>
  <c r="F24" i="11"/>
  <c r="I1" i="21" s="1" a="1"/>
  <c r="I1" i="21" s="1"/>
  <c r="AF1" i="21" s="1"/>
  <c r="C2" i="21" a="1"/>
  <c r="C2" i="21" s="1"/>
  <c r="B2" i="23"/>
  <c r="Z1" i="21"/>
  <c r="Y1" i="21"/>
  <c r="X1" i="21"/>
  <c r="I1" i="4"/>
  <c r="C2" i="4" a="1"/>
  <c r="C2" i="4" s="1"/>
  <c r="AF1" i="4"/>
  <c r="Z1" i="4"/>
  <c r="Y1" i="4"/>
  <c r="X1" i="4"/>
  <c r="F28" i="23"/>
  <c r="C2" i="23" s="1"/>
  <c r="D2" i="21" s="1" a="1"/>
  <c r="D2" i="21" s="1"/>
  <c r="G28" i="23"/>
  <c r="H28" i="23"/>
  <c r="F29" i="23"/>
  <c r="G29" i="23"/>
  <c r="H29" i="23"/>
  <c r="F30" i="23"/>
  <c r="G30" i="23"/>
  <c r="H30" i="23"/>
  <c r="F31" i="23"/>
  <c r="G31" i="23"/>
  <c r="H31" i="23"/>
  <c r="F32" i="23"/>
  <c r="G32" i="23"/>
  <c r="H32" i="23"/>
  <c r="H34" i="23"/>
  <c r="H35" i="23"/>
  <c r="H36" i="23"/>
  <c r="F23" i="11" a="1"/>
  <c r="F23" i="11" s="1"/>
  <c r="I1" i="18" s="1" a="1"/>
  <c r="I1" i="18" s="1"/>
  <c r="AF1" i="18" s="1"/>
  <c r="C2" i="18" a="1"/>
  <c r="C2" i="18" s="1"/>
  <c r="B2" i="20"/>
  <c r="Z1" i="18"/>
  <c r="Y1" i="18"/>
  <c r="X1" i="18"/>
  <c r="I1" i="3"/>
  <c r="C2" i="3" a="1"/>
  <c r="C2" i="3" s="1"/>
  <c r="AF1" i="3"/>
  <c r="Z1" i="3"/>
  <c r="Y1" i="3"/>
  <c r="X1" i="3"/>
  <c r="E30" i="20"/>
  <c r="C2" i="20" s="1"/>
  <c r="E31" i="20"/>
  <c r="E32" i="20"/>
  <c r="E33" i="20"/>
  <c r="E34" i="20"/>
  <c r="E36" i="20"/>
  <c r="E37" i="20"/>
  <c r="F22" i="11" a="1"/>
  <c r="F22" i="11"/>
  <c r="I1" i="15" s="1" a="1"/>
  <c r="I1" i="15" s="1"/>
  <c r="AF1" i="15" s="1"/>
  <c r="C2" i="15" a="1"/>
  <c r="C2" i="15" s="1"/>
  <c r="B2" i="17"/>
  <c r="Z1" i="15"/>
  <c r="Y1" i="15"/>
  <c r="X1" i="15"/>
  <c r="I1" i="2"/>
  <c r="C2" i="2" a="1"/>
  <c r="C2" i="2" s="1"/>
  <c r="AF1" i="2"/>
  <c r="Z1" i="2"/>
  <c r="Y1" i="2"/>
  <c r="X1" i="2"/>
  <c r="E26" i="17"/>
  <c r="C2" i="17" s="1"/>
  <c r="D2" i="15" s="1" a="1"/>
  <c r="D2" i="15" s="1"/>
  <c r="E27" i="17"/>
  <c r="E28" i="17"/>
  <c r="E29" i="17"/>
  <c r="E30" i="17"/>
  <c r="E32" i="17"/>
  <c r="E33" i="17"/>
  <c r="E34" i="17"/>
  <c r="F21" i="11" a="1"/>
  <c r="F21" i="11" s="1"/>
  <c r="I1" i="12" s="1" a="1"/>
  <c r="I1" i="12" s="1"/>
  <c r="AF1" i="12" s="1"/>
  <c r="C2" i="12" a="1"/>
  <c r="C2" i="12" s="1"/>
  <c r="B2" i="14"/>
  <c r="Z1" i="12"/>
  <c r="Y1" i="12"/>
  <c r="X1" i="12"/>
  <c r="I1" i="1"/>
  <c r="B2" i="1"/>
  <c r="C2" i="1" a="1"/>
  <c r="C2" i="1" s="1"/>
  <c r="Y2" i="1"/>
  <c r="AF1" i="1"/>
  <c r="Z1" i="1"/>
  <c r="Y1" i="1"/>
  <c r="X1" i="1"/>
  <c r="E25" i="14"/>
  <c r="C2" i="14" s="1"/>
  <c r="E26" i="14"/>
  <c r="E27" i="14"/>
  <c r="E28" i="14"/>
  <c r="E29" i="14"/>
  <c r="E31" i="14"/>
  <c r="E32" i="14"/>
  <c r="E33" i="14"/>
  <c r="F4" i="11" a="1"/>
  <c r="F4" i="11" s="1"/>
  <c r="E4" i="11"/>
  <c r="D1" i="33" l="1" a="1"/>
  <c r="D1" i="33" s="1"/>
  <c r="AA1" i="33" s="1"/>
  <c r="Z2" i="33"/>
  <c r="D2" i="33" a="1"/>
  <c r="D2" i="33" s="1"/>
  <c r="C28" i="11"/>
  <c r="C30" i="11" s="1"/>
  <c r="B2" i="33"/>
  <c r="Y2" i="33" s="1"/>
  <c r="D1" i="8" a="1"/>
  <c r="D1" i="8" s="1"/>
  <c r="AA1" i="8" s="1"/>
  <c r="Z2" i="8"/>
  <c r="D2" i="8" a="1"/>
  <c r="D2" i="8" s="1"/>
  <c r="AA2" i="8" s="1"/>
  <c r="P2" i="30"/>
  <c r="P2" i="33"/>
  <c r="D1" i="30" a="1"/>
  <c r="D1" i="30" s="1"/>
  <c r="AA1" i="30" s="1"/>
  <c r="Z2" i="30"/>
  <c r="D2" i="30" a="1"/>
  <c r="D2" i="30" s="1"/>
  <c r="C27" i="11"/>
  <c r="B2" i="30"/>
  <c r="Y2" i="30" s="1"/>
  <c r="D1" i="7" a="1"/>
  <c r="D1" i="7" s="1"/>
  <c r="AA1" i="7" s="1"/>
  <c r="Z2" i="7"/>
  <c r="D2" i="7" a="1"/>
  <c r="D2" i="7" s="1"/>
  <c r="AA2" i="7" s="1"/>
  <c r="D1" i="27" a="1"/>
  <c r="D1" i="27" s="1"/>
  <c r="AA1" i="27" s="1"/>
  <c r="Z2" i="27"/>
  <c r="D2" i="27" a="1"/>
  <c r="D2" i="27" s="1"/>
  <c r="C26" i="11"/>
  <c r="B2" i="27"/>
  <c r="Y2" i="27" s="1"/>
  <c r="D1" i="6" a="1"/>
  <c r="D1" i="6" s="1"/>
  <c r="AA1" i="6" s="1"/>
  <c r="Z2" i="6"/>
  <c r="D2" i="6" a="1"/>
  <c r="D2" i="6" s="1"/>
  <c r="AA2" i="6" s="1"/>
  <c r="Z2" i="24"/>
  <c r="D1" i="24" a="1"/>
  <c r="D1" i="24" s="1"/>
  <c r="AA1" i="24" s="1"/>
  <c r="P2" i="24"/>
  <c r="P2" i="27"/>
  <c r="C25" i="11"/>
  <c r="B2" i="24"/>
  <c r="Y2" i="24" s="1"/>
  <c r="D1" i="5" a="1"/>
  <c r="D1" i="5" s="1"/>
  <c r="AA1" i="5" s="1"/>
  <c r="Z2" i="5"/>
  <c r="D2" i="5" a="1"/>
  <c r="D2" i="5" s="1"/>
  <c r="AA2" i="5" s="1"/>
  <c r="A2" i="26"/>
  <c r="AA2" i="24"/>
  <c r="Z2" i="21"/>
  <c r="D1" i="21" a="1"/>
  <c r="D1" i="21" s="1"/>
  <c r="AA1" i="21" s="1"/>
  <c r="C24" i="11"/>
  <c r="B2" i="21"/>
  <c r="Y2" i="21" s="1"/>
  <c r="B2" i="4"/>
  <c r="Y2" i="4" s="1"/>
  <c r="D1" i="4" a="1"/>
  <c r="D1" i="4" s="1"/>
  <c r="AA1" i="4" s="1"/>
  <c r="Z2" i="4"/>
  <c r="D2" i="4" a="1"/>
  <c r="D2" i="4" s="1"/>
  <c r="AA2" i="4" s="1"/>
  <c r="A2" i="23"/>
  <c r="AA2" i="21"/>
  <c r="P2" i="18"/>
  <c r="P2" i="21"/>
  <c r="D1" i="18" a="1"/>
  <c r="D1" i="18" s="1"/>
  <c r="AA1" i="18" s="1"/>
  <c r="Z2" i="18"/>
  <c r="D2" i="18" a="1"/>
  <c r="D2" i="18" s="1"/>
  <c r="B2" i="3"/>
  <c r="Y2" i="3" s="1"/>
  <c r="C23" i="11"/>
  <c r="B2" i="18"/>
  <c r="Y2" i="18" s="1"/>
  <c r="D1" i="3" a="1"/>
  <c r="D1" i="3" s="1"/>
  <c r="AA1" i="3" s="1"/>
  <c r="Z2" i="3"/>
  <c r="D2" i="3" a="1"/>
  <c r="D2" i="3" s="1"/>
  <c r="AA2" i="3" s="1"/>
  <c r="D1" i="15" a="1"/>
  <c r="D1" i="15" s="1"/>
  <c r="AA1" i="15" s="1"/>
  <c r="Z2" i="15"/>
  <c r="C22" i="11"/>
  <c r="B2" i="15"/>
  <c r="Y2" i="15" s="1"/>
  <c r="B2" i="2"/>
  <c r="Y2" i="2" s="1"/>
  <c r="D1" i="2" a="1"/>
  <c r="D1" i="2" s="1"/>
  <c r="AA1" i="2" s="1"/>
  <c r="Z2" i="2"/>
  <c r="D2" i="2" a="1"/>
  <c r="D2" i="2" s="1"/>
  <c r="AA2" i="2" s="1"/>
  <c r="A2" i="17"/>
  <c r="AA2" i="15"/>
  <c r="P2" i="12"/>
  <c r="P2" i="15"/>
  <c r="C8" i="11"/>
  <c r="D1" i="12" a="1"/>
  <c r="D1" i="12" s="1"/>
  <c r="AA1" i="12" s="1"/>
  <c r="Z2" i="12"/>
  <c r="D2" i="12" a="1"/>
  <c r="D2" i="12" s="1"/>
  <c r="C21" i="11"/>
  <c r="B2" i="12"/>
  <c r="Y2" i="12" s="1"/>
  <c r="D1" i="1" a="1"/>
  <c r="D1" i="1" s="1"/>
  <c r="AA1" i="1" s="1"/>
  <c r="Z2" i="1"/>
  <c r="D2" i="1" a="1"/>
  <c r="D2" i="1" s="1"/>
  <c r="AA2" i="1" s="1"/>
  <c r="A2" i="35" l="1"/>
  <c r="AA2" i="33"/>
  <c r="A2" i="32"/>
  <c r="AA2" i="30"/>
  <c r="A2" i="29"/>
  <c r="AA2" i="27"/>
  <c r="A2" i="24"/>
  <c r="X2" i="24" s="1"/>
  <c r="B25" i="11"/>
  <c r="A2" i="5"/>
  <c r="X2" i="5" s="1"/>
  <c r="A2" i="4"/>
  <c r="X2" i="4" s="1"/>
  <c r="A2" i="21"/>
  <c r="X2" i="21" s="1"/>
  <c r="B24" i="11"/>
  <c r="A2" i="20"/>
  <c r="AA2" i="18"/>
  <c r="A2" i="2"/>
  <c r="X2" i="2" s="1"/>
  <c r="A2" i="15"/>
  <c r="X2" i="15" s="1"/>
  <c r="B22" i="11"/>
  <c r="A2" i="14"/>
  <c r="AA2" i="12"/>
  <c r="A2" i="33" l="1"/>
  <c r="X2" i="33" s="1"/>
  <c r="B28" i="11"/>
  <c r="A2" i="8"/>
  <c r="X2" i="8" s="1"/>
  <c r="A2" i="7"/>
  <c r="X2" i="7" s="1"/>
  <c r="A2" i="30"/>
  <c r="X2" i="30" s="1"/>
  <c r="B27" i="11"/>
  <c r="A2" i="6"/>
  <c r="X2" i="6" s="1"/>
  <c r="A2" i="27"/>
  <c r="X2" i="27" s="1"/>
  <c r="B26" i="11"/>
  <c r="A2" i="18"/>
  <c r="X2" i="18" s="1"/>
  <c r="B23" i="11"/>
  <c r="A2" i="3"/>
  <c r="X2" i="3" s="1"/>
  <c r="A2" i="1"/>
  <c r="X2" i="1" s="1"/>
  <c r="A2" i="12"/>
  <c r="X2" i="12" s="1"/>
  <c r="B21" i="11"/>
  <c r="B30" i="11" l="1"/>
  <c r="D30" i="11" l="1"/>
  <c r="I3" i="11" s="1"/>
  <c r="I2"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Raymond Frost</author>
  </authors>
  <commentList>
    <comment ref="S1" authorId="0" shapeId="0" xr:uid="{0E050A48-D391-0741-8FF6-691C6847BE74}">
      <text>
        <r>
          <rPr>
            <sz val="10"/>
            <color rgb="FF000000"/>
            <rFont val="Tahoma"/>
            <family val="2"/>
          </rPr>
          <t>Expand your comfort zone!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Raymond Frost</author>
  </authors>
  <commentList>
    <comment ref="S1" authorId="0" shapeId="0" xr:uid="{5D021BDA-C68B-EC4F-8036-2B82D1FED718}">
      <text>
        <r>
          <rPr>
            <sz val="10"/>
            <color rgb="FF000000"/>
            <rFont val="Tahoma"/>
            <family val="2"/>
          </rPr>
          <t>It is not the mountain we conquer, but ourselves. – Edmund Hillary</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Raymond Frost</author>
  </authors>
  <commentList>
    <comment ref="S1" authorId="0" shapeId="0" xr:uid="{F8B90212-0A6B-924A-9BAC-74414909A818}">
      <text>
        <r>
          <rPr>
            <sz val="10"/>
            <color rgb="FF000000"/>
            <rFont val="Tahoma"/>
            <family val="2"/>
          </rPr>
          <t>The best is yet to come!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Raymond Frost</author>
  </authors>
  <commentList>
    <comment ref="S1" authorId="0" shapeId="0" xr:uid="{8B7F6F17-53E0-D146-B161-2482D1A119D7}">
      <text>
        <r>
          <rPr>
            <sz val="10"/>
            <color rgb="FF000000"/>
            <rFont val="Tahoma"/>
            <family val="2"/>
          </rPr>
          <t>Whenever you find yourself doubting how far you can go, just remember how far you have come!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Raymond Frost</author>
  </authors>
  <commentList>
    <comment ref="S1" authorId="0" shapeId="0" xr:uid="{7CBCF99A-C2A5-FE4E-8EAD-12A73CDE8539}">
      <text>
        <r>
          <rPr>
            <sz val="10"/>
            <color rgb="FF000000"/>
            <rFont val="Tahoma"/>
            <family val="2"/>
          </rPr>
          <t>Winners are not people who never fail, but people who never quit.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Raymond Frost</author>
  </authors>
  <commentList>
    <comment ref="S1" authorId="0" shapeId="0" xr:uid="{6C588065-6515-754A-A282-2311378EEC01}">
      <text>
        <r>
          <rPr>
            <sz val="10"/>
            <color rgb="FF000000"/>
            <rFont val="Tahoma"/>
            <family val="2"/>
          </rPr>
          <t>When in doubt, just take the next small step.</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Raymond Frost</author>
  </authors>
  <commentList>
    <comment ref="S1" authorId="0" shapeId="0" xr:uid="{9E3C481C-3901-5B41-BE3F-4FA29496918E}">
      <text>
        <r>
          <rPr>
            <sz val="10"/>
            <color rgb="FF000000"/>
            <rFont val="Tahoma"/>
            <family val="2"/>
          </rPr>
          <t>Don't overthink the work!</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Raymond Frost</author>
  </authors>
  <commentList>
    <comment ref="S1" authorId="0" shapeId="0" xr:uid="{4630AD4A-905A-6143-92D9-20B1429BBB0A}">
      <text>
        <r>
          <rPr>
            <sz val="10"/>
            <color rgb="FF000000"/>
            <rFont val="Tahoma"/>
            <family val="2"/>
          </rPr>
          <t>There are those who work all day. Those who dream all day. And those who spend an hour dreaming before setting to work to fulfill those dreams. Go into the third category because there’s virtually no competition. – Steven J. Ross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<sst xmlns="http://schemas.openxmlformats.org/spreadsheetml/2006/main" count="556" uniqueCount="319">
  <si>
    <t>Amira</t>
  </si>
  <si>
    <t>What is the average score of participants?</t>
  </si>
  <si>
    <t>What is the average deviation from that average?</t>
  </si>
  <si>
    <t>What is her raw score?</t>
  </si>
  <si>
    <t>What is her Z score?</t>
  </si>
  <si>
    <t>What is her percentile?</t>
  </si>
  <si>
    <t>What percent of participants scored between 67 and 83</t>
  </si>
  <si>
    <t>What percent of participants scored 75 or less?</t>
  </si>
  <si>
    <t>What percent of participants scored higher than Amira?</t>
  </si>
  <si>
    <t>Bruno</t>
  </si>
  <si>
    <t>What is the average weight of adopted dogs?</t>
  </si>
  <si>
    <t>What is Bruno's weight</t>
  </si>
  <si>
    <t>What is Bruno's Z score?</t>
  </si>
  <si>
    <t>What percentage of dogs weigh more than Bruno?</t>
  </si>
  <si>
    <t>What percent of adopted dogs weight between 5 and 45?</t>
  </si>
  <si>
    <t>What percent of adopted dogs weigh 45 pounds or more?</t>
  </si>
  <si>
    <t>What percentage of adopted dogs weigh at or below the mean?</t>
  </si>
  <si>
    <t>What is the average score of competitors?</t>
  </si>
  <si>
    <t>What is the average deviation from that score?</t>
  </si>
  <si>
    <t>What is Kayla’s raw score?</t>
  </si>
  <si>
    <t>What is Kayla’s z score?</t>
  </si>
  <si>
    <t>What percentage of scores are greater than or equal to  Kayla’s?</t>
  </si>
  <si>
    <t>What percent of competitors scored between 79 and 89?</t>
  </si>
  <si>
    <t>What percent of competitors scored 94 or more?</t>
  </si>
  <si>
    <t>Nia</t>
  </si>
  <si>
    <t>Devon</t>
  </si>
  <si>
    <t>Highest?</t>
  </si>
  <si>
    <t>What is the average score for each compeition?</t>
  </si>
  <si>
    <t>What is the standard deviation from each average?</t>
  </si>
  <si>
    <t>Raw scores?</t>
  </si>
  <si>
    <t>SAME</t>
  </si>
  <si>
    <t>Z scores?</t>
  </si>
  <si>
    <t>Percentiles? (subtract from 100%)</t>
  </si>
  <si>
    <t>Better shot at qualifying?</t>
  </si>
  <si>
    <t>What percentage of competitors scored higher than Nia?</t>
  </si>
  <si>
    <t>What percentage of competitors scored higher than Devon?</t>
  </si>
  <si>
    <t>Logan</t>
  </si>
  <si>
    <t>Priya</t>
  </si>
  <si>
    <t>What is the average score for each audition?</t>
  </si>
  <si>
    <t>Percentile?</t>
  </si>
  <si>
    <t>Best performer relative to their division?</t>
  </si>
  <si>
    <t>What percentage of auditioners scored higher than Priya?</t>
  </si>
  <si>
    <t>Which audition places a smaller percentage of competitors above the performer’s score?</t>
  </si>
  <si>
    <t>Fastest Deliveries</t>
  </si>
  <si>
    <t>Slowest Deliveries</t>
  </si>
  <si>
    <t>What is the population mean?</t>
  </si>
  <si>
    <t>What is the expected variability?</t>
  </si>
  <si>
    <t>Raw delivery time</t>
  </si>
  <si>
    <t>Slowest</t>
  </si>
  <si>
    <t>Z score</t>
  </si>
  <si>
    <t>What percentage of deliveries fall outside the typical range shown on the graph?</t>
  </si>
  <si>
    <t>What percentage of deliveries fall between the mean and the slowest cutoff?</t>
  </si>
  <si>
    <t>What percentage does the middle portion represent?</t>
  </si>
  <si>
    <t>BrightBloom</t>
  </si>
  <si>
    <t>CloudForge</t>
  </si>
  <si>
    <t>What percentage is above the cutoff?</t>
  </si>
  <si>
    <t>Which company allows you to earn less and still qualify?</t>
  </si>
  <si>
    <t>What percent of BrightBloom interns earned bonuses?</t>
  </si>
  <si>
    <t>What percent of CloudForge interns earned bonuses?</t>
  </si>
  <si>
    <t>Which company places the cutoff farther into the tail?</t>
  </si>
  <si>
    <t>Extreme low</t>
  </si>
  <si>
    <t>Extreme high</t>
  </si>
  <si>
    <t>What percentage is more extreme than the cutoff? (further away from the mean)</t>
  </si>
  <si>
    <t>What percent of sessions fall between the mean and the overexposed cutoff?</t>
  </si>
  <si>
    <t>What percent of sessions are more extreme than the cutoffs shown?</t>
  </si>
  <si>
    <t>What percent of sessions fall between the two cutoffs shown on the graph?</t>
  </si>
  <si>
    <t>Are extreme low sessions more common than extreme high sessions?</t>
  </si>
  <si>
    <t>No</t>
  </si>
  <si>
    <t>The CELL function returns</t>
  </si>
  <si>
    <t>Display</t>
  </si>
  <si>
    <t>,0</t>
  </si>
  <si>
    <t>comma format with 0 decimal places</t>
  </si>
  <si>
    <t>,0-</t>
  </si>
  <si>
    <t>comma format with 0 decimal places, negative numbers in red</t>
  </si>
  <si>
    <t>,1</t>
  </si>
  <si>
    <t>comma format with 1 decimal places</t>
  </si>
  <si>
    <t>,1-</t>
  </si>
  <si>
    <t>comma format with 1 decimal places, negative numbers in red</t>
  </si>
  <si>
    <t>,2</t>
  </si>
  <si>
    <t>comma format with 2 decimal places</t>
  </si>
  <si>
    <t>,2-</t>
  </si>
  <si>
    <t>comma format with 2 decimal places, negative numbers in red</t>
  </si>
  <si>
    <t>,3</t>
  </si>
  <si>
    <t>comma format with 3 decimal places</t>
  </si>
  <si>
    <t>,3-</t>
  </si>
  <si>
    <t>comma format with 3 decimal places, negative numbers in red</t>
  </si>
  <si>
    <t>,4</t>
  </si>
  <si>
    <t>comma format with 4 decimal places</t>
  </si>
  <si>
    <t>,4-</t>
  </si>
  <si>
    <t>comma format with 4 decimal places, negative numbers in red</t>
  </si>
  <si>
    <t>C0</t>
  </si>
  <si>
    <t>currency/accounting with 0 decimal places</t>
  </si>
  <si>
    <t>C0-</t>
  </si>
  <si>
    <t>currency/accounting with 0 decimal places, negative numbers in red</t>
  </si>
  <si>
    <t>C1</t>
  </si>
  <si>
    <t>currency/accounting with 1 decimal places</t>
  </si>
  <si>
    <t>C1-</t>
  </si>
  <si>
    <t>currency/accounting with 1 decimal places, negative numbers in red</t>
  </si>
  <si>
    <t>C2</t>
  </si>
  <si>
    <t>currency/accounting with 2 decimal places</t>
  </si>
  <si>
    <t>C2-</t>
  </si>
  <si>
    <t>currency/accounting with 2 decimal places, negative numbers in red</t>
  </si>
  <si>
    <t>C3</t>
  </si>
  <si>
    <t>currency/accounting with 3 decimal places</t>
  </si>
  <si>
    <t>C3-</t>
  </si>
  <si>
    <t>currency/accounting with 3 decimal places, negative numbers in red</t>
  </si>
  <si>
    <t>C4</t>
  </si>
  <si>
    <t>currency/accounting with 4 decimal places</t>
  </si>
  <si>
    <t>C4-</t>
  </si>
  <si>
    <t>currency/accounting with 4 decimal places, negative numbers in red</t>
  </si>
  <si>
    <t>D1</t>
  </si>
  <si>
    <t>long date</t>
  </si>
  <si>
    <t>D2</t>
  </si>
  <si>
    <t>day and month</t>
  </si>
  <si>
    <t>D3</t>
  </si>
  <si>
    <t>mmm-yy</t>
  </si>
  <si>
    <t>D4</t>
  </si>
  <si>
    <t>short date</t>
  </si>
  <si>
    <t>D5</t>
  </si>
  <si>
    <t>mm/dd</t>
  </si>
  <si>
    <t>D6</t>
  </si>
  <si>
    <t>h:mm:ss AM/PM</t>
  </si>
  <si>
    <t>D7</t>
  </si>
  <si>
    <t>h:mm AM/PM</t>
  </si>
  <si>
    <t>D8</t>
  </si>
  <si>
    <t>h:mm:ss</t>
  </si>
  <si>
    <t>D9</t>
  </si>
  <si>
    <t>h:mm</t>
  </si>
  <si>
    <t>F0</t>
  </si>
  <si>
    <t>number with 0 decimal places, do not use comma separator (,)</t>
  </si>
  <si>
    <t>F0-</t>
  </si>
  <si>
    <t>number with 0 decimal places, negative numbers in red, do not use comma separator (,)</t>
  </si>
  <si>
    <t>F1</t>
  </si>
  <si>
    <t>number with 1 decimal place, do not use comma separator (,)</t>
  </si>
  <si>
    <t>F1-</t>
  </si>
  <si>
    <t>number with 1 decimal place, negative numbers in red, do not use comma separator (,)</t>
  </si>
  <si>
    <t>F2</t>
  </si>
  <si>
    <t>number with 2 decimal places, do not use comma separator (,)</t>
  </si>
  <si>
    <t>F2-</t>
  </si>
  <si>
    <t>number with 2 decimal places, negative numbers in red, do not use comma separator (,)</t>
  </si>
  <si>
    <t>F3</t>
  </si>
  <si>
    <t>number with 3 decimal places, do not use comma separator (,)</t>
  </si>
  <si>
    <t>F3-</t>
  </si>
  <si>
    <t>number with 3 decimal places, negative numbers in red, do not use comma separator (,)</t>
  </si>
  <si>
    <t>F4</t>
  </si>
  <si>
    <t>number with 4 decimal places, do not use comma separator (,)</t>
  </si>
  <si>
    <t>F4-</t>
  </si>
  <si>
    <t>number with 4 decimal places, negative numbers in red, do not use comma separator (,)</t>
  </si>
  <si>
    <t>G</t>
  </si>
  <si>
    <t>general</t>
  </si>
  <si>
    <t>P0</t>
  </si>
  <si>
    <t>percent with 0 decimal places</t>
  </si>
  <si>
    <t>P1</t>
  </si>
  <si>
    <t>percent with 1 decimal place</t>
  </si>
  <si>
    <t>P2</t>
  </si>
  <si>
    <t>percent with 2 decimal places</t>
  </si>
  <si>
    <t>P3</t>
  </si>
  <si>
    <t>percent with 3 decimal places</t>
  </si>
  <si>
    <t>P4</t>
  </si>
  <si>
    <t>percent with 4 decimal places</t>
  </si>
  <si>
    <t>S0</t>
  </si>
  <si>
    <t>scientific with 0 decimal places</t>
  </si>
  <si>
    <t>S1</t>
  </si>
  <si>
    <t>scientific with 1 decimal places</t>
  </si>
  <si>
    <t>S2</t>
  </si>
  <si>
    <t>scientific with 2 decimal places</t>
  </si>
  <si>
    <t>S3</t>
  </si>
  <si>
    <t>scientific with 3 decimal places</t>
  </si>
  <si>
    <t>S4</t>
  </si>
  <si>
    <t>scientific with 4 decimal places</t>
  </si>
  <si>
    <t>Rand</t>
  </si>
  <si>
    <t>Code</t>
  </si>
  <si>
    <t>StuNAMsg</t>
  </si>
  <si>
    <t>PerfectMsg</t>
  </si>
  <si>
    <t>StuErrorMsg</t>
  </si>
  <si>
    <t>WrongTypeMsg</t>
  </si>
  <si>
    <t>MissingFormulaMsg</t>
  </si>
  <si>
    <t>ExternalRefsMsg</t>
  </si>
  <si>
    <t>HardCodeMsg</t>
  </si>
  <si>
    <t>HardQuoteMsg</t>
  </si>
  <si>
    <t>MissingAbsMsg</t>
  </si>
  <si>
    <t>FormatMsg</t>
  </si>
  <si>
    <t>TooLow</t>
  </si>
  <si>
    <t>TooHigh</t>
  </si>
  <si>
    <t>WrongAnswer</t>
  </si>
  <si>
    <t>Standard Message</t>
  </si>
  <si>
    <t>ERROR--#N/A means that no value was found, but there should be one. Please correct.</t>
  </si>
  <si>
    <t>PERFECT!</t>
  </si>
  <si>
    <t xml:space="preserve">ERROR--Please change the formula or function to eliminate the error. </t>
  </si>
  <si>
    <t>WRONG DATATYPE--Please change your answer to match the datatype listed above.</t>
  </si>
  <si>
    <t>MISSING FORMULA or FUNCTION--Please avoid typing an answer that can be calculated. Typed answers are error-prone, hard to audit, and hard to update.</t>
  </si>
  <si>
    <t>ERROR--Formula copied from another workbook.</t>
  </si>
  <si>
    <t>MISSING CELL REFERENCE--Right answer but please avoid typing numbers inside a formula or function.</t>
  </si>
  <si>
    <t>MISSING CELL REFERENCE--Right answer but please avoid typing text inside a formula or function.</t>
  </si>
  <si>
    <t>MISSING LOCK--Please add $ as appropriate so the formula will copy correctly.</t>
  </si>
  <si>
    <t>WRONG FORMAT--Please format as directed, then press F9 (or fn + F9) to regrade.</t>
  </si>
  <si>
    <t>Value too low, please try again.</t>
  </si>
  <si>
    <t>Value too high, please try again.</t>
  </si>
  <si>
    <t>Wrong answer, please try again.</t>
  </si>
  <si>
    <t>Funny Messages</t>
  </si>
  <si>
    <t>Oops! N/A found – formula missing its mark! 🎯❌</t>
  </si>
  <si>
    <t>AWESOME! 🤓</t>
  </si>
  <si>
    <t>Cell adrift in Error Sea. 🌊 Chart a formula fix! 🧭</t>
  </si>
  <si>
    <t>Love Island error! Set up your data with the right datatype match. 💔🔄</t>
  </si>
  <si>
    <t>Houston, formula required for this mission! 🚀🧩</t>
  </si>
  <si>
    <t>Ouch! Cell caught referencing the workbook next door! 😣📚</t>
  </si>
  <si>
    <t>Missed cell refs? Swap those numbers for proper invites! 📲➡️🎯</t>
  </si>
  <si>
    <t>Missed cell refs? Swap that text for proper invites! _xD83D_➡️🎯</t>
  </si>
  <si>
    <t>Unlocked cells? Add $ to ensure they copy correctly! 🔒➡️📄</t>
  </si>
  <si>
    <t>Wrong number attire? Reformat, then F9 (or fn + F9)!⚙️</t>
  </si>
  <si>
    <t>Too low, boost that number! 🔼</t>
  </si>
  <si>
    <t>Too high, lower that number! 🔽</t>
  </si>
  <si>
    <t>Seriously? Nope. Try again! 🙄🔄</t>
  </si>
  <si>
    <t>N/A signal! Did your formula forget something? 🤔🚦</t>
  </si>
  <si>
    <t>EXCELLENT! 🤑</t>
  </si>
  <si>
    <t>Formula Error Monster! 👾 Cast a fix-it spell. 🪄</t>
  </si>
  <si>
    <t>Identity crisis in cell! Guide it to its true datatype. 🆔➡️🔧</t>
  </si>
  <si>
    <t>Formula MIA? Let's launch a search! 🔍🛰</t>
  </si>
  <si>
    <t>Cell's got a roving eye for other workbooks! Commitment time? 💍📁</t>
  </si>
  <si>
    <t>Cell FOMO? Time to party with the right references! 🥳🔗</t>
  </si>
  <si>
    <t>Cells escaping when copied? $ is the key to containment! 🗝️🔐</t>
  </si>
  <si>
    <t>Unkempt number? Reformat, then F9 (or fn + F9)! 🎩✨</t>
  </si>
  <si>
    <t>Valley too deep? Raise the number! ⬆️🏞️</t>
  </si>
  <si>
    <t>Sky-high value? Bring it down! ⬇️🌤️</t>
  </si>
  <si>
    <t>Nope, that ain’t it. What’s next? ❌🤨</t>
  </si>
  <si>
    <t>#N/A in hideout, send formula back to search! 🔍🏹</t>
  </si>
  <si>
    <t>YOU'RE CRUSHING IT! Keep that greatness coming! 💪✨</t>
  </si>
  <si>
    <t>Formula fail! 🚨 Call the math-mobile for a recalc! 🚗</t>
  </si>
  <si>
    <t>Mismatch alert! This isn't a mix-and-match. Align your datatypes. 🚫❌</t>
  </si>
  <si>
    <t>Cell's bare! Quick, clothe it with a formula! 👚✨</t>
  </si>
  <si>
    <t>Workbook envy? This cell's a one-book wonder! 😒🔒</t>
  </si>
  <si>
    <t>Friends &gt; numbers. Replace typed digits with cell pals! 🤝📊</t>
  </si>
  <si>
    <t>Friends &gt; text. Replace text with cell pals! 🤝📊</t>
  </si>
  <si>
    <t>Spreadsheet anarchy? Use $ to copy cells without mayhem! 🔄🚫</t>
  </si>
  <si>
    <t>Number's style off? Reformat, then F9 (or fn + F9) to fix! 👗🔄</t>
  </si>
  <si>
    <t>Bottom feeder? Not this time—larger number needed. 📈</t>
  </si>
  <si>
    <t>Top-shelf number? Time for a lower shelf. 📉</t>
  </si>
  <si>
    <t>Wrong. Take another stab. 🎯👀</t>
  </si>
  <si>
    <t>N/A detected! Command your formula to find the value! 🎮🕹</t>
  </si>
  <si>
    <t>STELLAR PERFORMANCE! The stars have nothing on you! 🌟🚀</t>
  </si>
  <si>
    <t>Game on! 🎮 Hunt for the error-busting formula. 🔍</t>
  </si>
  <si>
    <t>Data type mismatch! Swipe right on the correct datatype. 👈👉📲</t>
  </si>
  <si>
    <t>Formula's gone poof! Time for a magic formula fix! 🪄📈</t>
  </si>
  <si>
    <t>Cell fidelity: It's exclusive with our workbook! 🚫📖💕</t>
  </si>
  <si>
    <t>Lonely numbers? Unite them with cell reference friends! 👯‍♂️🔢</t>
  </si>
  <si>
    <t>Lonely text? Unite it with cell reference friends! 👯‍♂️🔢</t>
  </si>
  <si>
    <t>Cells drifting during copy? $ will pin them in place! 📌📋</t>
  </si>
  <si>
    <t>Make the number pretty! Reformat, then F9 (or fn + F9) for shine! 💅🔁</t>
  </si>
  <si>
    <t>Limbo number? Go higher, please. 🏋️‍♂️</t>
  </si>
  <si>
    <t>Number too tall? Bend it down a notch. _xD83D_⬇️</t>
  </si>
  <si>
    <t>Uh-oh, swing and a miss! Focus and retry. ⚾️🧐</t>
  </si>
  <si>
    <t>N/A – a lonely cell where your formula lost its way! 🧭💔</t>
  </si>
  <si>
    <t>A ROUND OF APPLAUSE! Your work deserves an encore! 👏👏🎉</t>
  </si>
  <si>
    <t>Your formula's flipping out! 🤸‍♂️ Coach it to stick the landing. 🎖️</t>
  </si>
  <si>
    <t>Costume mix-up! Your data needs to change into the correct datatype. 🎭✅</t>
  </si>
  <si>
    <t>This cell's single, introduce it to a formula? 💔🧮</t>
  </si>
  <si>
    <t>Forbidden cross-book cell mingling detected! 🙅‍♂️🚷</t>
  </si>
  <si>
    <t>Formulas thrive on connections! Link up those cells! 🌐🤲</t>
  </si>
  <si>
    <t>Copy chaos? Freeze cells with $, no more moves! ✋🔄</t>
  </si>
  <si>
    <t>Number outfit mix-up? Reformat, hit F9 (or fn + F9)! 🧳🔄</t>
  </si>
  <si>
    <t>Digging too deep? The correct value's higher up! 🚧⬆️</t>
  </si>
  <si>
    <t>Climbing too high? The correct value's down below! 🧗‍♂️⬇️</t>
  </si>
  <si>
    <t>That’s a negative. Try again! 🚫🔄</t>
  </si>
  <si>
    <t>N/A: Value's playing hard to get, or formula faux pas? 🎩🐰</t>
  </si>
  <si>
    <t>HOME RUN! You've hit it out of the park!  ⚾🏟️</t>
  </si>
  <si>
    <t>Jittery cell? 📱 Prescribe a calming formula. 💊</t>
  </si>
  <si>
    <t>Wrong type alert! Time for a datatype switcheroo. 🔄🔀</t>
  </si>
  <si>
    <t>Forbidden formula zone? Summon the formula wizard! 🧙‍♂️📐</t>
  </si>
  <si>
    <t>This cell's heart belongs to its home workbook! 🏠💔📉</t>
  </si>
  <si>
    <t>Ditch the DIY. Cells crave references, not solitude! 🧩🔍</t>
  </si>
  <si>
    <t>Cells changing on copy? Anchor with $ for consistency! ⚓👌</t>
  </si>
  <si>
    <t>Last season's cell? Format, then F9 (or fn + F9)! 🍂🆕</t>
  </si>
  <si>
    <t>Basement value? Uplift the value! 🏠⤴️</t>
  </si>
  <si>
    <t>Penthouse value? Downsize the digits! 🏢🔻</t>
  </si>
  <si>
    <t>Not correct! Try again! 💡🔙</t>
  </si>
  <si>
    <t>N/A blank... Formula hiccup! Time for a fix-up! 🛠️😅</t>
  </si>
  <si>
    <t>Bravo! That's some next-level excellence! 🎭🏆</t>
  </si>
  <si>
    <t>Magic mirror says: This formula's not the fairest! 🪞</t>
  </si>
  <si>
    <t>Data's two left feet? Find the right datatype dance partner. 💃🕺🎶</t>
  </si>
  <si>
    <t>Cell playing hooky? Detention with a formula tutor! 🍎📖</t>
  </si>
  <si>
    <t>Cell wanderlust? No, keep its formulas in this workbook's embrace! 🌍✋🔐</t>
  </si>
  <si>
    <t>Solo formula? Add some cell reference company! 🎉📑</t>
  </si>
  <si>
    <t>Copying cells gone rogue? Reinforce with $ for precision! 🎯💲</t>
  </si>
  <si>
    <t>Format violation? Reformat, then F9 (or fn + F9)! 🚦👔</t>
  </si>
  <si>
    <t>Number's too deep? Bring it up for air! 🌊🆙</t>
  </si>
  <si>
    <t>Number's in the clouds? Land it gently! ☁️🛬</t>
  </si>
  <si>
    <t>Incorrect! You can do better, redo! 🔄💪</t>
  </si>
  <si>
    <t>ScoreBoard for Excel</t>
  </si>
  <si>
    <t>Have fun. Don't Fail.</t>
  </si>
  <si>
    <t>Automated grading and feedback copyright ScoreboardExcel.com ©2025</t>
  </si>
  <si>
    <t>Joe Bobcat</t>
  </si>
  <si>
    <t>Earn points by completing shaded cells; higher value cells have distinct borders</t>
  </si>
  <si>
    <t>Answer blocks are all or nothing; correctly complete all contributing cells to earn points:</t>
  </si>
  <si>
    <t>If you accidentally drag a cell out of position, then undo. Do NOT try to drag it back.</t>
  </si>
  <si>
    <t>Detailed Feedback:</t>
  </si>
  <si>
    <t>Earned</t>
  </si>
  <si>
    <t>Possible</t>
  </si>
  <si>
    <t>Sheet</t>
  </si>
  <si>
    <t>Comment</t>
  </si>
  <si>
    <t>earned</t>
  </si>
  <si>
    <t>possible</t>
  </si>
  <si>
    <t>cell</t>
  </si>
  <si>
    <t>Press F9 to grade</t>
  </si>
  <si>
    <t>Feedback ON</t>
  </si>
  <si>
    <t>Baking</t>
  </si>
  <si>
    <t>Cheer</t>
  </si>
  <si>
    <t>Dogs</t>
  </si>
  <si>
    <t>Violin</t>
  </si>
  <si>
    <t>Placement</t>
  </si>
  <si>
    <t>Strongest</t>
  </si>
  <si>
    <t>Delivery Time</t>
  </si>
  <si>
    <t>Bonus</t>
  </si>
  <si>
    <t>Lumens</t>
  </si>
  <si>
    <t>bobcat@ohio.edu</t>
  </si>
  <si>
    <t>Dr. Frost</t>
  </si>
  <si>
    <t>OU</t>
  </si>
  <si>
    <t>Analytics</t>
  </si>
  <si>
    <t>This assignment was created by Scoreboard Excel 13.56.</t>
  </si>
  <si>
    <t>IC_Distributions_1.0_v6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</si>
</sst>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0.0%"/>
    <numFmt numFmtId="165" formatCode="0.0000E+00"/>
  </numFmts>
  <fonts count="26" x14ac:knownFonts="1">
    <font>
      <sz val="11"/>
      <color theme="1"/>
      <name val="Calibri"/>
      <family val="2"/>
      <scheme val="minor"/>
    </font>
    <font>
      <sz val="12"/>
      <color theme="1"/>
      <name val="Calibri"/>
      <family val="2"/>
      <scheme val="minor"/>
    </font>
    <font>
      <sz val="12"/>
      <color theme="1"/>
      <name val="Calibri"/>
      <family val="2"/>
      <scheme val="minor"/>
    </font>
    <font>
      <b/>
      <sz val="12"/>
      <color theme="1"/>
      <name val="Calibri"/>
      <family val="2"/>
      <scheme val="minor"/>
    </font>
    <font>
      <sz val="12"/>
      <color theme="0"/>
      <name val="Calibri"/>
      <family val="2"/>
      <scheme val="minor"/>
    </font>
    <font>
      <sz val="11"/>
      <color theme="1"/>
      <name val="Calibri"/>
      <family val="2"/>
      <scheme val="minor"/>
    </font>
    <font>
      <b/>
      <sz val="11"/>
      <color rgb="FFFF0000"/>
      <name val="Calibri"/>
      <family val="2"/>
      <scheme val="minor"/>
    </font>
    <font>
      <b/>
      <sz val="12"/>
      <color theme="1"/>
      <name val="Calibri"/>
      <family val="2"/>
    </font>
    <font>
      <b/>
      <sz val="11"/>
      <color theme="1"/>
      <name val="Calibri"/>
      <family val="2"/>
      <scheme val="minor"/>
    </font>
    <font>
      <sz val="11"/>
      <name val="Calibri"/>
      <family val="2"/>
      <scheme val="minor"/>
    </font>
    <font>
      <b/>
      <sz val="14"/>
      <color rgb="FF000000"/>
      <name val="Calibri"/>
      <family val="2"/>
      <scheme val="minor"/>
    </font>
    <font>
      <b/>
      <sz val="14"/>
      <color theme="1"/>
      <name val="Calibri"/>
      <family val="2"/>
      <scheme val="minor"/>
    </font>
    <font>
      <sz val="14"/>
      <color theme="1"/>
      <name val="Calibri"/>
      <family val="2"/>
      <scheme val="minor"/>
    </font>
    <font>
      <sz val="14"/>
      <color rgb="FF000000"/>
      <name val="Calibri"/>
      <family val="2"/>
      <scheme val="minor"/>
    </font>
    <font>
      <sz val="16"/>
      <color theme="1"/>
      <name val="Calibri"/>
      <family val="2"/>
      <scheme val="minor"/>
    </font>
    <font>
      <sz val="20"/>
      <color theme="1"/>
      <name val="Calibri"/>
      <family val="2"/>
      <scheme val="minor"/>
    </font>
    <font>
      <i/>
      <sz val="16"/>
      <color theme="1"/>
      <name val="Calibri"/>
      <family val="2"/>
      <scheme val="minor"/>
    </font>
    <font>
      <sz val="26"/>
      <color theme="1"/>
      <name val="Calibri"/>
      <family val="2"/>
      <scheme val="minor"/>
    </font>
    <font>
      <sz val="22"/>
      <color theme="1"/>
      <name val="Calibri"/>
      <family val="2"/>
      <scheme val="minor"/>
    </font>
    <font>
      <sz val="11"/>
      <color rgb="FF000000"/>
      <name val="Calibri"/>
      <family val="2"/>
      <scheme val="minor"/>
    </font>
    <font>
      <sz val="14"/>
      <color rgb="FFFF0000"/>
      <name val="Calibri"/>
      <family val="2"/>
      <scheme val="minor"/>
    </font>
    <font>
      <b/>
      <sz val="24"/>
      <color theme="1"/>
      <name val="Calibri"/>
      <family val="2"/>
      <scheme val="minor"/>
    </font>
    <font>
      <b/>
      <sz val="20"/>
      <color theme="1"/>
      <name val="Calibri"/>
      <family val="2"/>
      <scheme val="minor"/>
    </font>
    <font>
      <sz val="5"/>
      <color theme="0"/>
      <name val="Wingdings"/>
      <family val="5"/>
      <charset val="1"/>
    </font>
    <font>
      <b/>
      <sz val="5"/>
      <color theme="0"/>
      <name val="Wingdings"/>
      <family val="5"/>
      <charset val="1"/>
    </font>
    <font>
      <sz val="10"/>
      <color rgb="FF000000"/>
      <name val="Tahoma"/>
      <family val="2"/>
    </font>
  </fonts>
  <fills count="8">
    <fill>
      <patternFill patternType="none"/>
    </fill>
    <fill>
      <patternFill patternType="gray125"/>
    </fill>
    <fill>
      <patternFill patternType="solid">
        <fgColor rgb="FFD8BE91"/>
        <bgColor indexed="64"/>
      </patternFill>
    </fill>
    <fill>
      <patternFill patternType="solid">
        <fgColor rgb="FFFE99CB"/>
        <bgColor indexed="64"/>
      </patternFill>
    </fill>
    <fill>
      <patternFill patternType="solid">
        <fgColor rgb="FF98EFF9"/>
        <bgColor indexed="64"/>
      </patternFill>
    </fill>
    <fill>
      <patternFill patternType="solid">
        <fgColor rgb="FFD9D9D9"/>
        <bgColor indexed="64"/>
      </patternFill>
    </fill>
    <fill>
      <patternFill patternType="lightGrid">
        <fgColor theme="0" tint="-0.34998626667073579"/>
        <bgColor theme="0"/>
      </patternFill>
    </fill>
    <fill>
      <patternFill patternType="solid">
        <fgColor rgb="FFFFFFFF"/>
        <bgColor rgb="FFFFFFFF"/>
      </patternFill>
    </fill>
  </fills>
  <borders count="16">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auto="1"/>
      </left>
      <right/>
      <top/>
      <bottom style="thin">
        <color auto="1"/>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bottom style="medium">
        <color indexed="64"/>
      </bottom>
      <diagonal/>
    </border>
    <border>
      <left style="double">
        <color indexed="40"/>
      </left>
      <right style="double">
        <color indexed="40"/>
      </right>
      <top style="double">
        <color indexed="40"/>
      </top>
      <bottom style="double">
        <color indexed="40"/>
      </bottom>
      <diagonal/>
    </border>
    <border>
      <left style="dashDot">
        <color indexed="8"/>
      </left>
      <right style="dashDot">
        <color indexed="8"/>
      </right>
      <top style="dashDot">
        <color indexed="8"/>
      </top>
      <bottom style="dashDot">
        <color indexed="8"/>
      </bottom>
      <diagonal/>
    </border>
  </borders>
  <cellStyleXfs count="9">
    <xf numFmtId="0" fontId="0" fillId="0" borderId="0"/>
    <xf numFmtId="43" fontId="2" fillId="0" borderId="0" applyFont="0" applyFill="0" applyBorder="0" applyAlignment="0" applyProtection="0"/>
    <xf numFmtId="0" fontId="5" fillId="0" borderId="0"/>
    <xf numFmtId="9" fontId="5" fillId="0" borderId="0" applyFont="0" applyFill="0" applyBorder="0" applyAlignment="0" applyProtection="0"/>
    <xf numFmtId="0" fontId="1" fillId="0" borderId="0"/>
    <xf numFmtId="3" fontId="5" fillId="0" borderId="0" applyFont="0" applyFill="0" applyBorder="0" applyAlignment="0" applyProtection="0"/>
    <xf numFmtId="44" fontId="5" fillId="0" borderId="0" applyFont="0" applyFill="0" applyBorder="0" applyAlignment="0" applyProtection="0"/>
    <xf numFmtId="0" fontId="1" fillId="0" borderId="0"/>
    <xf numFmtId="0" fontId="1" fillId="0" borderId="0"/>
  </cellStyleXfs>
  <cellXfs count="121">
    <xf numFmtId="0" fontId="0" fillId="0" borderId="0" xfId="0"/>
    <xf numFmtId="0" fontId="6" fillId="0" borderId="0" xfId="0" applyFont="1" applyAlignment="1">
      <alignment horizontal="center"/>
    </xf>
    <xf numFmtId="0" fontId="7" fillId="0" borderId="1" xfId="2" applyFont="1" applyBorder="1" applyAlignment="1">
      <alignment vertical="center"/>
    </xf>
    <xf numFmtId="0" fontId="8" fillId="0" borderId="0" xfId="0" applyFont="1" applyAlignment="1">
      <alignment horizontal="center"/>
    </xf>
    <xf numFmtId="0" fontId="7" fillId="0" borderId="1" xfId="2" applyFont="1" applyBorder="1" applyAlignment="1">
      <alignment horizontal="left" vertical="center"/>
    </xf>
    <xf numFmtId="0" fontId="7" fillId="0" borderId="3" xfId="2" applyFont="1" applyBorder="1" applyAlignment="1">
      <alignment horizontal="left" vertical="center"/>
    </xf>
    <xf numFmtId="0" fontId="7" fillId="0" borderId="4" xfId="2" applyFont="1" applyBorder="1" applyAlignment="1">
      <alignment horizontal="left" vertical="center"/>
    </xf>
    <xf numFmtId="0" fontId="1" fillId="0" borderId="0" xfId="4"/>
    <xf numFmtId="0" fontId="8" fillId="0" borderId="0" xfId="0" applyFont="1" applyAlignment="1">
      <alignment horizontal="center" vertical="center" wrapText="1"/>
    </xf>
    <xf numFmtId="0" fontId="0" fillId="0" borderId="0" xfId="0" applyAlignment="1">
      <alignment vertical="center"/>
    </xf>
    <xf numFmtId="0" fontId="7" fillId="0" borderId="1" xfId="2" applyFont="1" applyBorder="1" applyAlignment="1">
      <alignment vertical="center" wrapText="1"/>
    </xf>
    <xf numFmtId="0" fontId="3" fillId="0" borderId="0" xfId="0" applyFont="1" applyAlignment="1">
      <alignment wrapText="1"/>
    </xf>
    <xf numFmtId="165" fontId="0" fillId="0" borderId="0" xfId="6" applyNumberFormat="1" applyFont="1"/>
    <xf numFmtId="0" fontId="0" fillId="0" borderId="0" xfId="0" quotePrefix="1"/>
    <xf numFmtId="44" fontId="0" fillId="0" borderId="0" xfId="6" applyFont="1"/>
    <xf numFmtId="0" fontId="10" fillId="0" borderId="0" xfId="0" applyFont="1" applyAlignment="1">
      <alignment vertical="center" wrapText="1"/>
    </xf>
    <xf numFmtId="0" fontId="4" fillId="0" borderId="0" xfId="7" quotePrefix="1" applyFont="1"/>
    <xf numFmtId="0" fontId="1" fillId="0" borderId="0" xfId="7"/>
    <xf numFmtId="0" fontId="11" fillId="0" borderId="0" xfId="7" applyFont="1" applyAlignment="1">
      <alignment vertical="center" wrapText="1"/>
    </xf>
    <xf numFmtId="0" fontId="12" fillId="0" borderId="0" xfId="7" applyFont="1" applyAlignment="1">
      <alignment vertical="center" wrapText="1"/>
    </xf>
    <xf numFmtId="0" fontId="13" fillId="0" borderId="0" xfId="0" applyFont="1" applyAlignment="1">
      <alignment vertical="center" wrapText="1"/>
    </xf>
    <xf numFmtId="0" fontId="12" fillId="0" borderId="0" xfId="0" applyFont="1" applyAlignment="1">
      <alignment vertical="center" wrapText="1"/>
    </xf>
    <xf numFmtId="0" fontId="0" fillId="0" borderId="0" xfId="0" applyAlignment="1"/>
    <xf numFmtId="1" fontId="1" fillId="5" borderId="2" xfId="3" applyNumberFormat="1" applyFont="1" applyFill="1" applyBorder="1" applyAlignment="1">
      <alignment horizontal="left" vertical="center"/>
    </xf>
    <xf numFmtId="2" fontId="1" fillId="5" borderId="2" xfId="3" applyNumberFormat="1" applyFont="1" applyFill="1" applyBorder="1" applyAlignment="1">
      <alignment horizontal="left" vertical="center"/>
    </xf>
    <xf numFmtId="9" fontId="1" fillId="5" borderId="2" xfId="3" applyFont="1" applyFill="1" applyBorder="1" applyAlignment="1">
      <alignment horizontal="left" vertical="center"/>
    </xf>
    <xf numFmtId="0" fontId="0" fillId="4" borderId="6" xfId="0" applyFill="1" applyBorder="1" applyAlignment="1">
      <alignment horizontal="center"/>
    </xf>
    <xf numFmtId="0" fontId="0" fillId="4" borderId="6" xfId="0" applyFill="1" applyBorder="1" applyAlignment="1">
      <alignment horizontal="left"/>
    </xf>
    <xf numFmtId="0" fontId="0" fillId="4" borderId="2" xfId="0" applyFill="1" applyBorder="1" applyAlignment="1">
      <alignment horizontal="left"/>
    </xf>
    <xf numFmtId="0" fontId="0" fillId="6" borderId="0" xfId="0" applyFill="1"/>
    <xf numFmtId="0" fontId="19" fillId="7" borderId="0" xfId="0" applyFont="1" applyFill="1"/>
    <xf numFmtId="0" fontId="0" fillId="4" borderId="6" xfId="0" applyFill="1" applyBorder="1"/>
    <xf numFmtId="0" fontId="14" fillId="4" borderId="13" xfId="0" applyFont="1" applyFill="1" applyBorder="1" applyAlignment="1">
      <alignment horizontal="center"/>
    </xf>
    <xf numFmtId="0" fontId="14" fillId="4" borderId="13" xfId="1" applyNumberFormat="1" applyFont="1" applyFill="1" applyBorder="1" applyAlignment="1">
      <alignment horizontal="center"/>
    </xf>
    <xf numFmtId="0" fontId="20" fillId="4" borderId="13" xfId="0" applyFont="1" applyFill="1" applyBorder="1" applyAlignment="1">
      <alignment horizontal="left"/>
    </xf>
    <xf numFmtId="0" fontId="0" fillId="4" borderId="13" xfId="0" applyFill="1" applyBorder="1" applyAlignment="1">
      <alignment horizontal="center"/>
    </xf>
    <xf numFmtId="0" fontId="21" fillId="4" borderId="13" xfId="0" applyFont="1" applyFill="1" applyBorder="1" applyAlignment="1">
      <alignment horizontal="center"/>
    </xf>
    <xf numFmtId="0" fontId="0" fillId="0" borderId="13" xfId="0" applyBorder="1"/>
    <xf numFmtId="0" fontId="0" fillId="6" borderId="13" xfId="0" applyFill="1" applyBorder="1"/>
    <xf numFmtId="0" fontId="19" fillId="7" borderId="13" xfId="0" applyFont="1" applyFill="1" applyBorder="1"/>
    <xf numFmtId="1" fontId="14" fillId="4" borderId="13" xfId="0" applyNumberFormat="1" applyFont="1" applyFill="1" applyBorder="1" applyAlignment="1">
      <alignment horizontal="center"/>
    </xf>
    <xf numFmtId="0" fontId="0" fillId="4" borderId="13" xfId="0" applyFill="1" applyBorder="1"/>
    <xf numFmtId="0" fontId="22" fillId="4" borderId="13" xfId="0" applyFont="1" applyFill="1" applyBorder="1" applyAlignment="1">
      <alignment horizontal="left"/>
    </xf>
    <xf numFmtId="0" fontId="23" fillId="0" borderId="0" xfId="0" applyFont="1" applyFill="1" applyBorder="1"/>
    <xf numFmtId="0" fontId="23" fillId="0" borderId="0" xfId="0" applyFont="1" applyFill="1" applyBorder="1" applyAlignment="1"/>
    <xf numFmtId="0" fontId="24" fillId="0" borderId="0" xfId="0" applyFont="1" applyFill="1" applyBorder="1" applyAlignment="1">
      <alignment horizontal="center"/>
    </xf>
    <xf numFmtId="0" fontId="23" fillId="0" borderId="0" xfId="0" applyFont="1" applyFill="1" applyBorder="1" applyAlignment="1">
      <alignment horizontal="center"/>
    </xf>
    <xf numFmtId="0" fontId="23" fillId="0" borderId="0" xfId="0" applyFont="1" applyFill="1" applyBorder="1" applyAlignment="1">
      <alignment horizontal="left"/>
    </xf>
    <xf numFmtId="0" fontId="23" fillId="0" borderId="0" xfId="1" applyNumberFormat="1" applyFont="1" applyFill="1" applyBorder="1" applyAlignment="1">
      <alignment horizontal="center"/>
    </xf>
    <xf numFmtId="1" fontId="23" fillId="0" borderId="0" xfId="0" applyNumberFormat="1" applyFont="1" applyFill="1" applyBorder="1" applyAlignment="1">
      <alignment horizontal="center"/>
    </xf>
    <xf numFmtId="0" fontId="24" fillId="0" borderId="0" xfId="2" applyFont="1" applyFill="1" applyBorder="1" applyAlignment="1">
      <alignment vertical="center"/>
    </xf>
    <xf numFmtId="1" fontId="23" fillId="0" borderId="0" xfId="3" applyNumberFormat="1" applyFont="1" applyFill="1" applyBorder="1" applyAlignment="1">
      <alignment horizontal="center" vertical="center"/>
    </xf>
    <xf numFmtId="2" fontId="23" fillId="0" borderId="0" xfId="3" applyNumberFormat="1" applyFont="1" applyFill="1" applyBorder="1" applyAlignment="1">
      <alignment horizontal="center" vertical="center"/>
    </xf>
    <xf numFmtId="9" fontId="23" fillId="0" borderId="0" xfId="3" applyFont="1" applyFill="1" applyBorder="1" applyAlignment="1">
      <alignment horizontal="center" vertical="center"/>
    </xf>
    <xf numFmtId="0" fontId="23" fillId="0" borderId="0" xfId="0" applyNumberFormat="1" applyFont="1" applyFill="1" applyBorder="1" applyAlignment="1"/>
    <xf numFmtId="0" fontId="0" fillId="6" borderId="0" xfId="0" applyFont="1" applyFill="1" applyAlignment="1">
      <alignment horizontal="center" vertical="center"/>
    </xf>
    <xf numFmtId="164" fontId="1" fillId="5" borderId="2" xfId="3" applyNumberFormat="1" applyFont="1" applyFill="1" applyBorder="1" applyAlignment="1">
      <alignment horizontal="left" vertical="center"/>
    </xf>
    <xf numFmtId="164" fontId="23" fillId="0" borderId="0" xfId="3" applyNumberFormat="1" applyFont="1" applyFill="1" applyBorder="1" applyAlignment="1">
      <alignment horizontal="center" vertical="center"/>
    </xf>
    <xf numFmtId="0" fontId="24" fillId="0" borderId="0" xfId="2" applyFont="1" applyFill="1" applyBorder="1" applyAlignment="1">
      <alignment horizontal="left" vertical="center"/>
    </xf>
    <xf numFmtId="0" fontId="23" fillId="0" borderId="0" xfId="4" applyFont="1" applyFill="1" applyBorder="1"/>
    <xf numFmtId="0" fontId="24" fillId="0" borderId="0" xfId="0" applyFont="1" applyFill="1" applyBorder="1" applyAlignment="1">
      <alignment horizontal="center" vertical="center" wrapText="1"/>
    </xf>
    <xf numFmtId="3" fontId="9" fillId="5" borderId="2" xfId="5" applyFont="1" applyFill="1" applyBorder="1" applyAlignment="1">
      <alignment horizontal="left" vertical="center"/>
    </xf>
    <xf numFmtId="3" fontId="1" fillId="5" borderId="2" xfId="5" applyFont="1" applyFill="1" applyBorder="1" applyAlignment="1">
      <alignment horizontal="left" vertical="center"/>
    </xf>
    <xf numFmtId="0" fontId="23" fillId="0" borderId="0" xfId="0" applyFont="1" applyFill="1" applyBorder="1" applyAlignment="1">
      <alignment vertical="center"/>
    </xf>
    <xf numFmtId="3" fontId="23" fillId="0" borderId="0" xfId="5" applyFont="1" applyFill="1" applyBorder="1" applyAlignment="1">
      <alignment horizontal="center" vertical="center"/>
    </xf>
    <xf numFmtId="3" fontId="9" fillId="5" borderId="2" xfId="5" applyFont="1" applyFill="1" applyBorder="1" applyAlignment="1">
      <alignment horizontal="left"/>
    </xf>
    <xf numFmtId="164" fontId="9" fillId="5" borderId="2" xfId="3" applyNumberFormat="1" applyFont="1" applyFill="1" applyBorder="1" applyAlignment="1">
      <alignment horizontal="left" vertical="center"/>
    </xf>
    <xf numFmtId="3" fontId="23" fillId="0" borderId="0" xfId="5" applyFont="1" applyFill="1" applyBorder="1" applyAlignment="1">
      <alignment horizontal="center"/>
    </xf>
    <xf numFmtId="0" fontId="24" fillId="0" borderId="0" xfId="2" applyFont="1" applyFill="1" applyBorder="1" applyAlignment="1">
      <alignment vertical="center" wrapText="1"/>
    </xf>
    <xf numFmtId="0" fontId="14" fillId="0" borderId="0" xfId="8" applyFont="1" applyAlignment="1" applyProtection="1">
      <alignment horizontal="left" indent="3"/>
      <protection locked="0"/>
    </xf>
    <xf numFmtId="0" fontId="14" fillId="0" borderId="0" xfId="8" applyFont="1" applyProtection="1">
      <protection locked="0"/>
    </xf>
    <xf numFmtId="0" fontId="1" fillId="0" borderId="0" xfId="8" applyAlignment="1" applyProtection="1">
      <alignment horizontal="left" indent="3"/>
      <protection locked="0"/>
    </xf>
    <xf numFmtId="9" fontId="1" fillId="0" borderId="0" xfId="3" applyFont="1" applyAlignment="1" applyProtection="1">
      <alignment horizontal="center"/>
      <protection locked="0"/>
    </xf>
    <xf numFmtId="0" fontId="1" fillId="0" borderId="0" xfId="8" applyProtection="1">
      <protection locked="0"/>
    </xf>
    <xf numFmtId="9" fontId="1" fillId="0" borderId="0" xfId="3" applyFont="1" applyAlignment="1" applyProtection="1">
      <protection locked="0"/>
    </xf>
    <xf numFmtId="0" fontId="14" fillId="0" borderId="0" xfId="8" applyFont="1" applyProtection="1"/>
    <xf numFmtId="0" fontId="14" fillId="0" borderId="0" xfId="8" applyFont="1" applyAlignment="1" applyProtection="1">
      <alignment horizontal="left" indent="3"/>
    </xf>
    <xf numFmtId="0" fontId="15" fillId="2" borderId="5" xfId="8" applyFont="1" applyFill="1" applyBorder="1" applyAlignment="1" applyProtection="1">
      <alignment horizontal="left" indent="3"/>
    </xf>
    <xf numFmtId="0" fontId="14" fillId="2" borderId="6" xfId="8" applyFont="1" applyFill="1" applyBorder="1" applyAlignment="1" applyProtection="1">
      <alignment horizontal="left"/>
    </xf>
    <xf numFmtId="0" fontId="3" fillId="2" borderId="6" xfId="0" applyFont="1" applyFill="1" applyBorder="1" applyAlignment="1" applyProtection="1">
      <alignment horizontal="right"/>
    </xf>
    <xf numFmtId="0" fontId="1" fillId="2" borderId="6" xfId="0" applyFont="1" applyFill="1" applyBorder="1" applyAlignment="1" applyProtection="1">
      <alignment horizontal="left"/>
    </xf>
    <xf numFmtId="0" fontId="15" fillId="2" borderId="7" xfId="8" applyFont="1" applyFill="1" applyBorder="1" applyAlignment="1" applyProtection="1">
      <alignment horizontal="center"/>
    </xf>
    <xf numFmtId="0" fontId="16" fillId="2" borderId="8" xfId="8" applyFont="1" applyFill="1" applyBorder="1" applyAlignment="1" applyProtection="1">
      <alignment horizontal="left" indent="3"/>
    </xf>
    <xf numFmtId="0" fontId="14" fillId="2" borderId="9" xfId="8" applyFont="1" applyFill="1" applyBorder="1" applyAlignment="1" applyProtection="1">
      <alignment horizontal="left"/>
    </xf>
    <xf numFmtId="0" fontId="3" fillId="2" borderId="9" xfId="0" applyFont="1" applyFill="1" applyBorder="1" applyAlignment="1" applyProtection="1">
      <alignment horizontal="right"/>
    </xf>
    <xf numFmtId="0" fontId="1" fillId="2" borderId="9" xfId="0" applyFont="1" applyFill="1" applyBorder="1" applyProtection="1"/>
    <xf numFmtId="164" fontId="14" fillId="2" borderId="10" xfId="8" applyNumberFormat="1" applyFont="1" applyFill="1" applyBorder="1" applyAlignment="1" applyProtection="1">
      <alignment horizontal="center"/>
    </xf>
    <xf numFmtId="0" fontId="1" fillId="0" borderId="0" xfId="8" applyAlignment="1" applyProtection="1">
      <alignment horizontal="left" indent="3"/>
    </xf>
    <xf numFmtId="0" fontId="14" fillId="0" borderId="0" xfId="8" applyFont="1" applyAlignment="1" applyProtection="1">
      <alignment horizontal="left"/>
    </xf>
    <xf numFmtId="0" fontId="1" fillId="0" borderId="6" xfId="0" applyFont="1" applyBorder="1" applyAlignment="1" applyProtection="1">
      <alignment horizontal="center"/>
    </xf>
    <xf numFmtId="0" fontId="1" fillId="0" borderId="6" xfId="0" applyFont="1" applyBorder="1" applyAlignment="1" applyProtection="1">
      <alignment horizontal="left"/>
    </xf>
    <xf numFmtId="0" fontId="3" fillId="0" borderId="0" xfId="0" applyFont="1" applyAlignment="1" applyProtection="1">
      <alignment horizontal="right"/>
    </xf>
    <xf numFmtId="0" fontId="1" fillId="0" borderId="0" xfId="0" applyFont="1" applyProtection="1"/>
    <xf numFmtId="0" fontId="14" fillId="0" borderId="0" xfId="8" applyFont="1" applyAlignment="1" applyProtection="1">
      <alignment horizontal="center"/>
    </xf>
    <xf numFmtId="14" fontId="14" fillId="0" borderId="0" xfId="8" quotePrefix="1" applyNumberFormat="1" applyFont="1" applyAlignment="1" applyProtection="1">
      <alignment horizontal="center"/>
    </xf>
    <xf numFmtId="0" fontId="17" fillId="0" borderId="0" xfId="8" applyFont="1" applyAlignment="1" applyProtection="1">
      <alignment horizontal="left" indent="15"/>
    </xf>
    <xf numFmtId="0" fontId="18" fillId="0" borderId="0" xfId="8" applyFont="1" applyAlignment="1" applyProtection="1">
      <alignment horizontal="left"/>
    </xf>
    <xf numFmtId="14" fontId="14" fillId="0" borderId="0" xfId="8" applyNumberFormat="1" applyFont="1" applyAlignment="1" applyProtection="1">
      <alignment horizontal="center"/>
    </xf>
    <xf numFmtId="0" fontId="14" fillId="0" borderId="5" xfId="8" applyFont="1" applyBorder="1" applyAlignment="1" applyProtection="1">
      <alignment horizontal="left" indent="3"/>
    </xf>
    <xf numFmtId="0" fontId="14" fillId="0" borderId="6" xfId="8" applyFont="1" applyBorder="1" applyProtection="1"/>
    <xf numFmtId="9" fontId="14" fillId="0" borderId="7" xfId="8" applyNumberFormat="1" applyFont="1" applyBorder="1" applyProtection="1"/>
    <xf numFmtId="0" fontId="14" fillId="0" borderId="11" xfId="8" applyFont="1" applyBorder="1" applyAlignment="1" applyProtection="1">
      <alignment horizontal="left" indent="3"/>
    </xf>
    <xf numFmtId="0" fontId="14" fillId="5" borderId="2" xfId="8" applyFont="1" applyFill="1" applyBorder="1" applyAlignment="1" applyProtection="1">
      <alignment horizontal="center"/>
    </xf>
    <xf numFmtId="0" fontId="14" fillId="5" borderId="14" xfId="8" applyFont="1" applyFill="1" applyBorder="1" applyAlignment="1" applyProtection="1">
      <alignment horizontal="center"/>
    </xf>
    <xf numFmtId="0" fontId="14" fillId="0" borderId="12" xfId="8" applyFont="1" applyBorder="1" applyProtection="1"/>
    <xf numFmtId="0" fontId="14" fillId="5" borderId="15" xfId="8" applyFont="1" applyFill="1" applyBorder="1" applyAlignment="1" applyProtection="1">
      <alignment horizontal="center"/>
    </xf>
    <xf numFmtId="0" fontId="14" fillId="3" borderId="15" xfId="8" applyFont="1" applyFill="1" applyBorder="1" applyAlignment="1" applyProtection="1">
      <alignment horizontal="center"/>
    </xf>
    <xf numFmtId="0" fontId="14" fillId="0" borderId="8" xfId="8" applyFont="1" applyBorder="1" applyAlignment="1" applyProtection="1">
      <alignment horizontal="left" indent="3"/>
    </xf>
    <xf numFmtId="0" fontId="14" fillId="0" borderId="9" xfId="8" applyFont="1" applyBorder="1" applyProtection="1"/>
    <xf numFmtId="0" fontId="14" fillId="0" borderId="10" xfId="8" applyFont="1" applyBorder="1" applyProtection="1"/>
    <xf numFmtId="0" fontId="0" fillId="0" borderId="0" xfId="0" applyProtection="1"/>
    <xf numFmtId="0" fontId="3" fillId="4" borderId="2" xfId="7" applyFont="1" applyFill="1" applyBorder="1" applyAlignment="1" applyProtection="1">
      <alignment horizontal="center"/>
    </xf>
    <xf numFmtId="0" fontId="1" fillId="0" borderId="2" xfId="0" applyNumberFormat="1" applyFont="1" applyBorder="1" applyAlignment="1" applyProtection="1">
      <alignment horizontal="center"/>
    </xf>
    <xf numFmtId="0" fontId="1" fillId="0" borderId="2" xfId="0" applyFont="1" applyBorder="1" applyAlignment="1" applyProtection="1">
      <alignment horizontal="center"/>
    </xf>
    <xf numFmtId="9" fontId="1" fillId="0" borderId="0" xfId="3" applyFont="1" applyAlignment="1" applyProtection="1">
      <alignment horizontal="center"/>
    </xf>
    <xf numFmtId="0" fontId="1" fillId="0" borderId="2" xfId="8" applyNumberFormat="1" applyBorder="1" applyAlignment="1" applyProtection="1">
      <alignment horizontal="center"/>
    </xf>
    <xf numFmtId="0" fontId="1" fillId="0" borderId="2" xfId="8" applyBorder="1" applyAlignment="1" applyProtection="1">
      <alignment horizontal="center"/>
    </xf>
    <xf numFmtId="0" fontId="1" fillId="0" borderId="0" xfId="8" applyProtection="1"/>
    <xf numFmtId="0" fontId="3" fillId="4" borderId="2" xfId="8" applyFont="1" applyFill="1" applyBorder="1" applyAlignment="1" applyProtection="1">
      <alignment horizontal="center"/>
    </xf>
    <xf numFmtId="164" fontId="3" fillId="4" borderId="2" xfId="8" applyNumberFormat="1" applyFont="1" applyFill="1" applyBorder="1" applyAlignment="1" applyProtection="1">
      <alignment horizontal="center"/>
    </xf>
    <xf numFmtId="0" fontId="1" fillId="0" borderId="0" xfId="8" applyFont="1" applyAlignment="1" applyProtection="1">
      <alignment horizontal="left" indent="3"/>
    </xf>
  </cellXfs>
  <cellStyles count="9">
    <cellStyle name="Comma" xfId="1" builtinId="3"/>
    <cellStyle name="Comma 3 2" xfId="5" xr:uid="{7DCE4A23-A825-D348-80B3-3739EDF89063}"/>
    <cellStyle name="Currency 2" xfId="6" xr:uid="{BB3399FF-5248-9946-AB61-47D7C71EC080}"/>
    <cellStyle name="Normal" xfId="0" builtinId="0"/>
    <cellStyle name="Normal 2 2" xfId="2" xr:uid="{A91D7519-9E27-1344-B98E-DC79A9C6116A}"/>
    <cellStyle name="Normal 2 2 2" xfId="7" xr:uid="{80381BFF-0DA4-6744-892B-09B028303FFE}"/>
    <cellStyle name="Normal 3 2 12 2" xfId="4" xr:uid="{2049258D-8AB8-F645-909C-A93BE2E95BE6}"/>
    <cellStyle name="Normal 4" xfId="8" xr:uid="{D4FAE4C2-81AC-A64D-8868-901F0C4EE470}"/>
    <cellStyle name="Percent 2 3" xfId="3" xr:uid="{1D9F606C-9CAB-1E46-B385-1ED97D28B1B5}"/>
  </cellStyles>
  <dxfs count="386">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bgColor rgb="FFFF99CC"/>
        </patternFill>
      </fill>
    </dxf>
    <dxf>
      <fill>
        <patternFill>
          <bgColor rgb="FFFFFF64"/>
        </patternFill>
      </fill>
    </dxf>
    <dxf>
      <fill>
        <patternFill>
          <bgColor rgb="FFCEEED0"/>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bgColor rgb="FFFF99CC"/>
        </patternFill>
      </fill>
    </dxf>
    <dxf>
      <fill>
        <patternFill>
          <bgColor rgb="FFFFFF64"/>
        </patternFill>
      </fill>
    </dxf>
    <dxf>
      <fill>
        <patternFill>
          <bgColor rgb="FFCEEED0"/>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bgColor rgb="FFFF99CC"/>
        </patternFill>
      </fill>
    </dxf>
    <dxf>
      <fill>
        <patternFill>
          <bgColor rgb="FFFFFF64"/>
        </patternFill>
      </fill>
    </dxf>
    <dxf>
      <fill>
        <patternFill>
          <bgColor rgb="FFCEEED0"/>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bgColor rgb="FFFF99CC"/>
        </patternFill>
      </fill>
    </dxf>
    <dxf>
      <fill>
        <patternFill>
          <bgColor rgb="FFFFFF64"/>
        </patternFill>
      </fill>
    </dxf>
    <dxf>
      <fill>
        <patternFill>
          <bgColor rgb="FFCEEED0"/>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bgColor rgb="FFFF99CC"/>
        </patternFill>
      </fill>
    </dxf>
    <dxf>
      <fill>
        <patternFill>
          <bgColor rgb="FFFFFF64"/>
        </patternFill>
      </fill>
    </dxf>
    <dxf>
      <fill>
        <patternFill>
          <bgColor rgb="FFCEEED0"/>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bgColor rgb="FFFF99CC"/>
        </patternFill>
      </fill>
    </dxf>
    <dxf>
      <fill>
        <patternFill>
          <bgColor rgb="FFFFFF64"/>
        </patternFill>
      </fill>
    </dxf>
    <dxf>
      <fill>
        <patternFill>
          <bgColor rgb="FFCEEED0"/>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bgColor rgb="FFFF99CC"/>
        </patternFill>
      </fill>
    </dxf>
    <dxf>
      <fill>
        <patternFill>
          <bgColor rgb="FFFFFF64"/>
        </patternFill>
      </fill>
    </dxf>
    <dxf>
      <fill>
        <patternFill>
          <bgColor rgb="FFCEEED0"/>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bgColor rgb="FFFF99CC"/>
        </patternFill>
      </fill>
    </dxf>
    <dxf>
      <fill>
        <patternFill>
          <bgColor rgb="FFFFFF64"/>
        </patternFill>
      </fill>
    </dxf>
    <dxf>
      <fill>
        <patternFill>
          <bgColor rgb="FFCEEED0"/>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bgColor rgb="FFFFC7CE"/>
        </patternFill>
      </fill>
    </dxf>
    <dxf>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eetMetadata" Target="metadata.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2.xml.rels><?xml version="1.0" encoding="UTF-8" standalone="yes"?>
<Relationships xmlns="http://schemas.openxmlformats.org/package/2006/relationships"><Relationship Id="rId1" Type="http://schemas.openxmlformats.org/officeDocument/2006/relationships/image" Target="../media/image3.png"/></Relationships>
</file>

<file path=xl/drawings/_rels/drawing13.xml.rels><?xml version="1.0" encoding="UTF-8" standalone="yes"?>
<Relationships xmlns="http://schemas.openxmlformats.org/package/2006/relationships"><Relationship Id="rId1" Type="http://schemas.openxmlformats.org/officeDocument/2006/relationships/image" Target="../media/image4.emf"/></Relationships>
</file>

<file path=xl/drawings/_rels/drawing14.xml.rels><?xml version="1.0" encoding="UTF-8" standalone="yes"?>
<Relationships xmlns="http://schemas.openxmlformats.org/package/2006/relationships"><Relationship Id="rId1" Type="http://schemas.openxmlformats.org/officeDocument/2006/relationships/image" Target="../media/image4.emf"/></Relationships>
</file>

<file path=xl/drawings/_rels/drawing15.xml.rels><?xml version="1.0" encoding="UTF-8" standalone="yes"?>
<Relationships xmlns="http://schemas.openxmlformats.org/package/2006/relationships"><Relationship Id="rId1" Type="http://schemas.openxmlformats.org/officeDocument/2006/relationships/image" Target="../media/image4.emf"/></Relationships>
</file>

<file path=xl/drawings/_rels/drawing16.xml.rels><?xml version="1.0" encoding="UTF-8" standalone="yes"?>
<Relationships xmlns="http://schemas.openxmlformats.org/package/2006/relationships"><Relationship Id="rId1" Type="http://schemas.openxmlformats.org/officeDocument/2006/relationships/image" Target="../media/image4.emf"/></Relationships>
</file>

<file path=xl/drawings/_rels/drawing17.xml.rels><?xml version="1.0" encoding="UTF-8" standalone="yes"?>
<Relationships xmlns="http://schemas.openxmlformats.org/package/2006/relationships"><Relationship Id="rId1" Type="http://schemas.openxmlformats.org/officeDocument/2006/relationships/image" Target="../media/image5.png"/></Relationships>
</file>

<file path=xl/drawings/_rels/drawing18.xml.rels><?xml version="1.0" encoding="UTF-8" standalone="yes"?>
<Relationships xmlns="http://schemas.openxmlformats.org/package/2006/relationships"><Relationship Id="rId1" Type="http://schemas.openxmlformats.org/officeDocument/2006/relationships/image" Target="../media/image5.png"/></Relationships>
</file>

<file path=xl/drawings/_rels/drawing19.xml.rels><?xml version="1.0" encoding="UTF-8" standalone="yes"?>
<Relationships xmlns="http://schemas.openxmlformats.org/package/2006/relationships"><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20.xml.rels><?xml version="1.0" encoding="UTF-8" standalone="yes"?>
<Relationships xmlns="http://schemas.openxmlformats.org/package/2006/relationships"><Relationship Id="rId1" Type="http://schemas.openxmlformats.org/officeDocument/2006/relationships/image" Target="../media/image5.png"/></Relationships>
</file>

<file path=xl/drawings/_rels/drawing21.xml.rels><?xml version="1.0" encoding="UTF-8" standalone="yes"?>
<Relationships xmlns="http://schemas.openxmlformats.org/package/2006/relationships"><Relationship Id="rId1" Type="http://schemas.openxmlformats.org/officeDocument/2006/relationships/image" Target="../media/image6.png"/></Relationships>
</file>

<file path=xl/drawings/_rels/drawing22.xml.rels><?xml version="1.0" encoding="UTF-8" standalone="yes"?>
<Relationships xmlns="http://schemas.openxmlformats.org/package/2006/relationships"><Relationship Id="rId1" Type="http://schemas.openxmlformats.org/officeDocument/2006/relationships/image" Target="../media/image6.png"/></Relationships>
</file>

<file path=xl/drawings/_rels/drawing23.xml.rels><?xml version="1.0" encoding="UTF-8" standalone="yes"?>
<Relationships xmlns="http://schemas.openxmlformats.org/package/2006/relationships"><Relationship Id="rId1" Type="http://schemas.openxmlformats.org/officeDocument/2006/relationships/image" Target="../media/image6.png"/></Relationships>
</file>

<file path=xl/drawings/_rels/drawing24.xml.rels><?xml version="1.0" encoding="UTF-8" standalone="yes"?>
<Relationships xmlns="http://schemas.openxmlformats.org/package/2006/relationships"><Relationship Id="rId1" Type="http://schemas.openxmlformats.org/officeDocument/2006/relationships/image" Target="../media/image6.png"/></Relationships>
</file>

<file path=xl/drawings/_rels/drawing25.xml.rels><?xml version="1.0" encoding="UTF-8" standalone="yes"?>
<Relationships xmlns="http://schemas.openxmlformats.org/package/2006/relationships"><Relationship Id="rId1" Type="http://schemas.openxmlformats.org/officeDocument/2006/relationships/image" Target="../media/image7.png"/></Relationships>
</file>

<file path=xl/drawings/_rels/drawing26.xml.rels><?xml version="1.0" encoding="UTF-8" standalone="yes"?>
<Relationships xmlns="http://schemas.openxmlformats.org/package/2006/relationships"><Relationship Id="rId1" Type="http://schemas.openxmlformats.org/officeDocument/2006/relationships/image" Target="../media/image7.png"/></Relationships>
</file>

<file path=xl/drawings/_rels/drawing27.xml.rels><?xml version="1.0" encoding="UTF-8" standalone="yes"?>
<Relationships xmlns="http://schemas.openxmlformats.org/package/2006/relationships"><Relationship Id="rId1" Type="http://schemas.openxmlformats.org/officeDocument/2006/relationships/image" Target="../media/image7.png"/></Relationships>
</file>

<file path=xl/drawings/_rels/drawing28.xml.rels><?xml version="1.0" encoding="UTF-8" standalone="yes"?>
<Relationships xmlns="http://schemas.openxmlformats.org/package/2006/relationships"><Relationship Id="rId1" Type="http://schemas.openxmlformats.org/officeDocument/2006/relationships/image" Target="../media/image7.png"/></Relationships>
</file>

<file path=xl/drawings/_rels/drawing29.xml.rels><?xml version="1.0" encoding="UTF-8" standalone="yes"?>
<Relationships xmlns="http://schemas.openxmlformats.org/package/2006/relationships"><Relationship Id="rId1" Type="http://schemas.openxmlformats.org/officeDocument/2006/relationships/image" Target="../media/image8.png"/></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30.xml.rels><?xml version="1.0" encoding="UTF-8" standalone="yes"?>
<Relationships xmlns="http://schemas.openxmlformats.org/package/2006/relationships"><Relationship Id="rId1" Type="http://schemas.openxmlformats.org/officeDocument/2006/relationships/image" Target="../media/image8.png"/></Relationships>
</file>

<file path=xl/drawings/_rels/drawing31.xml.rels><?xml version="1.0" encoding="UTF-8" standalone="yes"?>
<Relationships xmlns="http://schemas.openxmlformats.org/package/2006/relationships"><Relationship Id="rId1" Type="http://schemas.openxmlformats.org/officeDocument/2006/relationships/image" Target="../media/image8.png"/></Relationships>
</file>

<file path=xl/drawings/_rels/drawing32.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583596</xdr:colOff>
      <xdr:row>2</xdr:row>
      <xdr:rowOff>183848</xdr:rowOff>
    </xdr:from>
    <xdr:to>
      <xdr:col>2</xdr:col>
      <xdr:colOff>612171</xdr:colOff>
      <xdr:row>13</xdr:row>
      <xdr:rowOff>152401</xdr:rowOff>
    </xdr:to>
    <xdr:sp macro="" textlink="">
      <xdr:nvSpPr>
        <xdr:cNvPr id="2" name="TextBox 1">
          <a:extLst>
            <a:ext uri="{FF2B5EF4-FFF2-40B4-BE49-F238E27FC236}">
              <a16:creationId xmlns:a16="http://schemas.microsoft.com/office/drawing/2014/main" id="{AECD3A5C-46BE-BE42-8015-E71721ABC9FE}"/>
            </a:ext>
          </a:extLst>
        </xdr:cNvPr>
        <xdr:cNvSpPr txBox="1"/>
      </xdr:nvSpPr>
      <xdr:spPr>
        <a:xfrm>
          <a:off x="583596" y="564848"/>
          <a:ext cx="1781175" cy="206405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Percentile</a:t>
          </a:r>
        </a:p>
        <a:p>
          <a:r>
            <a:rPr lang="en-US" sz="1400"/>
            <a:t>Amira competes in a national baking competition.  Evaluate her performance relative</a:t>
          </a:r>
          <a:r>
            <a:rPr lang="en-US" sz="1400" baseline="0"/>
            <a:t> to the competition.</a:t>
          </a:r>
          <a:endParaRPr lang="en-US" sz="1400"/>
        </a:p>
      </xdr:txBody>
    </xdr:sp>
    <xdr:clientData/>
  </xdr:twoCellAnchor>
  <xdr:twoCellAnchor editAs="oneCell">
    <xdr:from>
      <xdr:col>2</xdr:col>
      <xdr:colOff>781595</xdr:colOff>
      <xdr:row>2</xdr:row>
      <xdr:rowOff>157237</xdr:rowOff>
    </xdr:from>
    <xdr:to>
      <xdr:col>7</xdr:col>
      <xdr:colOff>784983</xdr:colOff>
      <xdr:row>30</xdr:row>
      <xdr:rowOff>8739</xdr:rowOff>
    </xdr:to>
    <xdr:pic>
      <xdr:nvPicPr>
        <xdr:cNvPr id="3" name="Picture 2">
          <a:extLst>
            <a:ext uri="{FF2B5EF4-FFF2-40B4-BE49-F238E27FC236}">
              <a16:creationId xmlns:a16="http://schemas.microsoft.com/office/drawing/2014/main" id="{126B8FFB-7113-DB43-A177-5C3CFB24B2CA}"/>
            </a:ext>
          </a:extLst>
        </xdr:cNvPr>
        <xdr:cNvPicPr>
          <a:picLocks noChangeAspect="1"/>
        </xdr:cNvPicPr>
      </xdr:nvPicPr>
      <xdr:blipFill>
        <a:blip xmlns:r="http://schemas.openxmlformats.org/officeDocument/2006/relationships" r:embed="rId1"/>
        <a:stretch>
          <a:fillRect/>
        </a:stretch>
      </xdr:blipFill>
      <xdr:spPr>
        <a:xfrm>
          <a:off x="2534195" y="538237"/>
          <a:ext cx="8042488" cy="3788502"/>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0</xdr:colOff>
      <xdr:row>3</xdr:row>
      <xdr:rowOff>0</xdr:rowOff>
    </xdr:from>
    <xdr:to>
      <xdr:col>3</xdr:col>
      <xdr:colOff>533400</xdr:colOff>
      <xdr:row>15</xdr:row>
      <xdr:rowOff>9525</xdr:rowOff>
    </xdr:to>
    <xdr:sp macro="" textlink="">
      <xdr:nvSpPr>
        <xdr:cNvPr id="2" name="TextBox 1">
          <a:extLst>
            <a:ext uri="{FF2B5EF4-FFF2-40B4-BE49-F238E27FC236}">
              <a16:creationId xmlns:a16="http://schemas.microsoft.com/office/drawing/2014/main" id="{B79ECD9F-4D51-1249-828D-464D91589276}"/>
            </a:ext>
          </a:extLst>
        </xdr:cNvPr>
        <xdr:cNvSpPr txBox="1"/>
      </xdr:nvSpPr>
      <xdr:spPr>
        <a:xfrm>
          <a:off x="673100" y="571500"/>
          <a:ext cx="1879600" cy="22955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400" b="1"/>
            <a:t>Find X</a:t>
          </a:r>
          <a:br>
            <a:rPr lang="en-US" sz="1400"/>
          </a:br>
          <a:r>
            <a:rPr lang="en-US" sz="1400"/>
            <a:t>Kayla is auditioning for a national violin showcase.</a:t>
          </a:r>
          <a:br>
            <a:rPr lang="en-US" sz="1400"/>
          </a:br>
          <a:r>
            <a:rPr lang="en-US" sz="1400"/>
            <a:t>At what minimum score would she place</a:t>
          </a:r>
          <a:r>
            <a:rPr lang="en-US" sz="1400" baseline="0"/>
            <a:t> </a:t>
          </a:r>
          <a:r>
            <a:rPr lang="en-US" sz="1400"/>
            <a:t>in the top 1%.</a:t>
          </a:r>
        </a:p>
      </xdr:txBody>
    </xdr:sp>
    <xdr:clientData/>
  </xdr:twoCellAnchor>
  <xdr:twoCellAnchor editAs="oneCell">
    <xdr:from>
      <xdr:col>3</xdr:col>
      <xdr:colOff>748665</xdr:colOff>
      <xdr:row>3</xdr:row>
      <xdr:rowOff>20955</xdr:rowOff>
    </xdr:from>
    <xdr:to>
      <xdr:col>7</xdr:col>
      <xdr:colOff>57469</xdr:colOff>
      <xdr:row>35</xdr:row>
      <xdr:rowOff>278881</xdr:rowOff>
    </xdr:to>
    <xdr:pic>
      <xdr:nvPicPr>
        <xdr:cNvPr id="3" name="Picture 2">
          <a:extLst>
            <a:ext uri="{FF2B5EF4-FFF2-40B4-BE49-F238E27FC236}">
              <a16:creationId xmlns:a16="http://schemas.microsoft.com/office/drawing/2014/main" id="{6A5F363C-54C8-2B40-AE34-2FFB999D051B}"/>
            </a:ext>
          </a:extLst>
        </xdr:cNvPr>
        <xdr:cNvPicPr>
          <a:picLocks noChangeAspect="1"/>
        </xdr:cNvPicPr>
      </xdr:nvPicPr>
      <xdr:blipFill>
        <a:blip xmlns:r="http://schemas.openxmlformats.org/officeDocument/2006/relationships" r:embed="rId1"/>
        <a:stretch>
          <a:fillRect/>
        </a:stretch>
      </xdr:blipFill>
      <xdr:spPr>
        <a:xfrm>
          <a:off x="2767965" y="592455"/>
          <a:ext cx="8960804" cy="444892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3</xdr:row>
      <xdr:rowOff>0</xdr:rowOff>
    </xdr:from>
    <xdr:to>
      <xdr:col>3</xdr:col>
      <xdr:colOff>533400</xdr:colOff>
      <xdr:row>15</xdr:row>
      <xdr:rowOff>9525</xdr:rowOff>
    </xdr:to>
    <xdr:sp macro="" textlink="">
      <xdr:nvSpPr>
        <xdr:cNvPr id="2" name="TextBox 1">
          <a:extLst>
            <a:ext uri="{FF2B5EF4-FFF2-40B4-BE49-F238E27FC236}">
              <a16:creationId xmlns:a16="http://schemas.microsoft.com/office/drawing/2014/main" id="{4F2C4634-A2CB-2E4A-8BE6-98BA72F02F01}"/>
            </a:ext>
          </a:extLst>
        </xdr:cNvPr>
        <xdr:cNvSpPr txBox="1"/>
      </xdr:nvSpPr>
      <xdr:spPr>
        <a:xfrm>
          <a:off x="673100" y="571500"/>
          <a:ext cx="1879600" cy="22955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400" b="1"/>
            <a:t>Find X</a:t>
          </a:r>
          <a:br>
            <a:rPr lang="en-US" sz="1400"/>
          </a:br>
          <a:r>
            <a:rPr lang="en-US" sz="1400"/>
            <a:t>Kayla is auditioning for a national violin showcase.</a:t>
          </a:r>
          <a:br>
            <a:rPr lang="en-US" sz="1400"/>
          </a:br>
          <a:r>
            <a:rPr lang="en-US" sz="1400"/>
            <a:t>At what minimum score would she place</a:t>
          </a:r>
          <a:r>
            <a:rPr lang="en-US" sz="1400" baseline="0"/>
            <a:t> </a:t>
          </a:r>
          <a:r>
            <a:rPr lang="en-US" sz="1400"/>
            <a:t>in the top 1%.</a:t>
          </a:r>
        </a:p>
      </xdr:txBody>
    </xdr:sp>
    <xdr:clientData/>
  </xdr:twoCellAnchor>
  <xdr:twoCellAnchor editAs="oneCell">
    <xdr:from>
      <xdr:col>3</xdr:col>
      <xdr:colOff>748665</xdr:colOff>
      <xdr:row>3</xdr:row>
      <xdr:rowOff>20955</xdr:rowOff>
    </xdr:from>
    <xdr:to>
      <xdr:col>7</xdr:col>
      <xdr:colOff>57469</xdr:colOff>
      <xdr:row>26</xdr:row>
      <xdr:rowOff>88381</xdr:rowOff>
    </xdr:to>
    <xdr:pic>
      <xdr:nvPicPr>
        <xdr:cNvPr id="3" name="Picture 2">
          <a:extLst>
            <a:ext uri="{FF2B5EF4-FFF2-40B4-BE49-F238E27FC236}">
              <a16:creationId xmlns:a16="http://schemas.microsoft.com/office/drawing/2014/main" id="{EF273511-DE39-7141-8E02-2E6C97962C6A}"/>
            </a:ext>
          </a:extLst>
        </xdr:cNvPr>
        <xdr:cNvPicPr>
          <a:picLocks noChangeAspect="1"/>
        </xdr:cNvPicPr>
      </xdr:nvPicPr>
      <xdr:blipFill>
        <a:blip xmlns:r="http://schemas.openxmlformats.org/officeDocument/2006/relationships" r:embed="rId1"/>
        <a:stretch>
          <a:fillRect/>
        </a:stretch>
      </xdr:blipFill>
      <xdr:spPr>
        <a:xfrm>
          <a:off x="2767965" y="592455"/>
          <a:ext cx="8960804" cy="444892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3</xdr:row>
      <xdr:rowOff>0</xdr:rowOff>
    </xdr:from>
    <xdr:to>
      <xdr:col>3</xdr:col>
      <xdr:colOff>533400</xdr:colOff>
      <xdr:row>15</xdr:row>
      <xdr:rowOff>9525</xdr:rowOff>
    </xdr:to>
    <xdr:sp macro="" textlink="">
      <xdr:nvSpPr>
        <xdr:cNvPr id="2" name="TextBox 1">
          <a:extLst>
            <a:ext uri="{FF2B5EF4-FFF2-40B4-BE49-F238E27FC236}">
              <a16:creationId xmlns:a16="http://schemas.microsoft.com/office/drawing/2014/main" id="{AA4065E1-90C5-224F-B022-6AF3064AD077}"/>
            </a:ext>
          </a:extLst>
        </xdr:cNvPr>
        <xdr:cNvSpPr txBox="1"/>
      </xdr:nvSpPr>
      <xdr:spPr>
        <a:xfrm>
          <a:off x="673100" y="190500"/>
          <a:ext cx="1879600" cy="22955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400" b="1"/>
            <a:t>Find X</a:t>
          </a:r>
          <a:br>
            <a:rPr lang="en-US" sz="1400"/>
          </a:br>
          <a:r>
            <a:rPr lang="en-US" sz="1400"/>
            <a:t>Kayla is auditioning for a national violin showcase.</a:t>
          </a:r>
          <a:br>
            <a:rPr lang="en-US" sz="1400"/>
          </a:br>
          <a:r>
            <a:rPr lang="en-US" sz="1400"/>
            <a:t>At what minimum score would she place</a:t>
          </a:r>
          <a:r>
            <a:rPr lang="en-US" sz="1400" baseline="0"/>
            <a:t> </a:t>
          </a:r>
          <a:r>
            <a:rPr lang="en-US" sz="1400"/>
            <a:t>in the top 1%.</a:t>
          </a:r>
        </a:p>
      </xdr:txBody>
    </xdr:sp>
    <xdr:clientData/>
  </xdr:twoCellAnchor>
  <xdr:twoCellAnchor editAs="oneCell">
    <xdr:from>
      <xdr:col>3</xdr:col>
      <xdr:colOff>748665</xdr:colOff>
      <xdr:row>3</xdr:row>
      <xdr:rowOff>20955</xdr:rowOff>
    </xdr:from>
    <xdr:to>
      <xdr:col>7</xdr:col>
      <xdr:colOff>57469</xdr:colOff>
      <xdr:row>35</xdr:row>
      <xdr:rowOff>278881</xdr:rowOff>
    </xdr:to>
    <xdr:pic>
      <xdr:nvPicPr>
        <xdr:cNvPr id="3" name="Picture 2">
          <a:extLst>
            <a:ext uri="{FF2B5EF4-FFF2-40B4-BE49-F238E27FC236}">
              <a16:creationId xmlns:a16="http://schemas.microsoft.com/office/drawing/2014/main" id="{81B7D52A-381F-524E-9450-AF1A01CD3B77}"/>
            </a:ext>
          </a:extLst>
        </xdr:cNvPr>
        <xdr:cNvPicPr>
          <a:picLocks noChangeAspect="1"/>
        </xdr:cNvPicPr>
      </xdr:nvPicPr>
      <xdr:blipFill>
        <a:blip xmlns:r="http://schemas.openxmlformats.org/officeDocument/2006/relationships" r:embed="rId1"/>
        <a:stretch>
          <a:fillRect/>
        </a:stretch>
      </xdr:blipFill>
      <xdr:spPr>
        <a:xfrm>
          <a:off x="2767965" y="211455"/>
          <a:ext cx="8960804" cy="444892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4</xdr:col>
      <xdr:colOff>34637</xdr:colOff>
      <xdr:row>3</xdr:row>
      <xdr:rowOff>174143</xdr:rowOff>
    </xdr:from>
    <xdr:to>
      <xdr:col>8</xdr:col>
      <xdr:colOff>278438</xdr:colOff>
      <xdr:row>32</xdr:row>
      <xdr:rowOff>27172</xdr:rowOff>
    </xdr:to>
    <xdr:pic>
      <xdr:nvPicPr>
        <xdr:cNvPr id="2" name="Picture 1">
          <a:extLst>
            <a:ext uri="{FF2B5EF4-FFF2-40B4-BE49-F238E27FC236}">
              <a16:creationId xmlns:a16="http://schemas.microsoft.com/office/drawing/2014/main" id="{9CA1F093-C459-C94C-8858-27D770927CC3}"/>
            </a:ext>
          </a:extLst>
        </xdr:cNvPr>
        <xdr:cNvPicPr>
          <a:picLocks noChangeAspect="1"/>
        </xdr:cNvPicPr>
      </xdr:nvPicPr>
      <xdr:blipFill>
        <a:blip xmlns:r="http://schemas.openxmlformats.org/officeDocument/2006/relationships" r:embed="rId1"/>
        <a:stretch>
          <a:fillRect/>
        </a:stretch>
      </xdr:blipFill>
      <xdr:spPr>
        <a:xfrm>
          <a:off x="3539837" y="745643"/>
          <a:ext cx="8001769" cy="3902597"/>
        </a:xfrm>
        <a:prstGeom prst="rect">
          <a:avLst/>
        </a:prstGeom>
      </xdr:spPr>
    </xdr:pic>
    <xdr:clientData/>
  </xdr:twoCellAnchor>
  <xdr:twoCellAnchor>
    <xdr:from>
      <xdr:col>0</xdr:col>
      <xdr:colOff>306918</xdr:colOff>
      <xdr:row>3</xdr:row>
      <xdr:rowOff>137583</xdr:rowOff>
    </xdr:from>
    <xdr:to>
      <xdr:col>3</xdr:col>
      <xdr:colOff>510887</xdr:colOff>
      <xdr:row>19</xdr:row>
      <xdr:rowOff>60614</xdr:rowOff>
    </xdr:to>
    <xdr:sp macro="" textlink="">
      <xdr:nvSpPr>
        <xdr:cNvPr id="3" name="TextBox 2">
          <a:extLst>
            <a:ext uri="{FF2B5EF4-FFF2-40B4-BE49-F238E27FC236}">
              <a16:creationId xmlns:a16="http://schemas.microsoft.com/office/drawing/2014/main" id="{A95C4622-E8B9-E64F-AD5D-4DC0441AB9FD}"/>
            </a:ext>
          </a:extLst>
        </xdr:cNvPr>
        <xdr:cNvSpPr txBox="1"/>
      </xdr:nvSpPr>
      <xdr:spPr>
        <a:xfrm>
          <a:off x="306918" y="709083"/>
          <a:ext cx="2832869" cy="297103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Top Placement</a:t>
          </a:r>
          <a:endParaRPr lang="en-US" sz="1400"/>
        </a:p>
        <a:p>
          <a:r>
            <a:rPr lang="en-US" sz="1400" b="0"/>
            <a:t>Nia and Devon are competing in two separate pitch competitions for social impact startups.</a:t>
          </a:r>
        </a:p>
        <a:p>
          <a:r>
            <a:rPr lang="en-US" sz="1400" b="0"/>
            <a:t>Based on score distributions alone, who has a better shot at qualifying for the fast track?</a:t>
          </a:r>
        </a:p>
        <a:p>
          <a:endParaRPr lang="en-US" sz="1400"/>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4</xdr:col>
      <xdr:colOff>34637</xdr:colOff>
      <xdr:row>3</xdr:row>
      <xdr:rowOff>174143</xdr:rowOff>
    </xdr:from>
    <xdr:to>
      <xdr:col>9</xdr:col>
      <xdr:colOff>264006</xdr:colOff>
      <xdr:row>32</xdr:row>
      <xdr:rowOff>27172</xdr:rowOff>
    </xdr:to>
    <xdr:pic>
      <xdr:nvPicPr>
        <xdr:cNvPr id="2" name="Picture 1">
          <a:extLst>
            <a:ext uri="{FF2B5EF4-FFF2-40B4-BE49-F238E27FC236}">
              <a16:creationId xmlns:a16="http://schemas.microsoft.com/office/drawing/2014/main" id="{D4866629-6E5B-4B40-8B5C-0FADEA111506}"/>
            </a:ext>
          </a:extLst>
        </xdr:cNvPr>
        <xdr:cNvPicPr>
          <a:picLocks noChangeAspect="1"/>
        </xdr:cNvPicPr>
      </xdr:nvPicPr>
      <xdr:blipFill>
        <a:blip xmlns:r="http://schemas.openxmlformats.org/officeDocument/2006/relationships" r:embed="rId1"/>
        <a:stretch>
          <a:fillRect/>
        </a:stretch>
      </xdr:blipFill>
      <xdr:spPr>
        <a:xfrm>
          <a:off x="3539837" y="745643"/>
          <a:ext cx="8001769" cy="3902597"/>
        </a:xfrm>
        <a:prstGeom prst="rect">
          <a:avLst/>
        </a:prstGeom>
      </xdr:spPr>
    </xdr:pic>
    <xdr:clientData/>
  </xdr:twoCellAnchor>
  <xdr:twoCellAnchor>
    <xdr:from>
      <xdr:col>0</xdr:col>
      <xdr:colOff>306918</xdr:colOff>
      <xdr:row>3</xdr:row>
      <xdr:rowOff>137583</xdr:rowOff>
    </xdr:from>
    <xdr:to>
      <xdr:col>3</xdr:col>
      <xdr:colOff>510887</xdr:colOff>
      <xdr:row>19</xdr:row>
      <xdr:rowOff>60614</xdr:rowOff>
    </xdr:to>
    <xdr:sp macro="" textlink="">
      <xdr:nvSpPr>
        <xdr:cNvPr id="3" name="TextBox 2">
          <a:extLst>
            <a:ext uri="{FF2B5EF4-FFF2-40B4-BE49-F238E27FC236}">
              <a16:creationId xmlns:a16="http://schemas.microsoft.com/office/drawing/2014/main" id="{407B6C58-BFC4-FB4F-96B1-17FF84E17151}"/>
            </a:ext>
          </a:extLst>
        </xdr:cNvPr>
        <xdr:cNvSpPr txBox="1"/>
      </xdr:nvSpPr>
      <xdr:spPr>
        <a:xfrm>
          <a:off x="306918" y="709083"/>
          <a:ext cx="2832869" cy="297103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Top Placement</a:t>
          </a:r>
          <a:endParaRPr lang="en-US" sz="1400"/>
        </a:p>
        <a:p>
          <a:r>
            <a:rPr lang="en-US" sz="1400" b="0"/>
            <a:t>Nia and Devon are competing in two separate pitch competitions for social impact startups.</a:t>
          </a:r>
        </a:p>
        <a:p>
          <a:r>
            <a:rPr lang="en-US" sz="1400" b="0"/>
            <a:t>Based on score distributions alone, who has a better shot at qualifying for the fast track?</a:t>
          </a:r>
        </a:p>
        <a:p>
          <a:endParaRPr lang="en-US" sz="1400"/>
        </a:p>
      </xdr:txBody>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4</xdr:col>
      <xdr:colOff>34637</xdr:colOff>
      <xdr:row>3</xdr:row>
      <xdr:rowOff>174143</xdr:rowOff>
    </xdr:from>
    <xdr:to>
      <xdr:col>9</xdr:col>
      <xdr:colOff>264006</xdr:colOff>
      <xdr:row>24</xdr:row>
      <xdr:rowOff>76240</xdr:rowOff>
    </xdr:to>
    <xdr:pic>
      <xdr:nvPicPr>
        <xdr:cNvPr id="2" name="Picture 1">
          <a:extLst>
            <a:ext uri="{FF2B5EF4-FFF2-40B4-BE49-F238E27FC236}">
              <a16:creationId xmlns:a16="http://schemas.microsoft.com/office/drawing/2014/main" id="{4522CE9C-298E-6848-AD8E-D845BA319C46}"/>
            </a:ext>
          </a:extLst>
        </xdr:cNvPr>
        <xdr:cNvPicPr>
          <a:picLocks noChangeAspect="1"/>
        </xdr:cNvPicPr>
      </xdr:nvPicPr>
      <xdr:blipFill>
        <a:blip xmlns:r="http://schemas.openxmlformats.org/officeDocument/2006/relationships" r:embed="rId1"/>
        <a:stretch>
          <a:fillRect/>
        </a:stretch>
      </xdr:blipFill>
      <xdr:spPr>
        <a:xfrm>
          <a:off x="3539837" y="745643"/>
          <a:ext cx="8001769" cy="3902597"/>
        </a:xfrm>
        <a:prstGeom prst="rect">
          <a:avLst/>
        </a:prstGeom>
      </xdr:spPr>
    </xdr:pic>
    <xdr:clientData/>
  </xdr:twoCellAnchor>
  <xdr:twoCellAnchor>
    <xdr:from>
      <xdr:col>0</xdr:col>
      <xdr:colOff>306918</xdr:colOff>
      <xdr:row>3</xdr:row>
      <xdr:rowOff>137583</xdr:rowOff>
    </xdr:from>
    <xdr:to>
      <xdr:col>3</xdr:col>
      <xdr:colOff>510887</xdr:colOff>
      <xdr:row>19</xdr:row>
      <xdr:rowOff>60614</xdr:rowOff>
    </xdr:to>
    <xdr:sp macro="" textlink="">
      <xdr:nvSpPr>
        <xdr:cNvPr id="3" name="TextBox 2">
          <a:extLst>
            <a:ext uri="{FF2B5EF4-FFF2-40B4-BE49-F238E27FC236}">
              <a16:creationId xmlns:a16="http://schemas.microsoft.com/office/drawing/2014/main" id="{A3BFF654-1B48-7644-B757-BD1074953F12}"/>
            </a:ext>
          </a:extLst>
        </xdr:cNvPr>
        <xdr:cNvSpPr txBox="1"/>
      </xdr:nvSpPr>
      <xdr:spPr>
        <a:xfrm>
          <a:off x="306918" y="709083"/>
          <a:ext cx="2832869" cy="297103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Top Placement</a:t>
          </a:r>
          <a:endParaRPr lang="en-US" sz="1400"/>
        </a:p>
        <a:p>
          <a:r>
            <a:rPr lang="en-US" sz="1400" b="0"/>
            <a:t>Nia and Devon are competing in two separate pitch competitions for social impact startups.</a:t>
          </a:r>
        </a:p>
        <a:p>
          <a:r>
            <a:rPr lang="en-US" sz="1400" b="0"/>
            <a:t>Based on score distributions alone, who has a better shot at qualifying for the fast track?</a:t>
          </a:r>
        </a:p>
        <a:p>
          <a:endParaRPr lang="en-US" sz="1400"/>
        </a:p>
      </xdr:txBody>
    </xdr:sp>
    <xdr:clientData/>
  </xdr:twoCellAnchor>
</xdr:wsDr>
</file>

<file path=xl/drawings/drawing16.xml><?xml version="1.0" encoding="utf-8"?>
<xdr:wsDr xmlns:xdr="http://schemas.openxmlformats.org/drawingml/2006/spreadsheetDrawing" xmlns:a="http://schemas.openxmlformats.org/drawingml/2006/main">
  <xdr:twoCellAnchor editAs="oneCell">
    <xdr:from>
      <xdr:col>4</xdr:col>
      <xdr:colOff>34637</xdr:colOff>
      <xdr:row>3</xdr:row>
      <xdr:rowOff>174143</xdr:rowOff>
    </xdr:from>
    <xdr:to>
      <xdr:col>8</xdr:col>
      <xdr:colOff>1086619</xdr:colOff>
      <xdr:row>32</xdr:row>
      <xdr:rowOff>27171</xdr:rowOff>
    </xdr:to>
    <xdr:pic>
      <xdr:nvPicPr>
        <xdr:cNvPr id="2" name="Picture 1">
          <a:extLst>
            <a:ext uri="{FF2B5EF4-FFF2-40B4-BE49-F238E27FC236}">
              <a16:creationId xmlns:a16="http://schemas.microsoft.com/office/drawing/2014/main" id="{A36F86CC-7D51-0B47-904F-23DDB8070BCC}"/>
            </a:ext>
          </a:extLst>
        </xdr:cNvPr>
        <xdr:cNvPicPr>
          <a:picLocks noChangeAspect="1"/>
        </xdr:cNvPicPr>
      </xdr:nvPicPr>
      <xdr:blipFill>
        <a:blip xmlns:r="http://schemas.openxmlformats.org/officeDocument/2006/relationships" r:embed="rId1"/>
        <a:stretch>
          <a:fillRect/>
        </a:stretch>
      </xdr:blipFill>
      <xdr:spPr>
        <a:xfrm>
          <a:off x="3539837" y="364643"/>
          <a:ext cx="8001769" cy="3902597"/>
        </a:xfrm>
        <a:prstGeom prst="rect">
          <a:avLst/>
        </a:prstGeom>
      </xdr:spPr>
    </xdr:pic>
    <xdr:clientData/>
  </xdr:twoCellAnchor>
  <xdr:twoCellAnchor>
    <xdr:from>
      <xdr:col>0</xdr:col>
      <xdr:colOff>306918</xdr:colOff>
      <xdr:row>3</xdr:row>
      <xdr:rowOff>137583</xdr:rowOff>
    </xdr:from>
    <xdr:to>
      <xdr:col>3</xdr:col>
      <xdr:colOff>510887</xdr:colOff>
      <xdr:row>19</xdr:row>
      <xdr:rowOff>60614</xdr:rowOff>
    </xdr:to>
    <xdr:sp macro="" textlink="">
      <xdr:nvSpPr>
        <xdr:cNvPr id="3" name="TextBox 2">
          <a:extLst>
            <a:ext uri="{FF2B5EF4-FFF2-40B4-BE49-F238E27FC236}">
              <a16:creationId xmlns:a16="http://schemas.microsoft.com/office/drawing/2014/main" id="{3BA1F052-F38B-E84C-A0CF-D810EC09B4B5}"/>
            </a:ext>
          </a:extLst>
        </xdr:cNvPr>
        <xdr:cNvSpPr txBox="1"/>
      </xdr:nvSpPr>
      <xdr:spPr>
        <a:xfrm>
          <a:off x="306918" y="328083"/>
          <a:ext cx="2832869" cy="297103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Top Placement</a:t>
          </a:r>
          <a:endParaRPr lang="en-US" sz="1400"/>
        </a:p>
        <a:p>
          <a:r>
            <a:rPr lang="en-US" sz="1400" b="0"/>
            <a:t>Nia and Devon are competing in two separate pitch competitions for social impact startups.</a:t>
          </a:r>
        </a:p>
        <a:p>
          <a:r>
            <a:rPr lang="en-US" sz="1400" b="0"/>
            <a:t>Based on score distributions alone, who has a better shot at qualifying for the fast track?</a:t>
          </a:r>
        </a:p>
        <a:p>
          <a:endParaRPr lang="en-US" sz="14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581892</xdr:colOff>
      <xdr:row>4</xdr:row>
      <xdr:rowOff>27710</xdr:rowOff>
    </xdr:from>
    <xdr:to>
      <xdr:col>3</xdr:col>
      <xdr:colOff>526474</xdr:colOff>
      <xdr:row>20</xdr:row>
      <xdr:rowOff>166255</xdr:rowOff>
    </xdr:to>
    <xdr:sp macro="" textlink="">
      <xdr:nvSpPr>
        <xdr:cNvPr id="2" name="TextBox 1">
          <a:extLst>
            <a:ext uri="{FF2B5EF4-FFF2-40B4-BE49-F238E27FC236}">
              <a16:creationId xmlns:a16="http://schemas.microsoft.com/office/drawing/2014/main" id="{BA1D1D00-CFF4-5E4D-B858-AC6351A18B1B}"/>
            </a:ext>
          </a:extLst>
        </xdr:cNvPr>
        <xdr:cNvSpPr txBox="1"/>
      </xdr:nvSpPr>
      <xdr:spPr>
        <a:xfrm>
          <a:off x="581892" y="789710"/>
          <a:ext cx="1963882" cy="31865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Strongest Performer</a:t>
          </a:r>
        </a:p>
        <a:p>
          <a:r>
            <a:rPr lang="en-US" sz="1400"/>
            <a:t>Logan and Priya are both auditioning for music conservatories.</a:t>
          </a:r>
          <a:br>
            <a:rPr lang="en-US" sz="1400"/>
          </a:br>
          <a:r>
            <a:rPr lang="en-US" sz="1400"/>
            <a:t>Describe who performed better relative to others who took the same test and explain where each performer’s score falls within their respective score distributions.</a:t>
          </a:r>
        </a:p>
      </xdr:txBody>
    </xdr:sp>
    <xdr:clientData/>
  </xdr:twoCellAnchor>
  <xdr:twoCellAnchor editAs="oneCell">
    <xdr:from>
      <xdr:col>3</xdr:col>
      <xdr:colOff>755084</xdr:colOff>
      <xdr:row>4</xdr:row>
      <xdr:rowOff>21475</xdr:rowOff>
    </xdr:from>
    <xdr:to>
      <xdr:col>8</xdr:col>
      <xdr:colOff>1309499</xdr:colOff>
      <xdr:row>36</xdr:row>
      <xdr:rowOff>156944</xdr:rowOff>
    </xdr:to>
    <xdr:pic>
      <xdr:nvPicPr>
        <xdr:cNvPr id="3" name="Picture 2">
          <a:extLst>
            <a:ext uri="{FF2B5EF4-FFF2-40B4-BE49-F238E27FC236}">
              <a16:creationId xmlns:a16="http://schemas.microsoft.com/office/drawing/2014/main" id="{B988D849-323E-F34D-BA92-EE3D350726F6}"/>
            </a:ext>
          </a:extLst>
        </xdr:cNvPr>
        <xdr:cNvPicPr>
          <a:picLocks noChangeAspect="1"/>
        </xdr:cNvPicPr>
      </xdr:nvPicPr>
      <xdr:blipFill>
        <a:blip xmlns:r="http://schemas.openxmlformats.org/officeDocument/2006/relationships" r:embed="rId1"/>
        <a:stretch>
          <a:fillRect/>
        </a:stretch>
      </xdr:blipFill>
      <xdr:spPr>
        <a:xfrm>
          <a:off x="2774384" y="783475"/>
          <a:ext cx="8796715" cy="4389969"/>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581892</xdr:colOff>
      <xdr:row>4</xdr:row>
      <xdr:rowOff>27710</xdr:rowOff>
    </xdr:from>
    <xdr:to>
      <xdr:col>3</xdr:col>
      <xdr:colOff>526474</xdr:colOff>
      <xdr:row>20</xdr:row>
      <xdr:rowOff>166255</xdr:rowOff>
    </xdr:to>
    <xdr:sp macro="" textlink="">
      <xdr:nvSpPr>
        <xdr:cNvPr id="2" name="TextBox 1">
          <a:extLst>
            <a:ext uri="{FF2B5EF4-FFF2-40B4-BE49-F238E27FC236}">
              <a16:creationId xmlns:a16="http://schemas.microsoft.com/office/drawing/2014/main" id="{B2848A37-04C6-744B-A4EF-14D28499095E}"/>
            </a:ext>
          </a:extLst>
        </xdr:cNvPr>
        <xdr:cNvSpPr txBox="1"/>
      </xdr:nvSpPr>
      <xdr:spPr>
        <a:xfrm>
          <a:off x="581892" y="789710"/>
          <a:ext cx="1963882" cy="31865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Strongest Performer</a:t>
          </a:r>
        </a:p>
        <a:p>
          <a:r>
            <a:rPr lang="en-US" sz="1400"/>
            <a:t>Logan and Priya are both auditioning for music conservatories.</a:t>
          </a:r>
          <a:br>
            <a:rPr lang="en-US" sz="1400"/>
          </a:br>
          <a:r>
            <a:rPr lang="en-US" sz="1400"/>
            <a:t>Describe who performed better relative to others who took the same test and explain where each performer’s score falls within their respective score distributions.</a:t>
          </a:r>
        </a:p>
      </xdr:txBody>
    </xdr:sp>
    <xdr:clientData/>
  </xdr:twoCellAnchor>
  <xdr:twoCellAnchor editAs="oneCell">
    <xdr:from>
      <xdr:col>3</xdr:col>
      <xdr:colOff>755084</xdr:colOff>
      <xdr:row>4</xdr:row>
      <xdr:rowOff>21475</xdr:rowOff>
    </xdr:from>
    <xdr:to>
      <xdr:col>8</xdr:col>
      <xdr:colOff>1309499</xdr:colOff>
      <xdr:row>36</xdr:row>
      <xdr:rowOff>156944</xdr:rowOff>
    </xdr:to>
    <xdr:pic>
      <xdr:nvPicPr>
        <xdr:cNvPr id="3" name="Picture 2">
          <a:extLst>
            <a:ext uri="{FF2B5EF4-FFF2-40B4-BE49-F238E27FC236}">
              <a16:creationId xmlns:a16="http://schemas.microsoft.com/office/drawing/2014/main" id="{1E20B1A0-C344-F44E-9869-89D203E8479E}"/>
            </a:ext>
          </a:extLst>
        </xdr:cNvPr>
        <xdr:cNvPicPr>
          <a:picLocks noChangeAspect="1"/>
        </xdr:cNvPicPr>
      </xdr:nvPicPr>
      <xdr:blipFill>
        <a:blip xmlns:r="http://schemas.openxmlformats.org/officeDocument/2006/relationships" r:embed="rId1"/>
        <a:stretch>
          <a:fillRect/>
        </a:stretch>
      </xdr:blipFill>
      <xdr:spPr>
        <a:xfrm>
          <a:off x="2774384" y="783475"/>
          <a:ext cx="8796715" cy="4389969"/>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xdr:from>
      <xdr:col>0</xdr:col>
      <xdr:colOff>581892</xdr:colOff>
      <xdr:row>4</xdr:row>
      <xdr:rowOff>27710</xdr:rowOff>
    </xdr:from>
    <xdr:to>
      <xdr:col>3</xdr:col>
      <xdr:colOff>526474</xdr:colOff>
      <xdr:row>20</xdr:row>
      <xdr:rowOff>166255</xdr:rowOff>
    </xdr:to>
    <xdr:sp macro="" textlink="">
      <xdr:nvSpPr>
        <xdr:cNvPr id="2" name="TextBox 1">
          <a:extLst>
            <a:ext uri="{FF2B5EF4-FFF2-40B4-BE49-F238E27FC236}">
              <a16:creationId xmlns:a16="http://schemas.microsoft.com/office/drawing/2014/main" id="{69E32803-2680-3C4B-91B0-133523AB97A1}"/>
            </a:ext>
          </a:extLst>
        </xdr:cNvPr>
        <xdr:cNvSpPr txBox="1"/>
      </xdr:nvSpPr>
      <xdr:spPr>
        <a:xfrm>
          <a:off x="581892" y="789710"/>
          <a:ext cx="1963882" cy="31865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Strongest Performer</a:t>
          </a:r>
        </a:p>
        <a:p>
          <a:r>
            <a:rPr lang="en-US" sz="1400"/>
            <a:t>Logan and Priya are both auditioning for music conservatories.</a:t>
          </a:r>
          <a:br>
            <a:rPr lang="en-US" sz="1400"/>
          </a:br>
          <a:r>
            <a:rPr lang="en-US" sz="1400"/>
            <a:t>Describe who performed better relative to others who took the same test and explain where each performer’s score falls within their respective score distributions.</a:t>
          </a:r>
        </a:p>
      </xdr:txBody>
    </xdr:sp>
    <xdr:clientData/>
  </xdr:twoCellAnchor>
  <xdr:twoCellAnchor editAs="oneCell">
    <xdr:from>
      <xdr:col>3</xdr:col>
      <xdr:colOff>755084</xdr:colOff>
      <xdr:row>4</xdr:row>
      <xdr:rowOff>21475</xdr:rowOff>
    </xdr:from>
    <xdr:to>
      <xdr:col>8</xdr:col>
      <xdr:colOff>1309499</xdr:colOff>
      <xdr:row>27</xdr:row>
      <xdr:rowOff>29945</xdr:rowOff>
    </xdr:to>
    <xdr:pic>
      <xdr:nvPicPr>
        <xdr:cNvPr id="3" name="Picture 2">
          <a:extLst>
            <a:ext uri="{FF2B5EF4-FFF2-40B4-BE49-F238E27FC236}">
              <a16:creationId xmlns:a16="http://schemas.microsoft.com/office/drawing/2014/main" id="{2D3FF639-9C58-C64D-8D09-732D006B54FA}"/>
            </a:ext>
          </a:extLst>
        </xdr:cNvPr>
        <xdr:cNvPicPr>
          <a:picLocks noChangeAspect="1"/>
        </xdr:cNvPicPr>
      </xdr:nvPicPr>
      <xdr:blipFill>
        <a:blip xmlns:r="http://schemas.openxmlformats.org/officeDocument/2006/relationships" r:embed="rId1"/>
        <a:stretch>
          <a:fillRect/>
        </a:stretch>
      </xdr:blipFill>
      <xdr:spPr>
        <a:xfrm>
          <a:off x="2774384" y="783475"/>
          <a:ext cx="8796715" cy="438996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583596</xdr:colOff>
      <xdr:row>2</xdr:row>
      <xdr:rowOff>183848</xdr:rowOff>
    </xdr:from>
    <xdr:to>
      <xdr:col>2</xdr:col>
      <xdr:colOff>612171</xdr:colOff>
      <xdr:row>13</xdr:row>
      <xdr:rowOff>152401</xdr:rowOff>
    </xdr:to>
    <xdr:sp macro="" textlink="">
      <xdr:nvSpPr>
        <xdr:cNvPr id="2" name="TextBox 1">
          <a:extLst>
            <a:ext uri="{FF2B5EF4-FFF2-40B4-BE49-F238E27FC236}">
              <a16:creationId xmlns:a16="http://schemas.microsoft.com/office/drawing/2014/main" id="{2CC593CE-07E7-3444-BB0D-9AA41A744340}"/>
            </a:ext>
          </a:extLst>
        </xdr:cNvPr>
        <xdr:cNvSpPr txBox="1"/>
      </xdr:nvSpPr>
      <xdr:spPr>
        <a:xfrm>
          <a:off x="583596" y="564848"/>
          <a:ext cx="1781175" cy="206405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Percentile</a:t>
          </a:r>
        </a:p>
        <a:p>
          <a:r>
            <a:rPr lang="en-US" sz="1400"/>
            <a:t>Amira competes in a national baking competition.  Evaluate her performance relative</a:t>
          </a:r>
          <a:r>
            <a:rPr lang="en-US" sz="1400" baseline="0"/>
            <a:t> to the competition.</a:t>
          </a:r>
          <a:endParaRPr lang="en-US" sz="1400"/>
        </a:p>
      </xdr:txBody>
    </xdr:sp>
    <xdr:clientData/>
  </xdr:twoCellAnchor>
  <xdr:twoCellAnchor editAs="oneCell">
    <xdr:from>
      <xdr:col>2</xdr:col>
      <xdr:colOff>781595</xdr:colOff>
      <xdr:row>2</xdr:row>
      <xdr:rowOff>157237</xdr:rowOff>
    </xdr:from>
    <xdr:to>
      <xdr:col>7</xdr:col>
      <xdr:colOff>784983</xdr:colOff>
      <xdr:row>30</xdr:row>
      <xdr:rowOff>8739</xdr:rowOff>
    </xdr:to>
    <xdr:pic>
      <xdr:nvPicPr>
        <xdr:cNvPr id="3" name="Picture 2">
          <a:extLst>
            <a:ext uri="{FF2B5EF4-FFF2-40B4-BE49-F238E27FC236}">
              <a16:creationId xmlns:a16="http://schemas.microsoft.com/office/drawing/2014/main" id="{1FE1092F-23FB-6241-AF02-000A98BC7D9D}"/>
            </a:ext>
          </a:extLst>
        </xdr:cNvPr>
        <xdr:cNvPicPr>
          <a:picLocks noChangeAspect="1"/>
        </xdr:cNvPicPr>
      </xdr:nvPicPr>
      <xdr:blipFill>
        <a:blip xmlns:r="http://schemas.openxmlformats.org/officeDocument/2006/relationships" r:embed="rId1"/>
        <a:stretch>
          <a:fillRect/>
        </a:stretch>
      </xdr:blipFill>
      <xdr:spPr>
        <a:xfrm>
          <a:off x="2534195" y="538237"/>
          <a:ext cx="8042488" cy="3788502"/>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xdr:from>
      <xdr:col>0</xdr:col>
      <xdr:colOff>581892</xdr:colOff>
      <xdr:row>4</xdr:row>
      <xdr:rowOff>27710</xdr:rowOff>
    </xdr:from>
    <xdr:to>
      <xdr:col>3</xdr:col>
      <xdr:colOff>526474</xdr:colOff>
      <xdr:row>20</xdr:row>
      <xdr:rowOff>166255</xdr:rowOff>
    </xdr:to>
    <xdr:sp macro="" textlink="">
      <xdr:nvSpPr>
        <xdr:cNvPr id="2" name="TextBox 1">
          <a:extLst>
            <a:ext uri="{FF2B5EF4-FFF2-40B4-BE49-F238E27FC236}">
              <a16:creationId xmlns:a16="http://schemas.microsoft.com/office/drawing/2014/main" id="{A6E61034-5DA6-6C42-A717-D5349271329F}"/>
            </a:ext>
          </a:extLst>
        </xdr:cNvPr>
        <xdr:cNvSpPr txBox="1"/>
      </xdr:nvSpPr>
      <xdr:spPr>
        <a:xfrm>
          <a:off x="581892" y="408710"/>
          <a:ext cx="1963882" cy="31865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Strongest Performer</a:t>
          </a:r>
        </a:p>
        <a:p>
          <a:r>
            <a:rPr lang="en-US" sz="1400"/>
            <a:t>Logan and Priya are both auditioning for music conservatories.</a:t>
          </a:r>
          <a:br>
            <a:rPr lang="en-US" sz="1400"/>
          </a:br>
          <a:r>
            <a:rPr lang="en-US" sz="1400"/>
            <a:t>Describe who performed better relative to others who took the same test and explain where each performer’s score falls within their respective score distributions.</a:t>
          </a:r>
        </a:p>
      </xdr:txBody>
    </xdr:sp>
    <xdr:clientData/>
  </xdr:twoCellAnchor>
  <xdr:twoCellAnchor editAs="oneCell">
    <xdr:from>
      <xdr:col>3</xdr:col>
      <xdr:colOff>755084</xdr:colOff>
      <xdr:row>4</xdr:row>
      <xdr:rowOff>21475</xdr:rowOff>
    </xdr:from>
    <xdr:to>
      <xdr:col>8</xdr:col>
      <xdr:colOff>1309500</xdr:colOff>
      <xdr:row>36</xdr:row>
      <xdr:rowOff>156944</xdr:rowOff>
    </xdr:to>
    <xdr:pic>
      <xdr:nvPicPr>
        <xdr:cNvPr id="3" name="Picture 2">
          <a:extLst>
            <a:ext uri="{FF2B5EF4-FFF2-40B4-BE49-F238E27FC236}">
              <a16:creationId xmlns:a16="http://schemas.microsoft.com/office/drawing/2014/main" id="{D9047325-2B1F-3541-9AD7-A4E9416C4952}"/>
            </a:ext>
          </a:extLst>
        </xdr:cNvPr>
        <xdr:cNvPicPr>
          <a:picLocks noChangeAspect="1"/>
        </xdr:cNvPicPr>
      </xdr:nvPicPr>
      <xdr:blipFill>
        <a:blip xmlns:r="http://schemas.openxmlformats.org/officeDocument/2006/relationships" r:embed="rId1"/>
        <a:stretch>
          <a:fillRect/>
        </a:stretch>
      </xdr:blipFill>
      <xdr:spPr>
        <a:xfrm>
          <a:off x="2774384" y="402475"/>
          <a:ext cx="8796715" cy="4389969"/>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xdr:from>
      <xdr:col>0</xdr:col>
      <xdr:colOff>128530</xdr:colOff>
      <xdr:row>2</xdr:row>
      <xdr:rowOff>137711</xdr:rowOff>
    </xdr:from>
    <xdr:to>
      <xdr:col>3</xdr:col>
      <xdr:colOff>468217</xdr:colOff>
      <xdr:row>18</xdr:row>
      <xdr:rowOff>45904</xdr:rowOff>
    </xdr:to>
    <xdr:sp macro="" textlink="">
      <xdr:nvSpPr>
        <xdr:cNvPr id="2" name="TextBox 1">
          <a:extLst>
            <a:ext uri="{FF2B5EF4-FFF2-40B4-BE49-F238E27FC236}">
              <a16:creationId xmlns:a16="http://schemas.microsoft.com/office/drawing/2014/main" id="{2BC08518-978F-6A49-A5D2-820C9D7141E3}"/>
            </a:ext>
          </a:extLst>
        </xdr:cNvPr>
        <xdr:cNvSpPr txBox="1"/>
      </xdr:nvSpPr>
      <xdr:spPr>
        <a:xfrm>
          <a:off x="128530" y="518711"/>
          <a:ext cx="2358987" cy="295619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t>Delivery Times </a:t>
          </a:r>
        </a:p>
        <a:p>
          <a:r>
            <a:rPr lang="en-US" sz="1400" i="0"/>
            <a:t>A national fashion retailer is reviewing delivery performance from one of its regional warehouses. Based on the distribution of delivery times alone, which deliveries would be considered typical, excluding both unusually fast and unusually slow orders?</a:t>
          </a:r>
        </a:p>
      </xdr:txBody>
    </xdr:sp>
    <xdr:clientData/>
  </xdr:twoCellAnchor>
  <xdr:twoCellAnchor editAs="oneCell">
    <xdr:from>
      <xdr:col>4</xdr:col>
      <xdr:colOff>36721</xdr:colOff>
      <xdr:row>3</xdr:row>
      <xdr:rowOff>18362</xdr:rowOff>
    </xdr:from>
    <xdr:to>
      <xdr:col>8</xdr:col>
      <xdr:colOff>931709</xdr:colOff>
      <xdr:row>36</xdr:row>
      <xdr:rowOff>263494</xdr:rowOff>
    </xdr:to>
    <xdr:pic>
      <xdr:nvPicPr>
        <xdr:cNvPr id="3" name="Picture 2">
          <a:extLst>
            <a:ext uri="{FF2B5EF4-FFF2-40B4-BE49-F238E27FC236}">
              <a16:creationId xmlns:a16="http://schemas.microsoft.com/office/drawing/2014/main" id="{7F07DF0F-E272-224D-8EDA-40D418BD5632}"/>
            </a:ext>
          </a:extLst>
        </xdr:cNvPr>
        <xdr:cNvPicPr>
          <a:picLocks noChangeAspect="1"/>
        </xdr:cNvPicPr>
      </xdr:nvPicPr>
      <xdr:blipFill>
        <a:blip xmlns:r="http://schemas.openxmlformats.org/officeDocument/2006/relationships" r:embed="rId1"/>
        <a:stretch>
          <a:fillRect/>
        </a:stretch>
      </xdr:blipFill>
      <xdr:spPr>
        <a:xfrm>
          <a:off x="2729121" y="589862"/>
          <a:ext cx="9022988" cy="4517384"/>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xdr:from>
      <xdr:col>0</xdr:col>
      <xdr:colOff>128530</xdr:colOff>
      <xdr:row>2</xdr:row>
      <xdr:rowOff>137711</xdr:rowOff>
    </xdr:from>
    <xdr:to>
      <xdr:col>3</xdr:col>
      <xdr:colOff>468217</xdr:colOff>
      <xdr:row>18</xdr:row>
      <xdr:rowOff>45904</xdr:rowOff>
    </xdr:to>
    <xdr:sp macro="" textlink="">
      <xdr:nvSpPr>
        <xdr:cNvPr id="2" name="TextBox 1">
          <a:extLst>
            <a:ext uri="{FF2B5EF4-FFF2-40B4-BE49-F238E27FC236}">
              <a16:creationId xmlns:a16="http://schemas.microsoft.com/office/drawing/2014/main" id="{CA76CE47-3219-0043-AF86-7CCA8224F3DC}"/>
            </a:ext>
          </a:extLst>
        </xdr:cNvPr>
        <xdr:cNvSpPr txBox="1"/>
      </xdr:nvSpPr>
      <xdr:spPr>
        <a:xfrm>
          <a:off x="128530" y="518711"/>
          <a:ext cx="2358987" cy="295619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t>Delivery Times </a:t>
          </a:r>
        </a:p>
        <a:p>
          <a:r>
            <a:rPr lang="en-US" sz="1400" i="0"/>
            <a:t>A national fashion retailer is reviewing delivery performance from one of its regional warehouses. Based on the distribution of delivery times alone, which deliveries would be considered typical, excluding both unusually fast and unusually slow orders?</a:t>
          </a:r>
        </a:p>
      </xdr:txBody>
    </xdr:sp>
    <xdr:clientData/>
  </xdr:twoCellAnchor>
  <xdr:twoCellAnchor editAs="oneCell">
    <xdr:from>
      <xdr:col>4</xdr:col>
      <xdr:colOff>36721</xdr:colOff>
      <xdr:row>3</xdr:row>
      <xdr:rowOff>18362</xdr:rowOff>
    </xdr:from>
    <xdr:to>
      <xdr:col>8</xdr:col>
      <xdr:colOff>931709</xdr:colOff>
      <xdr:row>36</xdr:row>
      <xdr:rowOff>263494</xdr:rowOff>
    </xdr:to>
    <xdr:pic>
      <xdr:nvPicPr>
        <xdr:cNvPr id="3" name="Picture 2">
          <a:extLst>
            <a:ext uri="{FF2B5EF4-FFF2-40B4-BE49-F238E27FC236}">
              <a16:creationId xmlns:a16="http://schemas.microsoft.com/office/drawing/2014/main" id="{2C395B55-9120-4F4A-A8BE-B4A532410072}"/>
            </a:ext>
          </a:extLst>
        </xdr:cNvPr>
        <xdr:cNvPicPr>
          <a:picLocks noChangeAspect="1"/>
        </xdr:cNvPicPr>
      </xdr:nvPicPr>
      <xdr:blipFill>
        <a:blip xmlns:r="http://schemas.openxmlformats.org/officeDocument/2006/relationships" r:embed="rId1"/>
        <a:stretch>
          <a:fillRect/>
        </a:stretch>
      </xdr:blipFill>
      <xdr:spPr>
        <a:xfrm>
          <a:off x="2729121" y="589862"/>
          <a:ext cx="9022988" cy="4517384"/>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xdr:from>
      <xdr:col>0</xdr:col>
      <xdr:colOff>128530</xdr:colOff>
      <xdr:row>2</xdr:row>
      <xdr:rowOff>137711</xdr:rowOff>
    </xdr:from>
    <xdr:to>
      <xdr:col>3</xdr:col>
      <xdr:colOff>468217</xdr:colOff>
      <xdr:row>18</xdr:row>
      <xdr:rowOff>45904</xdr:rowOff>
    </xdr:to>
    <xdr:sp macro="" textlink="">
      <xdr:nvSpPr>
        <xdr:cNvPr id="2" name="TextBox 1">
          <a:extLst>
            <a:ext uri="{FF2B5EF4-FFF2-40B4-BE49-F238E27FC236}">
              <a16:creationId xmlns:a16="http://schemas.microsoft.com/office/drawing/2014/main" id="{AFFCF38C-70A1-F944-B16C-79EA91EEC843}"/>
            </a:ext>
          </a:extLst>
        </xdr:cNvPr>
        <xdr:cNvSpPr txBox="1"/>
      </xdr:nvSpPr>
      <xdr:spPr>
        <a:xfrm>
          <a:off x="128530" y="518711"/>
          <a:ext cx="2358987" cy="295619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t>Delivery Times </a:t>
          </a:r>
        </a:p>
        <a:p>
          <a:r>
            <a:rPr lang="en-US" sz="1400" i="0"/>
            <a:t>A national fashion retailer is reviewing delivery performance from one of its regional warehouses. Based on the distribution of delivery times alone, which deliveries would be considered typical, excluding both unusually fast and unusually slow orders?</a:t>
          </a:r>
        </a:p>
      </xdr:txBody>
    </xdr:sp>
    <xdr:clientData/>
  </xdr:twoCellAnchor>
  <xdr:twoCellAnchor editAs="oneCell">
    <xdr:from>
      <xdr:col>4</xdr:col>
      <xdr:colOff>36721</xdr:colOff>
      <xdr:row>3</xdr:row>
      <xdr:rowOff>18362</xdr:rowOff>
    </xdr:from>
    <xdr:to>
      <xdr:col>8</xdr:col>
      <xdr:colOff>931709</xdr:colOff>
      <xdr:row>26</xdr:row>
      <xdr:rowOff>154246</xdr:rowOff>
    </xdr:to>
    <xdr:pic>
      <xdr:nvPicPr>
        <xdr:cNvPr id="3" name="Picture 2">
          <a:extLst>
            <a:ext uri="{FF2B5EF4-FFF2-40B4-BE49-F238E27FC236}">
              <a16:creationId xmlns:a16="http://schemas.microsoft.com/office/drawing/2014/main" id="{2F6F2847-54A0-7B4C-842D-DA2963CE4900}"/>
            </a:ext>
          </a:extLst>
        </xdr:cNvPr>
        <xdr:cNvPicPr>
          <a:picLocks noChangeAspect="1"/>
        </xdr:cNvPicPr>
      </xdr:nvPicPr>
      <xdr:blipFill>
        <a:blip xmlns:r="http://schemas.openxmlformats.org/officeDocument/2006/relationships" r:embed="rId1"/>
        <a:stretch>
          <a:fillRect/>
        </a:stretch>
      </xdr:blipFill>
      <xdr:spPr>
        <a:xfrm>
          <a:off x="2729121" y="589862"/>
          <a:ext cx="9022988" cy="4517384"/>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xdr:from>
      <xdr:col>0</xdr:col>
      <xdr:colOff>128530</xdr:colOff>
      <xdr:row>2</xdr:row>
      <xdr:rowOff>137711</xdr:rowOff>
    </xdr:from>
    <xdr:to>
      <xdr:col>3</xdr:col>
      <xdr:colOff>468217</xdr:colOff>
      <xdr:row>18</xdr:row>
      <xdr:rowOff>45904</xdr:rowOff>
    </xdr:to>
    <xdr:sp macro="" textlink="">
      <xdr:nvSpPr>
        <xdr:cNvPr id="2" name="TextBox 1">
          <a:extLst>
            <a:ext uri="{FF2B5EF4-FFF2-40B4-BE49-F238E27FC236}">
              <a16:creationId xmlns:a16="http://schemas.microsoft.com/office/drawing/2014/main" id="{A1D6E2C1-F436-3C40-BA68-B09D1CF0B87F}"/>
            </a:ext>
          </a:extLst>
        </xdr:cNvPr>
        <xdr:cNvSpPr txBox="1"/>
      </xdr:nvSpPr>
      <xdr:spPr>
        <a:xfrm>
          <a:off x="128530" y="137711"/>
          <a:ext cx="2358987" cy="295619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t>Delivery Times </a:t>
          </a:r>
        </a:p>
        <a:p>
          <a:r>
            <a:rPr lang="en-US" sz="1400" i="0"/>
            <a:t>A national fashion retailer is reviewing delivery performance from one of its regional warehouses. Based on the distribution of delivery times alone, which deliveries would be considered typical, excluding both unusually fast and unusually slow orders?</a:t>
          </a:r>
        </a:p>
      </xdr:txBody>
    </xdr:sp>
    <xdr:clientData/>
  </xdr:twoCellAnchor>
  <xdr:twoCellAnchor editAs="oneCell">
    <xdr:from>
      <xdr:col>4</xdr:col>
      <xdr:colOff>36721</xdr:colOff>
      <xdr:row>3</xdr:row>
      <xdr:rowOff>18362</xdr:rowOff>
    </xdr:from>
    <xdr:to>
      <xdr:col>8</xdr:col>
      <xdr:colOff>931709</xdr:colOff>
      <xdr:row>36</xdr:row>
      <xdr:rowOff>263494</xdr:rowOff>
    </xdr:to>
    <xdr:pic>
      <xdr:nvPicPr>
        <xdr:cNvPr id="3" name="Picture 2">
          <a:extLst>
            <a:ext uri="{FF2B5EF4-FFF2-40B4-BE49-F238E27FC236}">
              <a16:creationId xmlns:a16="http://schemas.microsoft.com/office/drawing/2014/main" id="{E3267027-5CCF-6A42-9954-099B9B83117B}"/>
            </a:ext>
          </a:extLst>
        </xdr:cNvPr>
        <xdr:cNvPicPr>
          <a:picLocks noChangeAspect="1"/>
        </xdr:cNvPicPr>
      </xdr:nvPicPr>
      <xdr:blipFill>
        <a:blip xmlns:r="http://schemas.openxmlformats.org/officeDocument/2006/relationships" r:embed="rId1"/>
        <a:stretch>
          <a:fillRect/>
        </a:stretch>
      </xdr:blipFill>
      <xdr:spPr>
        <a:xfrm>
          <a:off x="2729121" y="208862"/>
          <a:ext cx="9022988" cy="4517385"/>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xdr:from>
      <xdr:col>0</xdr:col>
      <xdr:colOff>144780</xdr:colOff>
      <xdr:row>2</xdr:row>
      <xdr:rowOff>91440</xdr:rowOff>
    </xdr:from>
    <xdr:to>
      <xdr:col>3</xdr:col>
      <xdr:colOff>594359</xdr:colOff>
      <xdr:row>23</xdr:row>
      <xdr:rowOff>160020</xdr:rowOff>
    </xdr:to>
    <xdr:sp macro="" textlink="">
      <xdr:nvSpPr>
        <xdr:cNvPr id="2" name="TextBox 1">
          <a:extLst>
            <a:ext uri="{FF2B5EF4-FFF2-40B4-BE49-F238E27FC236}">
              <a16:creationId xmlns:a16="http://schemas.microsoft.com/office/drawing/2014/main" id="{A7FF634B-D788-DE4D-8CB5-78B4280ED05D}"/>
            </a:ext>
          </a:extLst>
        </xdr:cNvPr>
        <xdr:cNvSpPr txBox="1"/>
      </xdr:nvSpPr>
      <xdr:spPr>
        <a:xfrm>
          <a:off x="144780" y="472440"/>
          <a:ext cx="2468879" cy="40690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Bonus</a:t>
          </a:r>
          <a:endParaRPr lang="en-US" sz="1400" b="1"/>
        </a:p>
        <a:p>
          <a:r>
            <a:rPr lang="en-US" sz="1400"/>
            <a:t>BrightBloom and CloudForge are two student-run startups that award conference travel grants to top-performing interns. At each company, bonuses follow a normal distribution, and only interns above a certain cutoff qualify for the grant. Based on the bonus distributions alone, what bonus level is required to qualify at each company, and which company allows an intern to earn less and still qualify?</a:t>
          </a:r>
        </a:p>
      </xdr:txBody>
    </xdr:sp>
    <xdr:clientData/>
  </xdr:twoCellAnchor>
  <xdr:twoCellAnchor editAs="oneCell">
    <xdr:from>
      <xdr:col>4</xdr:col>
      <xdr:colOff>114300</xdr:colOff>
      <xdr:row>2</xdr:row>
      <xdr:rowOff>53340</xdr:rowOff>
    </xdr:from>
    <xdr:to>
      <xdr:col>10</xdr:col>
      <xdr:colOff>511741</xdr:colOff>
      <xdr:row>32</xdr:row>
      <xdr:rowOff>57266</xdr:rowOff>
    </xdr:to>
    <xdr:pic>
      <xdr:nvPicPr>
        <xdr:cNvPr id="3" name="Picture 2">
          <a:extLst>
            <a:ext uri="{FF2B5EF4-FFF2-40B4-BE49-F238E27FC236}">
              <a16:creationId xmlns:a16="http://schemas.microsoft.com/office/drawing/2014/main" id="{F1A5FDCF-D024-0D4B-AA9F-2D894D5B7910}"/>
            </a:ext>
          </a:extLst>
        </xdr:cNvPr>
        <xdr:cNvPicPr>
          <a:picLocks noChangeAspect="1"/>
        </xdr:cNvPicPr>
      </xdr:nvPicPr>
      <xdr:blipFill>
        <a:blip xmlns:r="http://schemas.openxmlformats.org/officeDocument/2006/relationships" r:embed="rId1"/>
        <a:stretch>
          <a:fillRect/>
        </a:stretch>
      </xdr:blipFill>
      <xdr:spPr>
        <a:xfrm>
          <a:off x="2806700" y="434340"/>
          <a:ext cx="9604941" cy="4448926"/>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xdr:from>
      <xdr:col>0</xdr:col>
      <xdr:colOff>144780</xdr:colOff>
      <xdr:row>2</xdr:row>
      <xdr:rowOff>91440</xdr:rowOff>
    </xdr:from>
    <xdr:to>
      <xdr:col>3</xdr:col>
      <xdr:colOff>594359</xdr:colOff>
      <xdr:row>23</xdr:row>
      <xdr:rowOff>160020</xdr:rowOff>
    </xdr:to>
    <xdr:sp macro="" textlink="">
      <xdr:nvSpPr>
        <xdr:cNvPr id="2" name="TextBox 1">
          <a:extLst>
            <a:ext uri="{FF2B5EF4-FFF2-40B4-BE49-F238E27FC236}">
              <a16:creationId xmlns:a16="http://schemas.microsoft.com/office/drawing/2014/main" id="{0DC54CA7-065C-C84B-89F0-1319671A54AC}"/>
            </a:ext>
          </a:extLst>
        </xdr:cNvPr>
        <xdr:cNvSpPr txBox="1"/>
      </xdr:nvSpPr>
      <xdr:spPr>
        <a:xfrm>
          <a:off x="144780" y="472440"/>
          <a:ext cx="2468879" cy="40690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Bonus</a:t>
          </a:r>
          <a:endParaRPr lang="en-US" sz="1400" b="1"/>
        </a:p>
        <a:p>
          <a:r>
            <a:rPr lang="en-US" sz="1400"/>
            <a:t>BrightBloom and CloudForge are two student-run startups that award conference travel grants to top-performing interns. At each company, bonuses follow a normal distribution, and only interns above a certain cutoff qualify for the grant. Based on the bonus distributions alone, what bonus level is required to qualify at each company, and which company allows an intern to earn less and still qualify?</a:t>
          </a:r>
        </a:p>
      </xdr:txBody>
    </xdr:sp>
    <xdr:clientData/>
  </xdr:twoCellAnchor>
  <xdr:twoCellAnchor editAs="oneCell">
    <xdr:from>
      <xdr:col>4</xdr:col>
      <xdr:colOff>114300</xdr:colOff>
      <xdr:row>2</xdr:row>
      <xdr:rowOff>53340</xdr:rowOff>
    </xdr:from>
    <xdr:to>
      <xdr:col>10</xdr:col>
      <xdr:colOff>511741</xdr:colOff>
      <xdr:row>32</xdr:row>
      <xdr:rowOff>57266</xdr:rowOff>
    </xdr:to>
    <xdr:pic>
      <xdr:nvPicPr>
        <xdr:cNvPr id="3" name="Picture 2">
          <a:extLst>
            <a:ext uri="{FF2B5EF4-FFF2-40B4-BE49-F238E27FC236}">
              <a16:creationId xmlns:a16="http://schemas.microsoft.com/office/drawing/2014/main" id="{0B7EE828-38E4-0144-8C80-A4E7786EF6FC}"/>
            </a:ext>
          </a:extLst>
        </xdr:cNvPr>
        <xdr:cNvPicPr>
          <a:picLocks noChangeAspect="1"/>
        </xdr:cNvPicPr>
      </xdr:nvPicPr>
      <xdr:blipFill>
        <a:blip xmlns:r="http://schemas.openxmlformats.org/officeDocument/2006/relationships" r:embed="rId1"/>
        <a:stretch>
          <a:fillRect/>
        </a:stretch>
      </xdr:blipFill>
      <xdr:spPr>
        <a:xfrm>
          <a:off x="2806700" y="434340"/>
          <a:ext cx="9604941" cy="4448926"/>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xdr:from>
      <xdr:col>0</xdr:col>
      <xdr:colOff>144780</xdr:colOff>
      <xdr:row>2</xdr:row>
      <xdr:rowOff>91440</xdr:rowOff>
    </xdr:from>
    <xdr:to>
      <xdr:col>3</xdr:col>
      <xdr:colOff>594359</xdr:colOff>
      <xdr:row>23</xdr:row>
      <xdr:rowOff>160020</xdr:rowOff>
    </xdr:to>
    <xdr:sp macro="" textlink="">
      <xdr:nvSpPr>
        <xdr:cNvPr id="2" name="TextBox 1">
          <a:extLst>
            <a:ext uri="{FF2B5EF4-FFF2-40B4-BE49-F238E27FC236}">
              <a16:creationId xmlns:a16="http://schemas.microsoft.com/office/drawing/2014/main" id="{6B47B729-CB44-8B43-9EB3-5790CDB91914}"/>
            </a:ext>
          </a:extLst>
        </xdr:cNvPr>
        <xdr:cNvSpPr txBox="1"/>
      </xdr:nvSpPr>
      <xdr:spPr>
        <a:xfrm>
          <a:off x="144780" y="472440"/>
          <a:ext cx="2468879" cy="40690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Bonus</a:t>
          </a:r>
          <a:endParaRPr lang="en-US" sz="1400" b="1"/>
        </a:p>
        <a:p>
          <a:r>
            <a:rPr lang="en-US" sz="1400"/>
            <a:t>BrightBloom and CloudForge are two student-run startups that award conference travel grants to top-performing interns. At each company, bonuses follow a normal distribution, and only interns above a certain cutoff qualify for the grant. Based on the bonus distributions alone, what bonus level is required to qualify at each company, and which company allows an intern to earn less and still qualify?</a:t>
          </a:r>
        </a:p>
      </xdr:txBody>
    </xdr:sp>
    <xdr:clientData/>
  </xdr:twoCellAnchor>
  <xdr:twoCellAnchor editAs="oneCell">
    <xdr:from>
      <xdr:col>4</xdr:col>
      <xdr:colOff>114300</xdr:colOff>
      <xdr:row>2</xdr:row>
      <xdr:rowOff>53340</xdr:rowOff>
    </xdr:from>
    <xdr:to>
      <xdr:col>10</xdr:col>
      <xdr:colOff>511741</xdr:colOff>
      <xdr:row>25</xdr:row>
      <xdr:rowOff>120766</xdr:rowOff>
    </xdr:to>
    <xdr:pic>
      <xdr:nvPicPr>
        <xdr:cNvPr id="3" name="Picture 2">
          <a:extLst>
            <a:ext uri="{FF2B5EF4-FFF2-40B4-BE49-F238E27FC236}">
              <a16:creationId xmlns:a16="http://schemas.microsoft.com/office/drawing/2014/main" id="{BA26E3D3-B2D3-D947-920E-E852CD8A3D90}"/>
            </a:ext>
          </a:extLst>
        </xdr:cNvPr>
        <xdr:cNvPicPr>
          <a:picLocks noChangeAspect="1"/>
        </xdr:cNvPicPr>
      </xdr:nvPicPr>
      <xdr:blipFill>
        <a:blip xmlns:r="http://schemas.openxmlformats.org/officeDocument/2006/relationships" r:embed="rId1"/>
        <a:stretch>
          <a:fillRect/>
        </a:stretch>
      </xdr:blipFill>
      <xdr:spPr>
        <a:xfrm>
          <a:off x="2806700" y="434340"/>
          <a:ext cx="9604941" cy="4448926"/>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xdr:from>
      <xdr:col>0</xdr:col>
      <xdr:colOff>144780</xdr:colOff>
      <xdr:row>2</xdr:row>
      <xdr:rowOff>91440</xdr:rowOff>
    </xdr:from>
    <xdr:to>
      <xdr:col>3</xdr:col>
      <xdr:colOff>594359</xdr:colOff>
      <xdr:row>23</xdr:row>
      <xdr:rowOff>160020</xdr:rowOff>
    </xdr:to>
    <xdr:sp macro="" textlink="">
      <xdr:nvSpPr>
        <xdr:cNvPr id="2" name="TextBox 1">
          <a:extLst>
            <a:ext uri="{FF2B5EF4-FFF2-40B4-BE49-F238E27FC236}">
              <a16:creationId xmlns:a16="http://schemas.microsoft.com/office/drawing/2014/main" id="{10B7CFA1-8622-1045-98A8-02F56DB0F936}"/>
            </a:ext>
          </a:extLst>
        </xdr:cNvPr>
        <xdr:cNvSpPr txBox="1"/>
      </xdr:nvSpPr>
      <xdr:spPr>
        <a:xfrm>
          <a:off x="144780" y="91440"/>
          <a:ext cx="2468879" cy="40690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Bonus</a:t>
          </a:r>
          <a:endParaRPr lang="en-US" sz="1400" b="1"/>
        </a:p>
        <a:p>
          <a:r>
            <a:rPr lang="en-US" sz="1400"/>
            <a:t>BrightBloom and CloudForge are two student-run startups that award conference travel grants to top-performing interns. At each company, bonuses follow a normal distribution, and only interns above a certain cutoff qualify for the grant. Based on the bonus distributions alone, what bonus level is required to qualify at each company, and which company allows an intern to earn less and still qualify?</a:t>
          </a:r>
        </a:p>
      </xdr:txBody>
    </xdr:sp>
    <xdr:clientData/>
  </xdr:twoCellAnchor>
  <xdr:twoCellAnchor editAs="oneCell">
    <xdr:from>
      <xdr:col>4</xdr:col>
      <xdr:colOff>114300</xdr:colOff>
      <xdr:row>2</xdr:row>
      <xdr:rowOff>53340</xdr:rowOff>
    </xdr:from>
    <xdr:to>
      <xdr:col>10</xdr:col>
      <xdr:colOff>511741</xdr:colOff>
      <xdr:row>32</xdr:row>
      <xdr:rowOff>57266</xdr:rowOff>
    </xdr:to>
    <xdr:pic>
      <xdr:nvPicPr>
        <xdr:cNvPr id="3" name="Picture 2">
          <a:extLst>
            <a:ext uri="{FF2B5EF4-FFF2-40B4-BE49-F238E27FC236}">
              <a16:creationId xmlns:a16="http://schemas.microsoft.com/office/drawing/2014/main" id="{F45EBFC7-6199-BE44-BE1F-8C7AEA5F2AAB}"/>
            </a:ext>
          </a:extLst>
        </xdr:cNvPr>
        <xdr:cNvPicPr>
          <a:picLocks noChangeAspect="1"/>
        </xdr:cNvPicPr>
      </xdr:nvPicPr>
      <xdr:blipFill>
        <a:blip xmlns:r="http://schemas.openxmlformats.org/officeDocument/2006/relationships" r:embed="rId1"/>
        <a:stretch>
          <a:fillRect/>
        </a:stretch>
      </xdr:blipFill>
      <xdr:spPr>
        <a:xfrm>
          <a:off x="2806700" y="53340"/>
          <a:ext cx="9604941" cy="4448926"/>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xdr:from>
      <xdr:col>0</xdr:col>
      <xdr:colOff>190501</xdr:colOff>
      <xdr:row>3</xdr:row>
      <xdr:rowOff>22861</xdr:rowOff>
    </xdr:from>
    <xdr:to>
      <xdr:col>3</xdr:col>
      <xdr:colOff>381000</xdr:colOff>
      <xdr:row>22</xdr:row>
      <xdr:rowOff>114301</xdr:rowOff>
    </xdr:to>
    <xdr:sp macro="" textlink="">
      <xdr:nvSpPr>
        <xdr:cNvPr id="2" name="TextBox 1">
          <a:extLst>
            <a:ext uri="{FF2B5EF4-FFF2-40B4-BE49-F238E27FC236}">
              <a16:creationId xmlns:a16="http://schemas.microsoft.com/office/drawing/2014/main" id="{AAC2EB0E-2D6E-2A4B-A926-B235E827B7E2}"/>
            </a:ext>
          </a:extLst>
        </xdr:cNvPr>
        <xdr:cNvSpPr txBox="1"/>
      </xdr:nvSpPr>
      <xdr:spPr>
        <a:xfrm>
          <a:off x="190501" y="594361"/>
          <a:ext cx="2209799" cy="3710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dk1"/>
              </a:solidFill>
              <a:effectLst/>
              <a:latin typeface="+mn-lt"/>
              <a:ea typeface="+mn-ea"/>
              <a:cs typeface="+mn-cs"/>
            </a:rPr>
            <a:t>Brightness Levels </a:t>
          </a:r>
        </a:p>
        <a:p>
          <a:r>
            <a:rPr lang="en-US" sz="1400"/>
            <a:t>Streamlytix is evaluating screen brightness levels during beta testing of a new mobile app. Brightness values follow a normal distribution, and sessions that fall far below or far above typical levels are flagged. Based on the brightness distribution alone, what proportion of user sessions would be considered either underlit or overexposed?</a:t>
          </a:r>
        </a:p>
        <a:p>
          <a:endParaRPr lang="en-US" sz="1400"/>
        </a:p>
      </xdr:txBody>
    </xdr:sp>
    <xdr:clientData/>
  </xdr:twoCellAnchor>
  <xdr:twoCellAnchor editAs="oneCell">
    <xdr:from>
      <xdr:col>3</xdr:col>
      <xdr:colOff>601980</xdr:colOff>
      <xdr:row>2</xdr:row>
      <xdr:rowOff>160020</xdr:rowOff>
    </xdr:from>
    <xdr:to>
      <xdr:col>9</xdr:col>
      <xdr:colOff>620109</xdr:colOff>
      <xdr:row>34</xdr:row>
      <xdr:rowOff>132311</xdr:rowOff>
    </xdr:to>
    <xdr:pic>
      <xdr:nvPicPr>
        <xdr:cNvPr id="3" name="Picture 2">
          <a:extLst>
            <a:ext uri="{FF2B5EF4-FFF2-40B4-BE49-F238E27FC236}">
              <a16:creationId xmlns:a16="http://schemas.microsoft.com/office/drawing/2014/main" id="{66EB84D4-0A73-2E4D-AB0C-369278B028E5}"/>
            </a:ext>
          </a:extLst>
        </xdr:cNvPr>
        <xdr:cNvPicPr>
          <a:picLocks noChangeAspect="1"/>
        </xdr:cNvPicPr>
      </xdr:nvPicPr>
      <xdr:blipFill>
        <a:blip xmlns:r="http://schemas.openxmlformats.org/officeDocument/2006/relationships" r:embed="rId1"/>
        <a:stretch>
          <a:fillRect/>
        </a:stretch>
      </xdr:blipFill>
      <xdr:spPr>
        <a:xfrm>
          <a:off x="2621280" y="541020"/>
          <a:ext cx="9682829" cy="445654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583596</xdr:colOff>
      <xdr:row>2</xdr:row>
      <xdr:rowOff>183848</xdr:rowOff>
    </xdr:from>
    <xdr:to>
      <xdr:col>2</xdr:col>
      <xdr:colOff>612171</xdr:colOff>
      <xdr:row>13</xdr:row>
      <xdr:rowOff>152401</xdr:rowOff>
    </xdr:to>
    <xdr:sp macro="" textlink="">
      <xdr:nvSpPr>
        <xdr:cNvPr id="2" name="TextBox 1">
          <a:extLst>
            <a:ext uri="{FF2B5EF4-FFF2-40B4-BE49-F238E27FC236}">
              <a16:creationId xmlns:a16="http://schemas.microsoft.com/office/drawing/2014/main" id="{C985B81B-76DA-494A-B7C4-3960970C6018}"/>
            </a:ext>
          </a:extLst>
        </xdr:cNvPr>
        <xdr:cNvSpPr txBox="1"/>
      </xdr:nvSpPr>
      <xdr:spPr>
        <a:xfrm>
          <a:off x="583596" y="564848"/>
          <a:ext cx="1781175" cy="206405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Percentile</a:t>
          </a:r>
        </a:p>
        <a:p>
          <a:r>
            <a:rPr lang="en-US" sz="1400"/>
            <a:t>Amira competes in a national baking competition.  Evaluate her performance relative</a:t>
          </a:r>
          <a:r>
            <a:rPr lang="en-US" sz="1400" baseline="0"/>
            <a:t> to the competition.</a:t>
          </a:r>
          <a:endParaRPr lang="en-US" sz="1400"/>
        </a:p>
      </xdr:txBody>
    </xdr:sp>
    <xdr:clientData/>
  </xdr:twoCellAnchor>
  <xdr:twoCellAnchor editAs="oneCell">
    <xdr:from>
      <xdr:col>2</xdr:col>
      <xdr:colOff>781595</xdr:colOff>
      <xdr:row>2</xdr:row>
      <xdr:rowOff>157237</xdr:rowOff>
    </xdr:from>
    <xdr:to>
      <xdr:col>7</xdr:col>
      <xdr:colOff>784983</xdr:colOff>
      <xdr:row>22</xdr:row>
      <xdr:rowOff>135739</xdr:rowOff>
    </xdr:to>
    <xdr:pic>
      <xdr:nvPicPr>
        <xdr:cNvPr id="3" name="Picture 2">
          <a:extLst>
            <a:ext uri="{FF2B5EF4-FFF2-40B4-BE49-F238E27FC236}">
              <a16:creationId xmlns:a16="http://schemas.microsoft.com/office/drawing/2014/main" id="{9D9CACDF-42C1-E640-9747-22EEFEFD25EC}"/>
            </a:ext>
          </a:extLst>
        </xdr:cNvPr>
        <xdr:cNvPicPr>
          <a:picLocks noChangeAspect="1"/>
        </xdr:cNvPicPr>
      </xdr:nvPicPr>
      <xdr:blipFill>
        <a:blip xmlns:r="http://schemas.openxmlformats.org/officeDocument/2006/relationships" r:embed="rId1"/>
        <a:stretch>
          <a:fillRect/>
        </a:stretch>
      </xdr:blipFill>
      <xdr:spPr>
        <a:xfrm>
          <a:off x="2534195" y="538237"/>
          <a:ext cx="8042488" cy="3788502"/>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xdr:from>
      <xdr:col>0</xdr:col>
      <xdr:colOff>190501</xdr:colOff>
      <xdr:row>3</xdr:row>
      <xdr:rowOff>22861</xdr:rowOff>
    </xdr:from>
    <xdr:to>
      <xdr:col>3</xdr:col>
      <xdr:colOff>381000</xdr:colOff>
      <xdr:row>22</xdr:row>
      <xdr:rowOff>114301</xdr:rowOff>
    </xdr:to>
    <xdr:sp macro="" textlink="">
      <xdr:nvSpPr>
        <xdr:cNvPr id="2" name="TextBox 1">
          <a:extLst>
            <a:ext uri="{FF2B5EF4-FFF2-40B4-BE49-F238E27FC236}">
              <a16:creationId xmlns:a16="http://schemas.microsoft.com/office/drawing/2014/main" id="{28074205-544A-B442-B15D-6EAB9DD6F658}"/>
            </a:ext>
          </a:extLst>
        </xdr:cNvPr>
        <xdr:cNvSpPr txBox="1"/>
      </xdr:nvSpPr>
      <xdr:spPr>
        <a:xfrm>
          <a:off x="190501" y="594361"/>
          <a:ext cx="2209799" cy="3710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dk1"/>
              </a:solidFill>
              <a:effectLst/>
              <a:latin typeface="+mn-lt"/>
              <a:ea typeface="+mn-ea"/>
              <a:cs typeface="+mn-cs"/>
            </a:rPr>
            <a:t>Brightness Levels </a:t>
          </a:r>
        </a:p>
        <a:p>
          <a:r>
            <a:rPr lang="en-US" sz="1400"/>
            <a:t>Streamlytix is evaluating screen brightness levels during beta testing of a new mobile app. Brightness values follow a normal distribution, and sessions that fall far below or far above typical levels are flagged. Based on the brightness distribution alone, what proportion of user sessions would be considered either underlit or overexposed?</a:t>
          </a:r>
        </a:p>
        <a:p>
          <a:endParaRPr lang="en-US" sz="1400"/>
        </a:p>
      </xdr:txBody>
    </xdr:sp>
    <xdr:clientData/>
  </xdr:twoCellAnchor>
  <xdr:twoCellAnchor editAs="oneCell">
    <xdr:from>
      <xdr:col>3</xdr:col>
      <xdr:colOff>601980</xdr:colOff>
      <xdr:row>2</xdr:row>
      <xdr:rowOff>160020</xdr:rowOff>
    </xdr:from>
    <xdr:to>
      <xdr:col>9</xdr:col>
      <xdr:colOff>620109</xdr:colOff>
      <xdr:row>34</xdr:row>
      <xdr:rowOff>132311</xdr:rowOff>
    </xdr:to>
    <xdr:pic>
      <xdr:nvPicPr>
        <xdr:cNvPr id="3" name="Picture 2">
          <a:extLst>
            <a:ext uri="{FF2B5EF4-FFF2-40B4-BE49-F238E27FC236}">
              <a16:creationId xmlns:a16="http://schemas.microsoft.com/office/drawing/2014/main" id="{D67299F6-171C-2748-AC8B-6C18E6FECEF3}"/>
            </a:ext>
          </a:extLst>
        </xdr:cNvPr>
        <xdr:cNvPicPr>
          <a:picLocks noChangeAspect="1"/>
        </xdr:cNvPicPr>
      </xdr:nvPicPr>
      <xdr:blipFill>
        <a:blip xmlns:r="http://schemas.openxmlformats.org/officeDocument/2006/relationships" r:embed="rId1"/>
        <a:stretch>
          <a:fillRect/>
        </a:stretch>
      </xdr:blipFill>
      <xdr:spPr>
        <a:xfrm>
          <a:off x="2621280" y="541020"/>
          <a:ext cx="9682829" cy="4456545"/>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xdr:from>
      <xdr:col>0</xdr:col>
      <xdr:colOff>190501</xdr:colOff>
      <xdr:row>3</xdr:row>
      <xdr:rowOff>22861</xdr:rowOff>
    </xdr:from>
    <xdr:to>
      <xdr:col>3</xdr:col>
      <xdr:colOff>381000</xdr:colOff>
      <xdr:row>22</xdr:row>
      <xdr:rowOff>114301</xdr:rowOff>
    </xdr:to>
    <xdr:sp macro="" textlink="">
      <xdr:nvSpPr>
        <xdr:cNvPr id="2" name="TextBox 1">
          <a:extLst>
            <a:ext uri="{FF2B5EF4-FFF2-40B4-BE49-F238E27FC236}">
              <a16:creationId xmlns:a16="http://schemas.microsoft.com/office/drawing/2014/main" id="{0675476D-9BED-4741-94A8-D269392FAE6B}"/>
            </a:ext>
          </a:extLst>
        </xdr:cNvPr>
        <xdr:cNvSpPr txBox="1"/>
      </xdr:nvSpPr>
      <xdr:spPr>
        <a:xfrm>
          <a:off x="190501" y="594361"/>
          <a:ext cx="2209799" cy="3710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dk1"/>
              </a:solidFill>
              <a:effectLst/>
              <a:latin typeface="+mn-lt"/>
              <a:ea typeface="+mn-ea"/>
              <a:cs typeface="+mn-cs"/>
            </a:rPr>
            <a:t>Brightness Levels </a:t>
          </a:r>
        </a:p>
        <a:p>
          <a:r>
            <a:rPr lang="en-US" sz="1400"/>
            <a:t>Streamlytix is evaluating screen brightness levels during beta testing of a new mobile app. Brightness values follow a normal distribution, and sessions that fall far below or far above typical levels are flagged. Based on the brightness distribution alone, what proportion of user sessions would be considered either underlit or overexposed?</a:t>
          </a:r>
        </a:p>
        <a:p>
          <a:endParaRPr lang="en-US" sz="1400"/>
        </a:p>
      </xdr:txBody>
    </xdr:sp>
    <xdr:clientData/>
  </xdr:twoCellAnchor>
  <xdr:twoCellAnchor editAs="oneCell">
    <xdr:from>
      <xdr:col>3</xdr:col>
      <xdr:colOff>601980</xdr:colOff>
      <xdr:row>2</xdr:row>
      <xdr:rowOff>160020</xdr:rowOff>
    </xdr:from>
    <xdr:to>
      <xdr:col>9</xdr:col>
      <xdr:colOff>620109</xdr:colOff>
      <xdr:row>26</xdr:row>
      <xdr:rowOff>44565</xdr:rowOff>
    </xdr:to>
    <xdr:pic>
      <xdr:nvPicPr>
        <xdr:cNvPr id="3" name="Picture 2">
          <a:extLst>
            <a:ext uri="{FF2B5EF4-FFF2-40B4-BE49-F238E27FC236}">
              <a16:creationId xmlns:a16="http://schemas.microsoft.com/office/drawing/2014/main" id="{633B0868-EEA5-4F4F-B085-45FD5C24FA25}"/>
            </a:ext>
          </a:extLst>
        </xdr:cNvPr>
        <xdr:cNvPicPr>
          <a:picLocks noChangeAspect="1"/>
        </xdr:cNvPicPr>
      </xdr:nvPicPr>
      <xdr:blipFill>
        <a:blip xmlns:r="http://schemas.openxmlformats.org/officeDocument/2006/relationships" r:embed="rId1"/>
        <a:stretch>
          <a:fillRect/>
        </a:stretch>
      </xdr:blipFill>
      <xdr:spPr>
        <a:xfrm>
          <a:off x="2621280" y="541020"/>
          <a:ext cx="9682829" cy="4456545"/>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xdr:from>
      <xdr:col>0</xdr:col>
      <xdr:colOff>190501</xdr:colOff>
      <xdr:row>3</xdr:row>
      <xdr:rowOff>22861</xdr:rowOff>
    </xdr:from>
    <xdr:to>
      <xdr:col>3</xdr:col>
      <xdr:colOff>381000</xdr:colOff>
      <xdr:row>22</xdr:row>
      <xdr:rowOff>114301</xdr:rowOff>
    </xdr:to>
    <xdr:sp macro="" textlink="">
      <xdr:nvSpPr>
        <xdr:cNvPr id="2" name="TextBox 1">
          <a:extLst>
            <a:ext uri="{FF2B5EF4-FFF2-40B4-BE49-F238E27FC236}">
              <a16:creationId xmlns:a16="http://schemas.microsoft.com/office/drawing/2014/main" id="{A9785E58-562E-D942-A7DF-372048F9906F}"/>
            </a:ext>
          </a:extLst>
        </xdr:cNvPr>
        <xdr:cNvSpPr txBox="1"/>
      </xdr:nvSpPr>
      <xdr:spPr>
        <a:xfrm>
          <a:off x="190501" y="213361"/>
          <a:ext cx="2209799" cy="3710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dk1"/>
              </a:solidFill>
              <a:effectLst/>
              <a:latin typeface="+mn-lt"/>
              <a:ea typeface="+mn-ea"/>
              <a:cs typeface="+mn-cs"/>
            </a:rPr>
            <a:t>Brightness Levels </a:t>
          </a:r>
        </a:p>
        <a:p>
          <a:r>
            <a:rPr lang="en-US" sz="1400"/>
            <a:t>Streamlytix is evaluating screen brightness levels during beta testing of a new mobile app. Brightness values follow a normal distribution, and sessions that fall far below or far above typical levels are flagged. Based on the brightness distribution alone, what proportion of user sessions would be considered either underlit or overexposed?</a:t>
          </a:r>
        </a:p>
        <a:p>
          <a:endParaRPr lang="en-US" sz="1400"/>
        </a:p>
      </xdr:txBody>
    </xdr:sp>
    <xdr:clientData/>
  </xdr:twoCellAnchor>
  <xdr:twoCellAnchor editAs="oneCell">
    <xdr:from>
      <xdr:col>3</xdr:col>
      <xdr:colOff>601980</xdr:colOff>
      <xdr:row>2</xdr:row>
      <xdr:rowOff>160020</xdr:rowOff>
    </xdr:from>
    <xdr:to>
      <xdr:col>9</xdr:col>
      <xdr:colOff>620109</xdr:colOff>
      <xdr:row>34</xdr:row>
      <xdr:rowOff>132311</xdr:rowOff>
    </xdr:to>
    <xdr:pic>
      <xdr:nvPicPr>
        <xdr:cNvPr id="3" name="Picture 2">
          <a:extLst>
            <a:ext uri="{FF2B5EF4-FFF2-40B4-BE49-F238E27FC236}">
              <a16:creationId xmlns:a16="http://schemas.microsoft.com/office/drawing/2014/main" id="{FE23146D-BB2A-7E4F-8FD9-BD8AC80FAD53}"/>
            </a:ext>
          </a:extLst>
        </xdr:cNvPr>
        <xdr:cNvPicPr>
          <a:picLocks noChangeAspect="1"/>
        </xdr:cNvPicPr>
      </xdr:nvPicPr>
      <xdr:blipFill>
        <a:blip xmlns:r="http://schemas.openxmlformats.org/officeDocument/2006/relationships" r:embed="rId1"/>
        <a:stretch>
          <a:fillRect/>
        </a:stretch>
      </xdr:blipFill>
      <xdr:spPr>
        <a:xfrm>
          <a:off x="2621280" y="160020"/>
          <a:ext cx="9682829" cy="445654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583596</xdr:colOff>
      <xdr:row>2</xdr:row>
      <xdr:rowOff>183848</xdr:rowOff>
    </xdr:from>
    <xdr:to>
      <xdr:col>2</xdr:col>
      <xdr:colOff>612171</xdr:colOff>
      <xdr:row>13</xdr:row>
      <xdr:rowOff>152401</xdr:rowOff>
    </xdr:to>
    <xdr:sp macro="" textlink="">
      <xdr:nvSpPr>
        <xdr:cNvPr id="2" name="TextBox 1">
          <a:extLst>
            <a:ext uri="{FF2B5EF4-FFF2-40B4-BE49-F238E27FC236}">
              <a16:creationId xmlns:a16="http://schemas.microsoft.com/office/drawing/2014/main" id="{E0F6987E-85E5-B74B-AAE7-99E4D4902BB1}"/>
            </a:ext>
          </a:extLst>
        </xdr:cNvPr>
        <xdr:cNvSpPr txBox="1"/>
      </xdr:nvSpPr>
      <xdr:spPr>
        <a:xfrm>
          <a:off x="583596" y="183848"/>
          <a:ext cx="1781175" cy="206405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Percentile</a:t>
          </a:r>
        </a:p>
        <a:p>
          <a:r>
            <a:rPr lang="en-US" sz="1400"/>
            <a:t>Amira competes in a national baking competition.  Evaluate her performance relative</a:t>
          </a:r>
          <a:r>
            <a:rPr lang="en-US" sz="1400" baseline="0"/>
            <a:t> to the competition.</a:t>
          </a:r>
          <a:endParaRPr lang="en-US" sz="1400"/>
        </a:p>
      </xdr:txBody>
    </xdr:sp>
    <xdr:clientData/>
  </xdr:twoCellAnchor>
  <xdr:twoCellAnchor editAs="oneCell">
    <xdr:from>
      <xdr:col>2</xdr:col>
      <xdr:colOff>781595</xdr:colOff>
      <xdr:row>2</xdr:row>
      <xdr:rowOff>157237</xdr:rowOff>
    </xdr:from>
    <xdr:to>
      <xdr:col>7</xdr:col>
      <xdr:colOff>784983</xdr:colOff>
      <xdr:row>30</xdr:row>
      <xdr:rowOff>8739</xdr:rowOff>
    </xdr:to>
    <xdr:pic>
      <xdr:nvPicPr>
        <xdr:cNvPr id="3" name="Picture 2">
          <a:extLst>
            <a:ext uri="{FF2B5EF4-FFF2-40B4-BE49-F238E27FC236}">
              <a16:creationId xmlns:a16="http://schemas.microsoft.com/office/drawing/2014/main" id="{D0653F7B-EBFD-5A4C-8813-56B4BC2F0900}"/>
            </a:ext>
          </a:extLst>
        </xdr:cNvPr>
        <xdr:cNvPicPr>
          <a:picLocks noChangeAspect="1"/>
        </xdr:cNvPicPr>
      </xdr:nvPicPr>
      <xdr:blipFill>
        <a:blip xmlns:r="http://schemas.openxmlformats.org/officeDocument/2006/relationships" r:embed="rId1"/>
        <a:stretch>
          <a:fillRect/>
        </a:stretch>
      </xdr:blipFill>
      <xdr:spPr>
        <a:xfrm>
          <a:off x="2534195" y="157237"/>
          <a:ext cx="8042488" cy="378850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457200</xdr:colOff>
      <xdr:row>3</xdr:row>
      <xdr:rowOff>0</xdr:rowOff>
    </xdr:from>
    <xdr:to>
      <xdr:col>2</xdr:col>
      <xdr:colOff>751564</xdr:colOff>
      <xdr:row>15</xdr:row>
      <xdr:rowOff>127000</xdr:rowOff>
    </xdr:to>
    <xdr:sp macro="" textlink="">
      <xdr:nvSpPr>
        <xdr:cNvPr id="2" name="TextBox 1">
          <a:extLst>
            <a:ext uri="{FF2B5EF4-FFF2-40B4-BE49-F238E27FC236}">
              <a16:creationId xmlns:a16="http://schemas.microsoft.com/office/drawing/2014/main" id="{016E6638-FC19-1E48-A388-57B232C20118}"/>
            </a:ext>
          </a:extLst>
        </xdr:cNvPr>
        <xdr:cNvSpPr txBox="1"/>
      </xdr:nvSpPr>
      <xdr:spPr>
        <a:xfrm>
          <a:off x="457200" y="571500"/>
          <a:ext cx="1996164" cy="2413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Percent above</a:t>
          </a:r>
        </a:p>
        <a:p>
          <a:r>
            <a:rPr lang="en-US" sz="1400" b="0"/>
            <a:t>Lena volunteers at a local animal shelter and is evaluating Bruno, a bulldog. Evaluate how Bruno's weight compares to other adopted dogs.</a:t>
          </a:r>
        </a:p>
      </xdr:txBody>
    </xdr:sp>
    <xdr:clientData/>
  </xdr:twoCellAnchor>
  <xdr:twoCellAnchor editAs="oneCell">
    <xdr:from>
      <xdr:col>3</xdr:col>
      <xdr:colOff>76200</xdr:colOff>
      <xdr:row>2</xdr:row>
      <xdr:rowOff>169333</xdr:rowOff>
    </xdr:from>
    <xdr:to>
      <xdr:col>6</xdr:col>
      <xdr:colOff>543560</xdr:colOff>
      <xdr:row>31</xdr:row>
      <xdr:rowOff>438295</xdr:rowOff>
    </xdr:to>
    <xdr:pic>
      <xdr:nvPicPr>
        <xdr:cNvPr id="3" name="Picture 2">
          <a:extLst>
            <a:ext uri="{FF2B5EF4-FFF2-40B4-BE49-F238E27FC236}">
              <a16:creationId xmlns:a16="http://schemas.microsoft.com/office/drawing/2014/main" id="{36E849A5-DD6E-CC4C-B485-424BD4EAA0BE}"/>
            </a:ext>
          </a:extLst>
        </xdr:cNvPr>
        <xdr:cNvPicPr>
          <a:picLocks noChangeAspect="1"/>
        </xdr:cNvPicPr>
      </xdr:nvPicPr>
      <xdr:blipFill>
        <a:blip xmlns:r="http://schemas.openxmlformats.org/officeDocument/2006/relationships" r:embed="rId1"/>
        <a:stretch>
          <a:fillRect/>
        </a:stretch>
      </xdr:blipFill>
      <xdr:spPr>
        <a:xfrm>
          <a:off x="2628900" y="550333"/>
          <a:ext cx="7706360" cy="400981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457200</xdr:colOff>
      <xdr:row>3</xdr:row>
      <xdr:rowOff>0</xdr:rowOff>
    </xdr:from>
    <xdr:to>
      <xdr:col>2</xdr:col>
      <xdr:colOff>751564</xdr:colOff>
      <xdr:row>15</xdr:row>
      <xdr:rowOff>127000</xdr:rowOff>
    </xdr:to>
    <xdr:sp macro="" textlink="">
      <xdr:nvSpPr>
        <xdr:cNvPr id="2" name="TextBox 1">
          <a:extLst>
            <a:ext uri="{FF2B5EF4-FFF2-40B4-BE49-F238E27FC236}">
              <a16:creationId xmlns:a16="http://schemas.microsoft.com/office/drawing/2014/main" id="{DE19AEB4-0160-2D4F-B2C7-A083A7D57814}"/>
            </a:ext>
          </a:extLst>
        </xdr:cNvPr>
        <xdr:cNvSpPr txBox="1"/>
      </xdr:nvSpPr>
      <xdr:spPr>
        <a:xfrm>
          <a:off x="457200" y="571500"/>
          <a:ext cx="1996164" cy="2413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Percent above</a:t>
          </a:r>
        </a:p>
        <a:p>
          <a:r>
            <a:rPr lang="en-US" sz="1400" b="0"/>
            <a:t>Lena volunteers at a local animal shelter and is evaluating Bruno, a bulldog. Evaluate how Bruno's weight compares to other adopted dogs.</a:t>
          </a:r>
        </a:p>
      </xdr:txBody>
    </xdr:sp>
    <xdr:clientData/>
  </xdr:twoCellAnchor>
  <xdr:twoCellAnchor editAs="oneCell">
    <xdr:from>
      <xdr:col>3</xdr:col>
      <xdr:colOff>76200</xdr:colOff>
      <xdr:row>2</xdr:row>
      <xdr:rowOff>169333</xdr:rowOff>
    </xdr:from>
    <xdr:to>
      <xdr:col>6</xdr:col>
      <xdr:colOff>543560</xdr:colOff>
      <xdr:row>31</xdr:row>
      <xdr:rowOff>438295</xdr:rowOff>
    </xdr:to>
    <xdr:pic>
      <xdr:nvPicPr>
        <xdr:cNvPr id="3" name="Picture 2">
          <a:extLst>
            <a:ext uri="{FF2B5EF4-FFF2-40B4-BE49-F238E27FC236}">
              <a16:creationId xmlns:a16="http://schemas.microsoft.com/office/drawing/2014/main" id="{096569F0-1B70-9A43-9A51-D235D45E36F2}"/>
            </a:ext>
          </a:extLst>
        </xdr:cNvPr>
        <xdr:cNvPicPr>
          <a:picLocks noChangeAspect="1"/>
        </xdr:cNvPicPr>
      </xdr:nvPicPr>
      <xdr:blipFill>
        <a:blip xmlns:r="http://schemas.openxmlformats.org/officeDocument/2006/relationships" r:embed="rId1"/>
        <a:stretch>
          <a:fillRect/>
        </a:stretch>
      </xdr:blipFill>
      <xdr:spPr>
        <a:xfrm>
          <a:off x="2628900" y="550333"/>
          <a:ext cx="7706360" cy="400981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457200</xdr:colOff>
      <xdr:row>3</xdr:row>
      <xdr:rowOff>0</xdr:rowOff>
    </xdr:from>
    <xdr:to>
      <xdr:col>2</xdr:col>
      <xdr:colOff>751564</xdr:colOff>
      <xdr:row>15</xdr:row>
      <xdr:rowOff>127000</xdr:rowOff>
    </xdr:to>
    <xdr:sp macro="" textlink="">
      <xdr:nvSpPr>
        <xdr:cNvPr id="2" name="TextBox 1">
          <a:extLst>
            <a:ext uri="{FF2B5EF4-FFF2-40B4-BE49-F238E27FC236}">
              <a16:creationId xmlns:a16="http://schemas.microsoft.com/office/drawing/2014/main" id="{7BA6AD71-36CD-554C-9546-25B249B21546}"/>
            </a:ext>
          </a:extLst>
        </xdr:cNvPr>
        <xdr:cNvSpPr txBox="1"/>
      </xdr:nvSpPr>
      <xdr:spPr>
        <a:xfrm>
          <a:off x="457200" y="571500"/>
          <a:ext cx="1996164" cy="2413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Percent above</a:t>
          </a:r>
        </a:p>
        <a:p>
          <a:r>
            <a:rPr lang="en-US" sz="1400" b="0"/>
            <a:t>Lena volunteers at a local animal shelter and is evaluating Bruno, a bulldog. Evaluate how Bruno's weight compares to other adopted dogs.</a:t>
          </a:r>
        </a:p>
      </xdr:txBody>
    </xdr:sp>
    <xdr:clientData/>
  </xdr:twoCellAnchor>
  <xdr:twoCellAnchor editAs="oneCell">
    <xdr:from>
      <xdr:col>3</xdr:col>
      <xdr:colOff>76200</xdr:colOff>
      <xdr:row>2</xdr:row>
      <xdr:rowOff>169333</xdr:rowOff>
    </xdr:from>
    <xdr:to>
      <xdr:col>6</xdr:col>
      <xdr:colOff>543560</xdr:colOff>
      <xdr:row>23</xdr:row>
      <xdr:rowOff>178651</xdr:rowOff>
    </xdr:to>
    <xdr:pic>
      <xdr:nvPicPr>
        <xdr:cNvPr id="3" name="Picture 2">
          <a:extLst>
            <a:ext uri="{FF2B5EF4-FFF2-40B4-BE49-F238E27FC236}">
              <a16:creationId xmlns:a16="http://schemas.microsoft.com/office/drawing/2014/main" id="{EAC1F514-4222-8E4B-B365-8AB573CA6929}"/>
            </a:ext>
          </a:extLst>
        </xdr:cNvPr>
        <xdr:cNvPicPr>
          <a:picLocks noChangeAspect="1"/>
        </xdr:cNvPicPr>
      </xdr:nvPicPr>
      <xdr:blipFill>
        <a:blip xmlns:r="http://schemas.openxmlformats.org/officeDocument/2006/relationships" r:embed="rId1"/>
        <a:stretch>
          <a:fillRect/>
        </a:stretch>
      </xdr:blipFill>
      <xdr:spPr>
        <a:xfrm>
          <a:off x="2628900" y="550333"/>
          <a:ext cx="7706360" cy="400981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457200</xdr:colOff>
      <xdr:row>3</xdr:row>
      <xdr:rowOff>0</xdr:rowOff>
    </xdr:from>
    <xdr:to>
      <xdr:col>2</xdr:col>
      <xdr:colOff>751564</xdr:colOff>
      <xdr:row>15</xdr:row>
      <xdr:rowOff>127000</xdr:rowOff>
    </xdr:to>
    <xdr:sp macro="" textlink="">
      <xdr:nvSpPr>
        <xdr:cNvPr id="2" name="TextBox 1">
          <a:extLst>
            <a:ext uri="{FF2B5EF4-FFF2-40B4-BE49-F238E27FC236}">
              <a16:creationId xmlns:a16="http://schemas.microsoft.com/office/drawing/2014/main" id="{4E83B177-2C79-7E42-99AE-12A299EB3C69}"/>
            </a:ext>
          </a:extLst>
        </xdr:cNvPr>
        <xdr:cNvSpPr txBox="1"/>
      </xdr:nvSpPr>
      <xdr:spPr>
        <a:xfrm>
          <a:off x="457200" y="190500"/>
          <a:ext cx="1996164" cy="2413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Percent above</a:t>
          </a:r>
        </a:p>
        <a:p>
          <a:r>
            <a:rPr lang="en-US" sz="1400" b="0"/>
            <a:t>Lena volunteers at a local animal shelter and is evaluating Bruno, a bulldog. Evaluate how Bruno's weight compares to other adopted dogs.</a:t>
          </a:r>
        </a:p>
      </xdr:txBody>
    </xdr:sp>
    <xdr:clientData/>
  </xdr:twoCellAnchor>
  <xdr:twoCellAnchor editAs="oneCell">
    <xdr:from>
      <xdr:col>3</xdr:col>
      <xdr:colOff>76200</xdr:colOff>
      <xdr:row>2</xdr:row>
      <xdr:rowOff>169333</xdr:rowOff>
    </xdr:from>
    <xdr:to>
      <xdr:col>6</xdr:col>
      <xdr:colOff>543560</xdr:colOff>
      <xdr:row>31</xdr:row>
      <xdr:rowOff>438295</xdr:rowOff>
    </xdr:to>
    <xdr:pic>
      <xdr:nvPicPr>
        <xdr:cNvPr id="3" name="Picture 2">
          <a:extLst>
            <a:ext uri="{FF2B5EF4-FFF2-40B4-BE49-F238E27FC236}">
              <a16:creationId xmlns:a16="http://schemas.microsoft.com/office/drawing/2014/main" id="{933426CB-222A-CF4D-BD55-E1FA0DD4537A}"/>
            </a:ext>
          </a:extLst>
        </xdr:cNvPr>
        <xdr:cNvPicPr>
          <a:picLocks noChangeAspect="1"/>
        </xdr:cNvPicPr>
      </xdr:nvPicPr>
      <xdr:blipFill>
        <a:blip xmlns:r="http://schemas.openxmlformats.org/officeDocument/2006/relationships" r:embed="rId1"/>
        <a:stretch>
          <a:fillRect/>
        </a:stretch>
      </xdr:blipFill>
      <xdr:spPr>
        <a:xfrm>
          <a:off x="2628900" y="169333"/>
          <a:ext cx="7706360" cy="400981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3</xdr:row>
      <xdr:rowOff>0</xdr:rowOff>
    </xdr:from>
    <xdr:to>
      <xdr:col>3</xdr:col>
      <xdr:colOff>533400</xdr:colOff>
      <xdr:row>15</xdr:row>
      <xdr:rowOff>9525</xdr:rowOff>
    </xdr:to>
    <xdr:sp macro="" textlink="">
      <xdr:nvSpPr>
        <xdr:cNvPr id="2" name="TextBox 1">
          <a:extLst>
            <a:ext uri="{FF2B5EF4-FFF2-40B4-BE49-F238E27FC236}">
              <a16:creationId xmlns:a16="http://schemas.microsoft.com/office/drawing/2014/main" id="{C8907D8B-AB72-C241-BC6B-68DF265BD4B3}"/>
            </a:ext>
          </a:extLst>
        </xdr:cNvPr>
        <xdr:cNvSpPr txBox="1"/>
      </xdr:nvSpPr>
      <xdr:spPr>
        <a:xfrm>
          <a:off x="673100" y="571500"/>
          <a:ext cx="1879600" cy="22955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400" b="1"/>
            <a:t>Find X</a:t>
          </a:r>
          <a:br>
            <a:rPr lang="en-US" sz="1400"/>
          </a:br>
          <a:r>
            <a:rPr lang="en-US" sz="1400"/>
            <a:t>Kayla is auditioning for a national violin showcase.</a:t>
          </a:r>
          <a:br>
            <a:rPr lang="en-US" sz="1400"/>
          </a:br>
          <a:r>
            <a:rPr lang="en-US" sz="1400"/>
            <a:t>At what minimum score would she place</a:t>
          </a:r>
          <a:r>
            <a:rPr lang="en-US" sz="1400" baseline="0"/>
            <a:t> </a:t>
          </a:r>
          <a:r>
            <a:rPr lang="en-US" sz="1400"/>
            <a:t>in the top 1%.</a:t>
          </a:r>
        </a:p>
      </xdr:txBody>
    </xdr:sp>
    <xdr:clientData/>
  </xdr:twoCellAnchor>
  <xdr:twoCellAnchor editAs="oneCell">
    <xdr:from>
      <xdr:col>3</xdr:col>
      <xdr:colOff>748665</xdr:colOff>
      <xdr:row>3</xdr:row>
      <xdr:rowOff>20955</xdr:rowOff>
    </xdr:from>
    <xdr:to>
      <xdr:col>7</xdr:col>
      <xdr:colOff>57469</xdr:colOff>
      <xdr:row>35</xdr:row>
      <xdr:rowOff>278881</xdr:rowOff>
    </xdr:to>
    <xdr:pic>
      <xdr:nvPicPr>
        <xdr:cNvPr id="3" name="Picture 2">
          <a:extLst>
            <a:ext uri="{FF2B5EF4-FFF2-40B4-BE49-F238E27FC236}">
              <a16:creationId xmlns:a16="http://schemas.microsoft.com/office/drawing/2014/main" id="{EFF28EDC-35EF-274A-8582-F0B56345ED6D}"/>
            </a:ext>
          </a:extLst>
        </xdr:cNvPr>
        <xdr:cNvPicPr>
          <a:picLocks noChangeAspect="1"/>
        </xdr:cNvPicPr>
      </xdr:nvPicPr>
      <xdr:blipFill>
        <a:blip xmlns:r="http://schemas.openxmlformats.org/officeDocument/2006/relationships" r:embed="rId1"/>
        <a:stretch>
          <a:fillRect/>
        </a:stretch>
      </xdr:blipFill>
      <xdr:spPr>
        <a:xfrm>
          <a:off x="2767965" y="592455"/>
          <a:ext cx="8960804" cy="4448926"/>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7.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11.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15.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9.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23.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3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27.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4.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31.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6C1FBA-DDD8-6B4D-A8BF-BE6205FC2308}">
  <sheetPr codeName="Sheet91">
    <tabColor rgb="FFFFFF00"/>
  </sheetPr>
  <dimension ref="A1:G53"/>
  <sheetViews>
    <sheetView topLeftCell="A25" zoomScale="160" zoomScaleNormal="160" workbookViewId="0">
      <selection activeCell="B40" sqref="B40"/>
    </sheetView>
  </sheetViews>
  <sheetFormatPr baseColWidth="10" defaultColWidth="8.83203125" defaultRowHeight="15" x14ac:dyDescent="0.2"/>
  <cols>
    <col min="1" max="1" width="30.6640625" customWidth="1"/>
    <col min="2" max="2" width="53.83203125" customWidth="1"/>
    <col min="4" max="4" width="10.5" customWidth="1"/>
  </cols>
  <sheetData>
    <row r="1" spans="1:7" ht="27" customHeight="1" x14ac:dyDescent="0.2"/>
    <row r="2" spans="1:7" ht="27" customHeight="1" x14ac:dyDescent="0.2"/>
    <row r="3" spans="1:7" ht="17" x14ac:dyDescent="0.2">
      <c r="A3" s="11" t="s">
        <v>68</v>
      </c>
      <c r="B3" s="11" t="s">
        <v>69</v>
      </c>
      <c r="D3" s="12"/>
    </row>
    <row r="4" spans="1:7" x14ac:dyDescent="0.2">
      <c r="A4" s="13" t="s">
        <v>70</v>
      </c>
      <c r="B4" t="s">
        <v>71</v>
      </c>
    </row>
    <row r="5" spans="1:7" x14ac:dyDescent="0.2">
      <c r="A5" s="13" t="s">
        <v>72</v>
      </c>
      <c r="B5" t="s">
        <v>73</v>
      </c>
    </row>
    <row r="6" spans="1:7" x14ac:dyDescent="0.2">
      <c r="A6" s="13" t="s">
        <v>74</v>
      </c>
      <c r="B6" t="s">
        <v>75</v>
      </c>
    </row>
    <row r="7" spans="1:7" x14ac:dyDescent="0.2">
      <c r="A7" s="13" t="s">
        <v>76</v>
      </c>
      <c r="B7" t="s">
        <v>77</v>
      </c>
    </row>
    <row r="8" spans="1:7" x14ac:dyDescent="0.2">
      <c r="A8" s="13" t="s">
        <v>78</v>
      </c>
      <c r="B8" t="s">
        <v>79</v>
      </c>
    </row>
    <row r="9" spans="1:7" x14ac:dyDescent="0.2">
      <c r="A9" s="13" t="s">
        <v>80</v>
      </c>
      <c r="B9" t="s">
        <v>81</v>
      </c>
      <c r="G9" s="14"/>
    </row>
    <row r="10" spans="1:7" x14ac:dyDescent="0.2">
      <c r="A10" s="13" t="s">
        <v>82</v>
      </c>
      <c r="B10" t="s">
        <v>83</v>
      </c>
    </row>
    <row r="11" spans="1:7" x14ac:dyDescent="0.2">
      <c r="A11" s="13" t="s">
        <v>84</v>
      </c>
      <c r="B11" t="s">
        <v>85</v>
      </c>
    </row>
    <row r="12" spans="1:7" x14ac:dyDescent="0.2">
      <c r="A12" s="13" t="s">
        <v>86</v>
      </c>
      <c r="B12" t="s">
        <v>87</v>
      </c>
    </row>
    <row r="13" spans="1:7" x14ac:dyDescent="0.2">
      <c r="A13" s="13" t="s">
        <v>88</v>
      </c>
      <c r="B13" t="s">
        <v>89</v>
      </c>
    </row>
    <row r="14" spans="1:7" x14ac:dyDescent="0.2">
      <c r="A14" t="s">
        <v>90</v>
      </c>
      <c r="B14" t="s">
        <v>91</v>
      </c>
    </row>
    <row r="15" spans="1:7" x14ac:dyDescent="0.2">
      <c r="A15" t="s">
        <v>92</v>
      </c>
      <c r="B15" t="s">
        <v>93</v>
      </c>
    </row>
    <row r="16" spans="1:7" x14ac:dyDescent="0.2">
      <c r="A16" t="s">
        <v>94</v>
      </c>
      <c r="B16" t="s">
        <v>95</v>
      </c>
    </row>
    <row r="17" spans="1:2" x14ac:dyDescent="0.2">
      <c r="A17" t="s">
        <v>96</v>
      </c>
      <c r="B17" t="s">
        <v>97</v>
      </c>
    </row>
    <row r="18" spans="1:2" x14ac:dyDescent="0.2">
      <c r="A18" t="s">
        <v>98</v>
      </c>
      <c r="B18" t="s">
        <v>99</v>
      </c>
    </row>
    <row r="19" spans="1:2" x14ac:dyDescent="0.2">
      <c r="A19" t="s">
        <v>100</v>
      </c>
      <c r="B19" t="s">
        <v>101</v>
      </c>
    </row>
    <row r="20" spans="1:2" x14ac:dyDescent="0.2">
      <c r="A20" t="s">
        <v>102</v>
      </c>
      <c r="B20" t="s">
        <v>103</v>
      </c>
    </row>
    <row r="21" spans="1:2" x14ac:dyDescent="0.2">
      <c r="A21" t="s">
        <v>104</v>
      </c>
      <c r="B21" t="s">
        <v>105</v>
      </c>
    </row>
    <row r="22" spans="1:2" x14ac:dyDescent="0.2">
      <c r="A22" t="s">
        <v>106</v>
      </c>
      <c r="B22" t="s">
        <v>107</v>
      </c>
    </row>
    <row r="23" spans="1:2" x14ac:dyDescent="0.2">
      <c r="A23" t="s">
        <v>108</v>
      </c>
      <c r="B23" t="s">
        <v>109</v>
      </c>
    </row>
    <row r="24" spans="1:2" x14ac:dyDescent="0.2">
      <c r="A24" t="s">
        <v>110</v>
      </c>
      <c r="B24" t="s">
        <v>111</v>
      </c>
    </row>
    <row r="25" spans="1:2" x14ac:dyDescent="0.2">
      <c r="A25" t="s">
        <v>112</v>
      </c>
      <c r="B25" t="s">
        <v>113</v>
      </c>
    </row>
    <row r="26" spans="1:2" x14ac:dyDescent="0.2">
      <c r="A26" t="s">
        <v>114</v>
      </c>
      <c r="B26" t="s">
        <v>115</v>
      </c>
    </row>
    <row r="27" spans="1:2" x14ac:dyDescent="0.2">
      <c r="A27" t="s">
        <v>116</v>
      </c>
      <c r="B27" t="s">
        <v>117</v>
      </c>
    </row>
    <row r="28" spans="1:2" x14ac:dyDescent="0.2">
      <c r="A28" t="s">
        <v>118</v>
      </c>
      <c r="B28" t="s">
        <v>119</v>
      </c>
    </row>
    <row r="29" spans="1:2" x14ac:dyDescent="0.2">
      <c r="A29" t="s">
        <v>120</v>
      </c>
      <c r="B29" t="s">
        <v>121</v>
      </c>
    </row>
    <row r="30" spans="1:2" x14ac:dyDescent="0.2">
      <c r="A30" t="s">
        <v>122</v>
      </c>
      <c r="B30" t="s">
        <v>123</v>
      </c>
    </row>
    <row r="31" spans="1:2" x14ac:dyDescent="0.2">
      <c r="A31" t="s">
        <v>124</v>
      </c>
      <c r="B31" t="s">
        <v>125</v>
      </c>
    </row>
    <row r="32" spans="1:2" x14ac:dyDescent="0.2">
      <c r="A32" t="s">
        <v>126</v>
      </c>
      <c r="B32" t="s">
        <v>127</v>
      </c>
    </row>
    <row r="33" spans="1:2" x14ac:dyDescent="0.2">
      <c r="A33" s="13" t="s">
        <v>128</v>
      </c>
      <c r="B33" t="s">
        <v>129</v>
      </c>
    </row>
    <row r="34" spans="1:2" x14ac:dyDescent="0.2">
      <c r="A34" s="13" t="s">
        <v>130</v>
      </c>
      <c r="B34" t="s">
        <v>131</v>
      </c>
    </row>
    <row r="35" spans="1:2" x14ac:dyDescent="0.2">
      <c r="A35" t="s">
        <v>132</v>
      </c>
      <c r="B35" t="s">
        <v>133</v>
      </c>
    </row>
    <row r="36" spans="1:2" x14ac:dyDescent="0.2">
      <c r="A36" t="s">
        <v>134</v>
      </c>
      <c r="B36" t="s">
        <v>135</v>
      </c>
    </row>
    <row r="37" spans="1:2" x14ac:dyDescent="0.2">
      <c r="A37" t="s">
        <v>136</v>
      </c>
      <c r="B37" t="s">
        <v>137</v>
      </c>
    </row>
    <row r="38" spans="1:2" x14ac:dyDescent="0.2">
      <c r="A38" t="s">
        <v>138</v>
      </c>
      <c r="B38" t="s">
        <v>139</v>
      </c>
    </row>
    <row r="39" spans="1:2" x14ac:dyDescent="0.2">
      <c r="A39" t="s">
        <v>140</v>
      </c>
      <c r="B39" t="s">
        <v>141</v>
      </c>
    </row>
    <row r="40" spans="1:2" x14ac:dyDescent="0.2">
      <c r="A40" t="s">
        <v>142</v>
      </c>
      <c r="B40" t="s">
        <v>143</v>
      </c>
    </row>
    <row r="41" spans="1:2" x14ac:dyDescent="0.2">
      <c r="A41" t="s">
        <v>144</v>
      </c>
      <c r="B41" t="s">
        <v>145</v>
      </c>
    </row>
    <row r="42" spans="1:2" x14ac:dyDescent="0.2">
      <c r="A42" t="s">
        <v>146</v>
      </c>
      <c r="B42" t="s">
        <v>147</v>
      </c>
    </row>
    <row r="43" spans="1:2" x14ac:dyDescent="0.2">
      <c r="A43" s="13" t="s">
        <v>148</v>
      </c>
      <c r="B43" t="s">
        <v>149</v>
      </c>
    </row>
    <row r="44" spans="1:2" x14ac:dyDescent="0.2">
      <c r="A44" t="s">
        <v>150</v>
      </c>
      <c r="B44" t="s">
        <v>151</v>
      </c>
    </row>
    <row r="45" spans="1:2" x14ac:dyDescent="0.2">
      <c r="A45" t="s">
        <v>152</v>
      </c>
      <c r="B45" t="s">
        <v>153</v>
      </c>
    </row>
    <row r="46" spans="1:2" x14ac:dyDescent="0.2">
      <c r="A46" t="s">
        <v>154</v>
      </c>
      <c r="B46" t="s">
        <v>155</v>
      </c>
    </row>
    <row r="47" spans="1:2" x14ac:dyDescent="0.2">
      <c r="A47" t="s">
        <v>156</v>
      </c>
      <c r="B47" t="s">
        <v>157</v>
      </c>
    </row>
    <row r="48" spans="1:2" x14ac:dyDescent="0.2">
      <c r="A48" t="s">
        <v>158</v>
      </c>
      <c r="B48" t="s">
        <v>159</v>
      </c>
    </row>
    <row r="49" spans="1:2" x14ac:dyDescent="0.2">
      <c r="A49" t="s">
        <v>160</v>
      </c>
      <c r="B49" t="s">
        <v>161</v>
      </c>
    </row>
    <row r="50" spans="1:2" x14ac:dyDescent="0.2">
      <c r="A50" t="s">
        <v>162</v>
      </c>
      <c r="B50" t="s">
        <v>163</v>
      </c>
    </row>
    <row r="51" spans="1:2" x14ac:dyDescent="0.2">
      <c r="A51" t="s">
        <v>164</v>
      </c>
      <c r="B51" t="s">
        <v>165</v>
      </c>
    </row>
    <row r="52" spans="1:2" x14ac:dyDescent="0.2">
      <c r="A52" t="s">
        <v>166</v>
      </c>
      <c r="B52" t="s">
        <v>167</v>
      </c>
    </row>
    <row r="53" spans="1:2" x14ac:dyDescent="0.2">
      <c r="A53" t="s">
        <v>168</v>
      </c>
      <c r="B53" t="s">
        <v>169</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A89D66-9E8D-CF4D-A23D-2AF748AEDDDD}">
  <dimension ref="A1:AO35"/>
  <sheetViews>
    <sheetView showGridLines="0" zoomScale="120" zoomScaleNormal="120" workbookViewId="0">
      <pane ySplit="2" topLeftCell="A3" activePane="bottomLeft" state="frozen"/>
      <selection pane="bottomLeft" activeCell="A3" sqref="A3"/>
    </sheetView>
  </sheetViews>
  <sheetFormatPr baseColWidth="10" defaultColWidth="11.1640625" defaultRowHeight="15" x14ac:dyDescent="0.2"/>
  <cols>
    <col min="4" max="4" width="68.6640625" customWidth="1"/>
    <col min="5" max="5" width="15.1640625" customWidth="1"/>
  </cols>
  <sheetData>
    <row r="1" spans="1:41" s="22" customFormat="1" ht="22" customHeight="1" x14ac:dyDescent="0.2">
      <c r="A1" s="26" t="s">
        <v>299</v>
      </c>
      <c r="B1" s="26" t="s">
        <v>300</v>
      </c>
      <c r="C1" s="26" t="s">
        <v>301</v>
      </c>
      <c r="D1" s="27" t="str" cm="1">
        <f t="array" aca="1" ref="D1" ca="1">IFERROR(
    _xlfn.LET(
        _xlpm.FileName, MID(CELL("filename", A1), FIND("]", CELL("filename", A1)) + 1, 255),
        _xlpm.DynamicRef, INDIRECT("'#_" &amp; _xlpm.FileName &amp; "'!" &amp; C2),
        IF(
            TYPE(_xlpm.DynamicRef) = 1,
            VLOOKUP(
                CELL("format", _xlpm.DynamicRef),
                FormatCodesSFX!$A$4:$B$53,
                2,
                FALSE
            ),
            _xlfn.SWITCH(
                TYPE(_xlpm.DynamicRef),
                2, "short text",
                4, "logical",
                16, "error",
                64, "long text",
                "Other"
            )
        )
    ),
    "Error in formula"
)</f>
        <v>error</v>
      </c>
      <c r="E1" s="26"/>
      <c r="F1" s="26"/>
      <c r="G1" s="26"/>
      <c r="H1" s="26"/>
      <c r="I1" s="27" t="str" cm="1">
        <f t="array" ref="I1">_xlfn.IFS(ROW(A100)&lt;100,"Undo deleted row or quit without saving",COLUMN(AZ1)&lt;52,"Undo deleted column or quit without saving",ROW(A100)&gt;100,"Undo inserted row or quit without saving",COLUMN(AZ1)&gt;52,"Undo inserted column or quit without saving",Scoreboard!$F$22&lt;&gt;"","Security compromised: Undo last action or quit without saving",TRUE=TRUE,"Joe Bobcat")</f>
        <v>Joe Bobcat</v>
      </c>
      <c r="J1" s="27"/>
      <c r="K1" s="27"/>
      <c r="L1" s="27" t="s">
        <v>302</v>
      </c>
      <c r="M1" s="27"/>
      <c r="N1" s="27"/>
      <c r="O1" s="27"/>
      <c r="P1" s="28" t="s">
        <v>303</v>
      </c>
      <c r="Q1" s="27"/>
      <c r="R1" s="27"/>
      <c r="S1" s="55" t="s">
        <v>305</v>
      </c>
      <c r="T1" s="30"/>
      <c r="U1" s="29"/>
      <c r="V1" s="30"/>
      <c r="W1" s="29"/>
      <c r="X1" s="26" t="str">
        <f t="shared" ref="X1:AA2" si="0">A1</f>
        <v>earned</v>
      </c>
      <c r="Y1" s="26" t="str">
        <f t="shared" si="0"/>
        <v>possible</v>
      </c>
      <c r="Z1" s="26" t="str">
        <f t="shared" si="0"/>
        <v>cell</v>
      </c>
      <c r="AA1" s="27" t="str">
        <f t="shared" ca="1" si="0"/>
        <v>error</v>
      </c>
      <c r="AB1" s="26"/>
      <c r="AC1" s="26"/>
      <c r="AD1" s="31"/>
      <c r="AE1" s="31"/>
      <c r="AF1" s="27" t="str">
        <f>I1</f>
        <v>Joe Bobcat</v>
      </c>
      <c r="AG1" s="27"/>
      <c r="AH1" s="31"/>
      <c r="AI1" s="31"/>
      <c r="AJ1" s="31"/>
      <c r="AK1" s="31"/>
      <c r="AL1" s="27" t="s">
        <v>302</v>
      </c>
      <c r="AM1" s="31"/>
      <c r="AN1" s="31"/>
      <c r="AO1" s="31"/>
    </row>
    <row r="2" spans="1:41" s="22" customFormat="1" ht="23" customHeight="1" thickBot="1" x14ac:dyDescent="0.4">
      <c r="A2" s="32">
        <f ca="1">DogsSC!$A$2</f>
        <v>0</v>
      </c>
      <c r="B2" s="33">
        <f>DogsSC!$B$2</f>
        <v>8</v>
      </c>
      <c r="C2" s="32" t="str" cm="1">
        <f t="array" aca="1" ref="C2" ca="1">SUBSTITUTE(IF(LEN(CELL("address"))&lt;15,CELL("address"),""),"$","")</f>
        <v/>
      </c>
      <c r="D2" s="34" t="str" cm="1">
        <f t="array" aca="1" ref="D2" ca="1">IF(ISNUMBER(SEARCH("#REF!",_xlfn.SINGLE(_xlfn.FORMULATEXT(INDIRECT("'DogsSC'!" &amp; C2))))), "DRAGGING CELLS IS NOT PERMITTED. PLEASE UNDO LAST ACTION!!",IF(IF(DogsSC!B2=0,1,DogsSC!C2/DogsSC!B2)&gt;=Scoreboard!$F$19,IF(ISNUMBER(SEARCH("#REF!",_xlfn.SINGLE(_xlfn.FORMULATEXT(INDIRECT("'DogsSC'!"&amp;C2))))),"DRAGGING CELLS IS NOT PERMITTED. PLEASE UNDO LAST ACTION!!",IF($P$1&lt;&gt;"Feedback OFF",IFERROR(HLOOKUP(INDIRECT("'DogsSC'!"&amp;C2),FeedbackSFX!$B$2:$N$10,IF($P$1="Feedback ON", 2, FeedbackSFX!B1), FALSE), ""),"")),IF(IF(DogsSC!B2=0,1,DogsSC!C2/DogsSC!B2)&gt;=Scoreboard!$F$19/2,"Earn "&amp;TEXT(Scoreboard!$F$19,"0%")&amp;" to unlock score and feedback. ---&gt; Halfway There!!!","Earn "&amp;TEXT(Scoreboard!$F$19,"0%")&amp;" to unlock score and feedback.")))</f>
        <v/>
      </c>
      <c r="E2" s="35"/>
      <c r="F2" s="35"/>
      <c r="G2" s="35"/>
      <c r="H2" s="35"/>
      <c r="I2" s="36"/>
      <c r="J2" s="35"/>
      <c r="K2" s="35"/>
      <c r="L2" s="35"/>
      <c r="M2" s="35"/>
      <c r="N2" s="35"/>
      <c r="O2" s="35"/>
      <c r="P2" s="42" t="str">
        <f ca="1">IF(Scoreboard!$E$4="Excel version: Invalid","****ERROR: Scoreboard requires Excel 365 or 2021 to run****", "")</f>
        <v/>
      </c>
      <c r="Q2" s="35"/>
      <c r="R2" s="35"/>
      <c r="S2" s="37"/>
      <c r="T2" s="38"/>
      <c r="U2" s="39"/>
      <c r="V2" s="38"/>
      <c r="W2" s="39"/>
      <c r="X2" s="40">
        <f t="shared" ca="1" si="0"/>
        <v>0</v>
      </c>
      <c r="Y2" s="40">
        <f t="shared" si="0"/>
        <v>8</v>
      </c>
      <c r="Z2" s="40" t="str">
        <f t="shared" ca="1" si="0"/>
        <v/>
      </c>
      <c r="AA2" s="34" t="str">
        <f t="shared" ca="1" si="0"/>
        <v/>
      </c>
      <c r="AB2" s="35"/>
      <c r="AC2" s="35"/>
      <c r="AD2" s="41"/>
      <c r="AE2" s="41"/>
      <c r="AF2" s="41"/>
      <c r="AG2" s="41"/>
      <c r="AH2" s="41"/>
      <c r="AI2" s="41"/>
      <c r="AJ2" s="41"/>
      <c r="AK2" s="41"/>
      <c r="AL2" s="41"/>
      <c r="AM2" s="41"/>
      <c r="AN2" s="41"/>
      <c r="AO2" s="41"/>
    </row>
    <row r="25" spans="4:5" x14ac:dyDescent="0.2">
      <c r="E25" s="1" t="s">
        <v>9</v>
      </c>
    </row>
    <row r="26" spans="4:5" ht="18.5" customHeight="1" x14ac:dyDescent="0.2">
      <c r="D26" s="2" t="s">
        <v>10</v>
      </c>
      <c r="E26" s="23"/>
    </row>
    <row r="27" spans="4:5" ht="18.5" customHeight="1" x14ac:dyDescent="0.2">
      <c r="D27" s="2" t="s">
        <v>2</v>
      </c>
      <c r="E27" s="23"/>
    </row>
    <row r="28" spans="4:5" ht="18.5" customHeight="1" x14ac:dyDescent="0.2">
      <c r="D28" s="2" t="s">
        <v>11</v>
      </c>
      <c r="E28" s="23"/>
    </row>
    <row r="29" spans="4:5" ht="18.5" customHeight="1" x14ac:dyDescent="0.2">
      <c r="D29" s="2" t="s">
        <v>12</v>
      </c>
      <c r="E29" s="24"/>
    </row>
    <row r="30" spans="4:5" ht="18.5" customHeight="1" x14ac:dyDescent="0.2">
      <c r="D30" s="2" t="s">
        <v>13</v>
      </c>
      <c r="E30" s="56"/>
    </row>
    <row r="32" spans="4:5" ht="37.25" customHeight="1" x14ac:dyDescent="0.2">
      <c r="D32" s="2" t="s">
        <v>14</v>
      </c>
      <c r="E32" s="56"/>
    </row>
    <row r="33" spans="4:5" ht="37.25" customHeight="1" x14ac:dyDescent="0.2">
      <c r="D33" s="2" t="s">
        <v>15</v>
      </c>
      <c r="E33" s="56"/>
    </row>
    <row r="34" spans="4:5" ht="37.25" customHeight="1" x14ac:dyDescent="0.2">
      <c r="D34" s="2" t="s">
        <v>16</v>
      </c>
      <c r="E34" s="56"/>
    </row>
    <row r="35" spans="4:5" ht="37.25" customHeight="1" x14ac:dyDescent="0.2"/>
  </sheetData>
  <conditionalFormatting sqref="A1:A2 X1:X2">
    <cfRule type="expression" dxfId="329" priority="7">
      <formula>$A$2/$B$2&gt;=0.05</formula>
    </cfRule>
  </conditionalFormatting>
  <conditionalFormatting sqref="B1:B2 Y1:Y2">
    <cfRule type="expression" dxfId="328" priority="8">
      <formula>$A$2/$B$2&gt;=0.1</formula>
    </cfRule>
  </conditionalFormatting>
  <conditionalFormatting sqref="C1:C2 Z1:Z2">
    <cfRule type="expression" dxfId="327" priority="9">
      <formula>$A$2/$B$2&gt;=0.15</formula>
    </cfRule>
  </conditionalFormatting>
  <conditionalFormatting sqref="D1:D2 AA1:AA2">
    <cfRule type="expression" dxfId="326" priority="10">
      <formula>$A$2/$B$2&gt;=0.2</formula>
    </cfRule>
  </conditionalFormatting>
  <conditionalFormatting sqref="E1:E2 AB1:AB2">
    <cfRule type="expression" dxfId="325" priority="11">
      <formula>$A$2/$B$2&gt;=0.25</formula>
    </cfRule>
  </conditionalFormatting>
  <conditionalFormatting sqref="F1:F2 AC1:AC2">
    <cfRule type="expression" dxfId="324" priority="12">
      <formula>$A$2/$B$2&gt;=0.3</formula>
    </cfRule>
  </conditionalFormatting>
  <conditionalFormatting sqref="G1:G2 AD1:AD2">
    <cfRule type="expression" dxfId="323" priority="13">
      <formula>$A$2/$B$2&gt;=0.35</formula>
    </cfRule>
  </conditionalFormatting>
  <conditionalFormatting sqref="H1:H2 AE1:AE2">
    <cfRule type="expression" dxfId="322" priority="14">
      <formula>$A$2/$B$2&gt;=0.4</formula>
    </cfRule>
  </conditionalFormatting>
  <conditionalFormatting sqref="I1:I2 AF1:AF2">
    <cfRule type="expression" dxfId="321" priority="15">
      <formula>$A$2/$B$2&gt;=0.45</formula>
    </cfRule>
  </conditionalFormatting>
  <conditionalFormatting sqref="K1:K2 AH1:AH2">
    <cfRule type="expression" dxfId="320" priority="17">
      <formula>$A$2/$B$2&gt;=0.55</formula>
    </cfRule>
  </conditionalFormatting>
  <conditionalFormatting sqref="L1:L2 AI1:AI2">
    <cfRule type="expression" dxfId="319" priority="18">
      <formula>$A$2/$B$2&gt;=0.6</formula>
    </cfRule>
  </conditionalFormatting>
  <conditionalFormatting sqref="M1:M2 AJ1:AJ2">
    <cfRule type="expression" dxfId="318" priority="19">
      <formula>$A$2/$B$2&gt;=0.65</formula>
    </cfRule>
  </conditionalFormatting>
  <conditionalFormatting sqref="N1:N2 AK1:AK2">
    <cfRule type="expression" dxfId="317" priority="20">
      <formula>$A$2/$B$2&gt;=0.7</formula>
    </cfRule>
  </conditionalFormatting>
  <conditionalFormatting sqref="J1:J2 AG1:AG2">
    <cfRule type="expression" dxfId="316" priority="16">
      <formula>$A$2/$B$2&gt;=0.5</formula>
    </cfRule>
  </conditionalFormatting>
  <conditionalFormatting sqref="P1">
    <cfRule type="expression" dxfId="315" priority="6">
      <formula>$P$1&lt;&gt;""</formula>
    </cfRule>
  </conditionalFormatting>
  <conditionalFormatting sqref="A1:O2 X1:AO2 P2:R2 Q1:R1">
    <cfRule type="expression" dxfId="314" priority="5" stopIfTrue="1">
      <formula>$P$1="Feedback OFF"</formula>
    </cfRule>
  </conditionalFormatting>
  <conditionalFormatting sqref="O1:O2 AL1:AL2">
    <cfRule type="expression" dxfId="313" priority="21">
      <formula>$A$2/$B$2&gt;=0.75</formula>
    </cfRule>
  </conditionalFormatting>
  <conditionalFormatting sqref="P1:P2 AM1:AM2">
    <cfRule type="expression" dxfId="312" priority="22">
      <formula>$A$2/$B$2&gt;=0.8</formula>
    </cfRule>
  </conditionalFormatting>
  <conditionalFormatting sqref="Q1:Q2 AN1:AN2">
    <cfRule type="expression" dxfId="311" priority="23">
      <formula>$A$2/$B$2&gt;=0.85</formula>
    </cfRule>
  </conditionalFormatting>
  <conditionalFormatting sqref="R1:R2 AO1:AO2">
    <cfRule type="expression" dxfId="310" priority="24">
      <formula>$A$2/$B$2&gt;=1</formula>
    </cfRule>
  </conditionalFormatting>
  <conditionalFormatting sqref="A3:AA100">
    <cfRule type="expression" dxfId="304" priority="2" stopIfTrue="1">
      <formula>$D$2="DRAGGING CELLS IS NOT PERMITTED. PLEASE UNDO LAST ACTION!!"</formula>
    </cfRule>
  </conditionalFormatting>
  <dataValidations count="1">
    <dataValidation type="list" allowBlank="1" showInputMessage="1" showErrorMessage="1" sqref="P1" xr:uid="{E652B543-5860-8141-8C96-05776E11DFDF}">
      <formula1>"Feedback ON, Taunting ON, Feedback OFF"</formula1>
    </dataValidation>
  </dataValidations>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expression" priority="25" stopIfTrue="1" id="{08C6B5F9-DF78-F042-AC5B-DC82998D4BD9}">
            <xm:f>AND((DogsSC!$A$2/DogsSC!$B$2&gt;=Scoreboard!$F$19),$P$1&lt;&gt;"Feedback OFF",IF(DogsSC!A3=FeedbackSFX!$C$2, TRUE, FALSE))</xm:f>
            <x14:dxf>
              <fill>
                <patternFill>
                  <bgColor rgb="FFCEEED0"/>
                </patternFill>
              </fill>
            </x14:dxf>
          </x14:cfRule>
          <x14:cfRule type="expression" priority="26" stopIfTrue="1" id="{CE495063-C4F5-7B41-975B-F3035A17BAE7}">
            <xm:f>AND((DogsSC!$A$2/DogsSC!$B$2&gt;=Scoreboard!$F$19),$P$1&lt;&gt;"Feedback OFF",IF(DogsSC!A3=FeedbackSFX!$K$2, TRUE, FALSE))</xm:f>
            <x14:dxf>
              <fill>
                <patternFill>
                  <bgColor rgb="FFFFFF64"/>
                </patternFill>
              </fill>
            </x14:dxf>
          </x14:cfRule>
          <x14:cfRule type="expression" priority="27" stopIfTrue="1" id="{886BA86C-F4C2-3F4A-BC92-E51F9D25AE94}">
            <xm:f>AND((DogsSC!$A$2/DogsSC!$B$2&gt;=Scoreboard!$F$19),$P$1&lt;&gt;"Feedback OFF",AND(IF(DogsSC!A3&lt;&gt;FeedbackSFX!$C$2, TRUE, FALSE),DogsSC!A3&lt;&gt;"",_xlfn.ISFORMULA(DogsSC!A3)))</xm:f>
            <x14:dxf>
              <fill>
                <patternFill>
                  <bgColor rgb="FFFF99CC"/>
                </patternFill>
              </fill>
            </x14:dxf>
          </x14:cfRule>
          <xm:sqref>A3:AL34</xm:sqref>
        </x14:conditionalFormatting>
        <x14:conditionalFormatting xmlns:xm="http://schemas.microsoft.com/office/excel/2006/main">
          <x14:cfRule type="expression" priority="4" stopIfTrue="1" id="{91A860B4-065F-C746-8609-0C2D57B741CB}">
            <xm:f>Scoreboard!$F$22&lt;&gt;""</xm:f>
            <x14:dxf>
              <font>
                <color rgb="FF9C0006"/>
              </font>
              <fill>
                <patternFill>
                  <fgColor indexed="64"/>
                  <bgColor rgb="FFFFC7CE"/>
                </patternFill>
              </fill>
            </x14:dxf>
          </x14:cfRule>
          <xm:sqref>I1:N1</xm:sqref>
        </x14:conditionalFormatting>
        <x14:conditionalFormatting xmlns:xm="http://schemas.microsoft.com/office/excel/2006/main">
          <x14:cfRule type="expression" priority="1" stopIfTrue="1" id="{585C7531-A6E1-3E4E-9FD3-4A6F7FF925CC}">
            <xm:f>Scoreboard!$E$4="Excel version: Invalid"</xm:f>
            <x14:dxf>
              <font>
                <color rgb="FF9C0006"/>
              </font>
              <fill>
                <patternFill>
                  <fgColor indexed="64"/>
                  <bgColor rgb="FFFFC7CE"/>
                </patternFill>
              </fill>
            </x14:dxf>
          </x14:cfRule>
          <x14:cfRule type="expression" priority="3" stopIfTrue="1" id="{1667015C-3BCF-044C-B797-397B094E4B5F}">
            <xm:f>Scoreboard!$F$22&lt;&gt;""</xm:f>
            <x14:dxf>
              <font>
                <color rgb="FF9C0006"/>
              </font>
              <fill>
                <patternFill>
                  <fgColor indexed="64"/>
                  <bgColor rgb="FFFFC7CE"/>
                </patternFill>
              </fill>
            </x14:dxf>
          </x14:cfRule>
          <xm:sqref>A3:AA100</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1E2A1-30EB-3F49-97F3-3308B1764C27}">
  <sheetPr>
    <tabColor rgb="FF4FADEA"/>
  </sheetPr>
  <dimension ref="A1:AO35"/>
  <sheetViews>
    <sheetView zoomScale="90" zoomScaleNormal="90" workbookViewId="0">
      <pane ySplit="2" topLeftCell="A3" activePane="bottomLeft" state="frozen"/>
      <selection pane="bottomLeft" activeCell="A3" sqref="A3:XFD3"/>
    </sheetView>
  </sheetViews>
  <sheetFormatPr baseColWidth="10" defaultColWidth="11.1640625" defaultRowHeight="9" x14ac:dyDescent="0.15"/>
  <cols>
    <col min="1" max="3" width="11.1640625" style="43"/>
    <col min="4" max="4" width="68.6640625" style="43" customWidth="1"/>
    <col min="5" max="5" width="15.1640625" style="43" customWidth="1"/>
    <col min="6" max="16384" width="11.1640625" style="43"/>
  </cols>
  <sheetData>
    <row r="1" spans="1:41" s="44" customFormat="1" ht="22" customHeight="1" x14ac:dyDescent="0.15">
      <c r="A1" s="46" t="s">
        <v>299</v>
      </c>
      <c r="B1" s="46" t="s">
        <v>300</v>
      </c>
      <c r="C1" s="46" t="s">
        <v>301</v>
      </c>
      <c r="D1" s="47" t="str" cm="1">
        <f t="array" aca="1" ref="D1" ca="1">IFERROR(
    _xlfn.LET(
        _xlpm.FileName, MID(CELL("filename", A1), FIND("]", CELL("filename", A1)) + 1, 255),
        _xlpm.DynamicRef, INDIRECT("'#_" &amp; _xlpm.FileName &amp; "'!" &amp; C2),
        IF(
            TYPE(_xlpm.DynamicRef) = 1,
            VLOOKUP(
                CELL("format", _xlpm.DynamicRef),
                FormatCodesSFX!$A$4:$B$53,
                2,
                FALSE
            ),
            _xlfn.SWITCH(
                TYPE(_xlpm.DynamicRef),
                2, "short text",
                4, "logical",
                16, "error",
                64, "long text",
                "Other"
            )
        )
    ),
    "Error in formula"
)</f>
        <v>error</v>
      </c>
      <c r="E1" s="46"/>
      <c r="F1" s="46"/>
      <c r="G1" s="46"/>
      <c r="H1" s="46"/>
      <c r="I1" s="47" t="str">
        <f>DogsSC!$I$1</f>
        <v>Joe Bobcat</v>
      </c>
      <c r="J1" s="47"/>
      <c r="K1" s="47"/>
      <c r="L1" s="47" t="s">
        <v>302</v>
      </c>
      <c r="M1" s="47"/>
      <c r="N1" s="47"/>
      <c r="O1" s="47"/>
      <c r="P1" s="47" t="s">
        <v>303</v>
      </c>
      <c r="Q1" s="47"/>
      <c r="R1" s="47"/>
      <c r="S1" s="43"/>
      <c r="T1" s="43"/>
      <c r="U1" s="43"/>
      <c r="V1" s="43"/>
      <c r="W1" s="43"/>
      <c r="X1" s="46" t="str">
        <f t="shared" ref="X1:AA2" si="0">A1</f>
        <v>earned</v>
      </c>
      <c r="Y1" s="46" t="str">
        <f t="shared" si="0"/>
        <v>possible</v>
      </c>
      <c r="Z1" s="46" t="str">
        <f t="shared" si="0"/>
        <v>cell</v>
      </c>
      <c r="AA1" s="47" t="str">
        <f t="shared" ca="1" si="0"/>
        <v>error</v>
      </c>
      <c r="AB1" s="46"/>
      <c r="AC1" s="46"/>
      <c r="AD1" s="43"/>
      <c r="AE1" s="43"/>
      <c r="AF1" s="47" t="str">
        <f>I1</f>
        <v>Joe Bobcat</v>
      </c>
      <c r="AG1" s="47"/>
      <c r="AH1" s="43"/>
      <c r="AI1" s="43"/>
      <c r="AJ1" s="43"/>
      <c r="AK1" s="43"/>
      <c r="AL1" s="47" t="s">
        <v>302</v>
      </c>
      <c r="AM1" s="43"/>
      <c r="AN1" s="43"/>
      <c r="AO1" s="43"/>
    </row>
    <row r="2" spans="1:41" s="44" customFormat="1" ht="23" customHeight="1" x14ac:dyDescent="0.15">
      <c r="A2" s="46">
        <f ca="1">DogsSC!$A$2</f>
        <v>0</v>
      </c>
      <c r="B2" s="48">
        <f>DogsSC!$B$2</f>
        <v>8</v>
      </c>
      <c r="C2" s="46" t="str" cm="1">
        <f t="array" aca="1" ref="C2" ca="1">SUBSTITUTE(IF(LEN(CELL("address"))&lt;15,CELL("address"),""),"$","")</f>
        <v/>
      </c>
      <c r="D2" s="47" t="str" cm="1">
        <f t="array" aca="1" ref="D2" ca="1">IF(ISNUMBER(SEARCH("#REF!",_xlfn.SINGLE(_xlfn.FORMULATEXT(INDIRECT("'DogsSC'!" &amp; C2))))), "DRAGGING CELLS IS NOT PERMITTED. PLEASE UNDO LAST ACTION!!",IF(IF(DogsSC!B2=0,1,DogsSC!C2/DogsSC!B2)&gt;=Scoreboard!$F$19,IF(ISNUMBER(SEARCH("#REF!",_xlfn.SINGLE(_xlfn.FORMULATEXT(INDIRECT("'DogsSC'!"&amp;C2))))),"DRAGGING CELLS IS NOT PERMITTED. PLEASE UNDO LAST ACTION!!",IF($P$1&lt;&gt;"Feedback OFF",IFERROR(HLOOKUP(INDIRECT("'DogsSC'!"&amp;C2),FeedbackSFX!$B$2:$N$10,IF($P$1="Feedback ON", 2, FeedbackSFX!B1), FALSE), ""),"")),IF(IF(DogsSC!B2=0,1,DogsSC!C2/DogsSC!B2)&gt;=Scoreboard!$F$19/2,"Earn "&amp;TEXT(Scoreboard!$F$19,"0%")&amp;" to unlock score and feedback. ---&gt; Halfway There!!!","Earn "&amp;TEXT(Scoreboard!$F$19,"0%")&amp;" to unlock score and feedback.")))</f>
        <v/>
      </c>
      <c r="E2" s="46"/>
      <c r="F2" s="46"/>
      <c r="G2" s="46"/>
      <c r="H2" s="46"/>
      <c r="I2" s="45"/>
      <c r="J2" s="46"/>
      <c r="K2" s="46"/>
      <c r="L2" s="46"/>
      <c r="M2" s="46"/>
      <c r="N2" s="46"/>
      <c r="O2" s="46"/>
      <c r="P2" s="46"/>
      <c r="Q2" s="46"/>
      <c r="R2" s="46"/>
      <c r="S2" s="43"/>
      <c r="T2" s="43"/>
      <c r="U2" s="43"/>
      <c r="V2" s="43"/>
      <c r="W2" s="43"/>
      <c r="X2" s="49">
        <f t="shared" ca="1" si="0"/>
        <v>0</v>
      </c>
      <c r="Y2" s="49">
        <f t="shared" si="0"/>
        <v>8</v>
      </c>
      <c r="Z2" s="49" t="str">
        <f t="shared" ca="1" si="0"/>
        <v/>
      </c>
      <c r="AA2" s="47" t="str">
        <f t="shared" ca="1" si="0"/>
        <v/>
      </c>
      <c r="AB2" s="46"/>
      <c r="AC2" s="46"/>
      <c r="AD2" s="43"/>
      <c r="AE2" s="43"/>
      <c r="AF2" s="43"/>
      <c r="AG2" s="43"/>
      <c r="AH2" s="43"/>
      <c r="AI2" s="43"/>
      <c r="AJ2" s="43"/>
      <c r="AK2" s="43"/>
      <c r="AL2" s="43"/>
      <c r="AM2" s="43"/>
      <c r="AN2" s="43"/>
      <c r="AO2" s="43"/>
    </row>
    <row r="25" spans="4:5" x14ac:dyDescent="0.15">
      <c r="E25" s="45" t="s">
        <v>9</v>
      </c>
    </row>
    <row r="26" spans="4:5" ht="18.5" customHeight="1" x14ac:dyDescent="0.15">
      <c r="D26" s="50" t="s">
        <v>10</v>
      </c>
      <c r="E26" s="51">
        <v>15</v>
      </c>
    </row>
    <row r="27" spans="4:5" ht="18.5" customHeight="1" x14ac:dyDescent="0.15">
      <c r="D27" s="50" t="s">
        <v>2</v>
      </c>
      <c r="E27" s="51">
        <v>10</v>
      </c>
    </row>
    <row r="28" spans="4:5" ht="18.5" customHeight="1" x14ac:dyDescent="0.15">
      <c r="D28" s="50" t="s">
        <v>11</v>
      </c>
      <c r="E28" s="51">
        <v>30</v>
      </c>
    </row>
    <row r="29" spans="4:5" ht="18.5" customHeight="1" x14ac:dyDescent="0.15">
      <c r="D29" s="50" t="s">
        <v>12</v>
      </c>
      <c r="E29" s="52">
        <v>1.5</v>
      </c>
    </row>
    <row r="30" spans="4:5" ht="18.5" customHeight="1" x14ac:dyDescent="0.15">
      <c r="D30" s="50" t="s">
        <v>13</v>
      </c>
      <c r="E30" s="57">
        <v>6.7000000000000004E-2</v>
      </c>
    </row>
    <row r="32" spans="4:5" ht="37.25" customHeight="1" x14ac:dyDescent="0.15">
      <c r="D32" s="50" t="s">
        <v>14</v>
      </c>
      <c r="E32" s="57">
        <v>0.84</v>
      </c>
    </row>
    <row r="33" spans="4:5" ht="37.25" customHeight="1" x14ac:dyDescent="0.15">
      <c r="D33" s="50" t="s">
        <v>15</v>
      </c>
      <c r="E33" s="57">
        <v>5.0000000000000001E-3</v>
      </c>
    </row>
    <row r="34" spans="4:5" ht="37.25" customHeight="1" x14ac:dyDescent="0.15">
      <c r="D34" s="50" t="s">
        <v>16</v>
      </c>
      <c r="E34" s="57">
        <v>0.5</v>
      </c>
    </row>
    <row r="35" spans="4:5" ht="37.25" customHeight="1" x14ac:dyDescent="0.15"/>
  </sheetData>
  <conditionalFormatting sqref="A1:A2 X1:X2">
    <cfRule type="expression" dxfId="302" priority="3">
      <formula>$A$2/$B$2&gt;=0.05</formula>
    </cfRule>
  </conditionalFormatting>
  <conditionalFormatting sqref="B1:B2 Y1:Y2">
    <cfRule type="expression" dxfId="301" priority="4">
      <formula>$A$2/$B$2&gt;=0.1</formula>
    </cfRule>
  </conditionalFormatting>
  <conditionalFormatting sqref="C1:C2 Z1:Z2">
    <cfRule type="expression" dxfId="300" priority="5">
      <formula>$A$2/$B$2&gt;=0.15</formula>
    </cfRule>
  </conditionalFormatting>
  <conditionalFormatting sqref="D1:D2 AA1:AA2">
    <cfRule type="expression" dxfId="299" priority="6">
      <formula>$A$2/$B$2&gt;=0.2</formula>
    </cfRule>
  </conditionalFormatting>
  <conditionalFormatting sqref="E1:E2 AB1:AB2">
    <cfRule type="expression" dxfId="298" priority="7">
      <formula>$A$2/$B$2&gt;=0.25</formula>
    </cfRule>
  </conditionalFormatting>
  <conditionalFormatting sqref="F1:F2 AC1:AC2">
    <cfRule type="expression" dxfId="297" priority="8">
      <formula>$A$2/$B$2&gt;=0.3</formula>
    </cfRule>
  </conditionalFormatting>
  <conditionalFormatting sqref="G1:G2 AD1:AD2">
    <cfRule type="expression" dxfId="296" priority="9">
      <formula>$A$2/$B$2&gt;=0.35</formula>
    </cfRule>
  </conditionalFormatting>
  <conditionalFormatting sqref="H1:H2 AE1:AE2">
    <cfRule type="expression" dxfId="295" priority="10">
      <formula>$A$2/$B$2&gt;=0.4</formula>
    </cfRule>
  </conditionalFormatting>
  <conditionalFormatting sqref="I1:I2 AF1:AF2">
    <cfRule type="expression" dxfId="294" priority="11">
      <formula>$A$2/$B$2&gt;=0.45</formula>
    </cfRule>
  </conditionalFormatting>
  <conditionalFormatting sqref="K1:K2 AH1:AH2">
    <cfRule type="expression" dxfId="293" priority="13">
      <formula>$A$2/$B$2&gt;=0.55</formula>
    </cfRule>
  </conditionalFormatting>
  <conditionalFormatting sqref="L1:L2 AI1:AI2">
    <cfRule type="expression" dxfId="292" priority="14">
      <formula>$A$2/$B$2&gt;=0.6</formula>
    </cfRule>
  </conditionalFormatting>
  <conditionalFormatting sqref="M1:M2 AJ1:AJ2">
    <cfRule type="expression" dxfId="291" priority="15">
      <formula>$A$2/$B$2&gt;=0.65</formula>
    </cfRule>
  </conditionalFormatting>
  <conditionalFormatting sqref="N1:N2 AK1:AK2">
    <cfRule type="expression" dxfId="290" priority="16">
      <formula>$A$2/$B$2&gt;=0.7</formula>
    </cfRule>
  </conditionalFormatting>
  <conditionalFormatting sqref="J1:J2 AG1:AG2">
    <cfRule type="expression" dxfId="289" priority="12">
      <formula>$A$2/$B$2&gt;=0.5</formula>
    </cfRule>
  </conditionalFormatting>
  <conditionalFormatting sqref="P1">
    <cfRule type="expression" dxfId="288" priority="2">
      <formula>$P$1&lt;&gt;""</formula>
    </cfRule>
  </conditionalFormatting>
  <conditionalFormatting sqref="A1:O2 X1:AO2 P2:R2 Q1:R1">
    <cfRule type="expression" dxfId="287" priority="1" stopIfTrue="1">
      <formula>$P$1="Feedback OFF"</formula>
    </cfRule>
  </conditionalFormatting>
  <conditionalFormatting sqref="O1:O2 AL1:AL2">
    <cfRule type="expression" dxfId="286" priority="17">
      <formula>$A$2/$B$2&gt;=0.75</formula>
    </cfRule>
  </conditionalFormatting>
  <conditionalFormatting sqref="P1:P2 AM1:AM2">
    <cfRule type="expression" dxfId="285" priority="18">
      <formula>$A$2/$B$2&gt;=0.8</formula>
    </cfRule>
  </conditionalFormatting>
  <conditionalFormatting sqref="Q1:Q2 AN1:AN2">
    <cfRule type="expression" dxfId="284" priority="19">
      <formula>$A$2/$B$2&gt;=0.85</formula>
    </cfRule>
  </conditionalFormatting>
  <conditionalFormatting sqref="R1:R2 AO1:AO2">
    <cfRule type="expression" dxfId="283" priority="20">
      <formula>$A$2/$B$2&gt;=1</formula>
    </cfRule>
  </conditionalFormatting>
  <dataValidations count="1">
    <dataValidation type="list" allowBlank="1" showInputMessage="1" showErrorMessage="1" sqref="P1" xr:uid="{95EA2ABC-6C47-3B43-88A4-27F9B938365D}">
      <formula1>"Feedback ON, Taunting ON, Feedback OFF"</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51BE59-8D9B-4F48-B3EF-44B18215DC49}">
  <sheetPr>
    <tabColor rgb="FF4FADEA"/>
  </sheetPr>
  <dimension ref="D1:E38"/>
  <sheetViews>
    <sheetView zoomScale="80" zoomScaleNormal="80" workbookViewId="0">
      <selection activeCell="O18" sqref="O18"/>
    </sheetView>
  </sheetViews>
  <sheetFormatPr baseColWidth="10" defaultColWidth="8.83203125" defaultRowHeight="9" x14ac:dyDescent="0.15"/>
  <cols>
    <col min="1" max="3" width="8.83203125" style="43"/>
    <col min="4" max="4" width="95.1640625" style="43" customWidth="1"/>
    <col min="5" max="5" width="13.83203125" style="43" customWidth="1"/>
    <col min="6" max="16384" width="8.83203125" style="43"/>
  </cols>
  <sheetData>
    <row r="1" s="44" customFormat="1" x14ac:dyDescent="0.15"/>
    <row r="2" s="44" customFormat="1" x14ac:dyDescent="0.15"/>
    <row r="29" spans="4:5" x14ac:dyDescent="0.15">
      <c r="E29" s="45"/>
    </row>
    <row r="30" spans="4:5" ht="19.25" customHeight="1" x14ac:dyDescent="0.15">
      <c r="D30" s="50">
        <v>0</v>
      </c>
      <c r="E30" s="51">
        <v>1</v>
      </c>
    </row>
    <row r="31" spans="4:5" ht="19.25" customHeight="1" x14ac:dyDescent="0.15">
      <c r="D31" s="50">
        <v>0</v>
      </c>
      <c r="E31" s="51">
        <v>1</v>
      </c>
    </row>
    <row r="32" spans="4:5" ht="19.25" customHeight="1" x14ac:dyDescent="0.15">
      <c r="D32" s="50">
        <v>0</v>
      </c>
      <c r="E32" s="51">
        <v>1</v>
      </c>
    </row>
    <row r="33" spans="4:5" ht="19.25" customHeight="1" x14ac:dyDescent="0.15">
      <c r="D33" s="50">
        <v>0</v>
      </c>
      <c r="E33" s="52">
        <v>1</v>
      </c>
    </row>
    <row r="34" spans="4:5" ht="19.25" customHeight="1" x14ac:dyDescent="0.15">
      <c r="D34" s="50">
        <v>0</v>
      </c>
      <c r="E34" s="57">
        <v>1</v>
      </c>
    </row>
    <row r="36" spans="4:5" ht="30.5" customHeight="1" x14ac:dyDescent="0.15">
      <c r="D36" s="50">
        <v>0</v>
      </c>
      <c r="E36" s="57">
        <v>1</v>
      </c>
    </row>
    <row r="37" spans="4:5" ht="30.5" customHeight="1" x14ac:dyDescent="0.15">
      <c r="D37" s="50">
        <v>0</v>
      </c>
      <c r="E37" s="57">
        <v>1</v>
      </c>
    </row>
    <row r="38" spans="4:5" ht="30.5" customHeight="1" x14ac:dyDescent="0.15"/>
  </sheetData>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B462B-5E93-1B4D-95EB-CF2267D33E4A}">
  <sheetPr>
    <tabColor rgb="FF4FADEA"/>
  </sheetPr>
  <dimension ref="A1:I38"/>
  <sheetViews>
    <sheetView zoomScale="80" zoomScaleNormal="80" workbookViewId="0">
      <selection activeCell="E30" sqref="E30"/>
    </sheetView>
  </sheetViews>
  <sheetFormatPr baseColWidth="10" defaultColWidth="8.83203125" defaultRowHeight="9" x14ac:dyDescent="0.15"/>
  <cols>
    <col min="1" max="3" width="8.83203125" style="43"/>
    <col min="4" max="4" width="95.1640625" style="43" customWidth="1"/>
    <col min="5" max="5" width="13.83203125" style="43" customWidth="1"/>
    <col min="6" max="16384" width="8.83203125" style="43"/>
  </cols>
  <sheetData>
    <row r="1" spans="1:9" s="44" customFormat="1" x14ac:dyDescent="0.15">
      <c r="I1" s="44" t="s">
        <v>290</v>
      </c>
    </row>
    <row r="2" spans="1:9" s="44" customFormat="1" x14ac:dyDescent="0.15">
      <c r="A2" s="54">
        <f ca="1">IF(Violin!$D$2="DRAGGING CELLS IS NOT PERMITTED. PLEASE UNDO LAST ACTION!!",0,IF(Violin!$P$1&lt;&gt;"Feedback OFF",IF(Scoreboard!$F$23="",IFERROR(IF(B2=0,C2,IF(C2/B2&gt;=Scoreboard!$F$19,C2,"")),""),0),0))</f>
        <v>0</v>
      </c>
      <c r="B2" s="54">
        <f>SUMIF(ViolinPT!A3:$AL$37,"&gt;0")</f>
        <v>7</v>
      </c>
      <c r="C2" s="44">
        <f ca="1">SUMIFS(ViolinPT!A3:$AL$37, ViolinPT!A3:$AL$37, "&gt;0", ViolinSC!A3:$AL$37, "PerfectMsg")+ABS(SUMIFS(ViolinPT!A3:$AL$37, ViolinPT!A3:$AL$37, "&lt;0", ViolinSC!A3:$AL$37, "PerfectMsg"))</f>
        <v>0</v>
      </c>
    </row>
    <row r="29" spans="4:5" x14ac:dyDescent="0.15">
      <c r="E29" s="45"/>
    </row>
    <row r="30" spans="4:5" ht="19.25" customHeight="1" x14ac:dyDescent="0.15">
      <c r="D30" s="50">
        <v>0</v>
      </c>
      <c r="E30" s="51" t="str">
        <f ca="1">_xlfn.IFS(ISBLANK(Violin!E30),"",IF(NOT(ISNA('#_Violin'!E30)),IF(ISNA(Violin!E30),TRUE,FALSE),FALSE),"StuNAMsg",IF(AND(ISNA('#_Violin'!E30),ISNA(Violin!E30)),TRUE,FALSE),"PerfectMsg",IF(NOT(ISERROR('#_Violin'!E30)),IF(ISERROR(Violin!E30),TRUE,FALSE),FALSE),"StuErrorMsg",IF(TYPE('#_Violin'!E30)&lt;&gt;TYPE(Violin!E30),TRUE,FALSE),"WrongTypeMsg",IF(_xlfn.ISFORMULA('#_Violin'!E30),IF(NOT(_xlfn.ISFORMULA(Violin!E30)),TRUE),FALSE),"MissingFormulaMsg",IF(NOT(AND(ISNUMBER(FIND("[",_xlfn.FORMULATEXT('#_Violin'!E30))),ISNUMBER(FIND("!",_xlfn.FORMULATEXT('#_Violin'!E30))))),AND(ISNUMBER(FIND("[",_xlfn.FORMULATEXT(Violin!E30))),ISNUMBER(FIND("!",_xlfn.FORMULATEXT(Violin!E30)))),FALSE),"ExternalRefsMsg",IF(ISNUMBER('#_Violin'!E30),IF(ABS('#_Violin'!E30-Violin!E30)&gt;0.00001,TRUE,FALSE),IF('#_Violin'!E30&lt;&gt;Violin!E30,TRUE,FALSE)),IF(ISNUMBER('#_Violin'!E30),IF('#_Violin'!E30&gt;Violin!E30,"TooLow","TooHigh"),"WrongAnswer"),NOT(_xlfn.ISFORMULA('#_Violin'!E30)),"PerfectMsg",IF((LEN(SUBSTITUTE(SUBSTITUTE(SUBSTITUTE(SUBSTITUTE(SUBSTITUTE(SUBSTITUTE(SUBSTITUTE(SUBSTITUTE(SUBSTITUTE(SUBSTITUTE(SUBSTITUTE(SUBSTITUTE(SUBSTITUTE(SUBSTITUTE(SUBSTITUTE(SUBSTITUTE(SUBSTITUTE(SUBSTITUTE(SUBSTITUTE(SUBSTITUTE(SUBSTITUTE(SUBSTITUTE(SUBSTITUTE(SUBSTITUTE(IF(_xlfn.ISFORMULA(Violin!E30),_xlfn.FORMULATEXT(Violin!E30),Violin!E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Violin!E30),_xlfn.FORMULATEXT(Violin!E30),Violin!E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Violin'!E30),_xlfn.FORMULATEXT('#_Violin'!E30),'#_Violin'!E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Violin'!E30),_xlfn.FORMULATEXT('#_Violin'!E30),'#_Violin'!E30),"9","#"),"8","#"),"7","#"),"6","#"),"5","#"),"4","#"),"3","#"),"2","#"),"1","#"),"0","#"),CHAR(10),""),"$","")," ",""),",","@"),"&gt;","@"),"&lt;","@"),"=","@"),")","@"),"(","@"),"^","@"),"/","@"),"+","@"),"*","@"),"-","@"),"@#","")))/2,TRUE,FALSE),"HardCodeMsg",IF(LEN(IF(_xlfn.ISFORMULA(Violin!E30),_xlfn.FORMULATEXT(Violin!E30),Violin!E30))-LEN(SUBSTITUTE(IF(_xlfn.ISFORMULA(Violin!E30),_xlfn.FORMULATEXT(Violin!E30),Violin!E30),"""",""))&gt;LEN(IF(_xlfn.ISFORMULA('#_Violin'!E30),_xlfn.FORMULATEXT('#_Violin'!E30),'#_Violin'!E30))-LEN(SUBSTITUTE(IF(_xlfn.ISFORMULA('#_Violin'!E30),_xlfn.FORMULATEXT('#_Violin'!E30),'#_Violin'!E30),"""","")),TRUE,FALSE),"HardQuoteMsg",IF(LEN(IF(_xlfn.ISFORMULA(Violin!E30),_xlfn.FORMULATEXT(Violin!E30),Violin!E30))-LEN(SUBSTITUTE(IF(_xlfn.ISFORMULA(Violin!E30),_xlfn.FORMULATEXT(Violin!E30),Violin!E30),"$",""))&lt;0.5*(LEN(IF(_xlfn.ISFORMULA('#_Violin'!E30),_xlfn.FORMULATEXT('#_Violin'!E30),'#_Violin'!E30))-LEN(SUBSTITUTE(IF(_xlfn.ISFORMULA('#_Violin'!E30),_xlfn.FORMULATEXT('#_Violin'!E30),'#_Violin'!E30),"$",""))),TRUE,FALSE),"MissingAbsMsg",TRUE,"PerfectMsg")</f>
        <v/>
      </c>
    </row>
    <row r="31" spans="4:5" ht="19.25" customHeight="1" x14ac:dyDescent="0.15">
      <c r="D31" s="50">
        <v>0</v>
      </c>
      <c r="E31" s="51" t="str">
        <f ca="1">_xlfn.IFS(ISBLANK(Violin!E31),"",IF(NOT(ISNA('#_Violin'!E31)),IF(ISNA(Violin!E31),TRUE,FALSE),FALSE),"StuNAMsg",IF(AND(ISNA('#_Violin'!E31),ISNA(Violin!E31)),TRUE,FALSE),"PerfectMsg",IF(NOT(ISERROR('#_Violin'!E31)),IF(ISERROR(Violin!E31),TRUE,FALSE),FALSE),"StuErrorMsg",IF(TYPE('#_Violin'!E31)&lt;&gt;TYPE(Violin!E31),TRUE,FALSE),"WrongTypeMsg",IF(_xlfn.ISFORMULA('#_Violin'!E31),IF(NOT(_xlfn.ISFORMULA(Violin!E31)),TRUE),FALSE),"MissingFormulaMsg",IF(NOT(AND(ISNUMBER(FIND("[",_xlfn.FORMULATEXT('#_Violin'!E31))),ISNUMBER(FIND("!",_xlfn.FORMULATEXT('#_Violin'!E31))))),AND(ISNUMBER(FIND("[",_xlfn.FORMULATEXT(Violin!E31))),ISNUMBER(FIND("!",_xlfn.FORMULATEXT(Violin!E31)))),FALSE),"ExternalRefsMsg",IF(ISNUMBER('#_Violin'!E31),IF(ABS('#_Violin'!E31-Violin!E31)&gt;0.00001,TRUE,FALSE),IF('#_Violin'!E31&lt;&gt;Violin!E31,TRUE,FALSE)),IF(ISNUMBER('#_Violin'!E31),IF('#_Violin'!E31&gt;Violin!E31,"TooLow","TooHigh"),"WrongAnswer"),NOT(_xlfn.ISFORMULA('#_Violin'!E31)),"PerfectMsg",IF((LEN(SUBSTITUTE(SUBSTITUTE(SUBSTITUTE(SUBSTITUTE(SUBSTITUTE(SUBSTITUTE(SUBSTITUTE(SUBSTITUTE(SUBSTITUTE(SUBSTITUTE(SUBSTITUTE(SUBSTITUTE(SUBSTITUTE(SUBSTITUTE(SUBSTITUTE(SUBSTITUTE(SUBSTITUTE(SUBSTITUTE(SUBSTITUTE(SUBSTITUTE(SUBSTITUTE(SUBSTITUTE(SUBSTITUTE(SUBSTITUTE(IF(_xlfn.ISFORMULA(Violin!E31),_xlfn.FORMULATEXT(Violin!E31),Violin!E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Violin!E31),_xlfn.FORMULATEXT(Violin!E31),Violin!E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Violin'!E31),_xlfn.FORMULATEXT('#_Violin'!E31),'#_Violin'!E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Violin'!E31),_xlfn.FORMULATEXT('#_Violin'!E31),'#_Violin'!E31),"9","#"),"8","#"),"7","#"),"6","#"),"5","#"),"4","#"),"3","#"),"2","#"),"1","#"),"0","#"),CHAR(10),""),"$","")," ",""),",","@"),"&gt;","@"),"&lt;","@"),"=","@"),")","@"),"(","@"),"^","@"),"/","@"),"+","@"),"*","@"),"-","@"),"@#","")))/2,TRUE,FALSE),"HardCodeMsg",IF(LEN(IF(_xlfn.ISFORMULA(Violin!E31),_xlfn.FORMULATEXT(Violin!E31),Violin!E31))-LEN(SUBSTITUTE(IF(_xlfn.ISFORMULA(Violin!E31),_xlfn.FORMULATEXT(Violin!E31),Violin!E31),"""",""))&gt;LEN(IF(_xlfn.ISFORMULA('#_Violin'!E31),_xlfn.FORMULATEXT('#_Violin'!E31),'#_Violin'!E31))-LEN(SUBSTITUTE(IF(_xlfn.ISFORMULA('#_Violin'!E31),_xlfn.FORMULATEXT('#_Violin'!E31),'#_Violin'!E31),"""","")),TRUE,FALSE),"HardQuoteMsg",IF(LEN(IF(_xlfn.ISFORMULA(Violin!E31),_xlfn.FORMULATEXT(Violin!E31),Violin!E31))-LEN(SUBSTITUTE(IF(_xlfn.ISFORMULA(Violin!E31),_xlfn.FORMULATEXT(Violin!E31),Violin!E31),"$",""))&lt;0.5*(LEN(IF(_xlfn.ISFORMULA('#_Violin'!E31),_xlfn.FORMULATEXT('#_Violin'!E31),'#_Violin'!E31))-LEN(SUBSTITUTE(IF(_xlfn.ISFORMULA('#_Violin'!E31),_xlfn.FORMULATEXT('#_Violin'!E31),'#_Violin'!E31),"$",""))),TRUE,FALSE),"MissingAbsMsg",TRUE,"PerfectMsg")</f>
        <v/>
      </c>
    </row>
    <row r="32" spans="4:5" ht="19.25" customHeight="1" x14ac:dyDescent="0.15">
      <c r="D32" s="50">
        <v>0</v>
      </c>
      <c r="E32" s="51" t="str">
        <f ca="1">_xlfn.IFS(ISBLANK(Violin!E32),"",IF(NOT(ISNA('#_Violin'!E32)),IF(ISNA(Violin!E32),TRUE,FALSE),FALSE),"StuNAMsg",IF(AND(ISNA('#_Violin'!E32),ISNA(Violin!E32)),TRUE,FALSE),"PerfectMsg",IF(NOT(ISERROR('#_Violin'!E32)),IF(ISERROR(Violin!E32),TRUE,FALSE),FALSE),"StuErrorMsg",IF(TYPE('#_Violin'!E32)&lt;&gt;TYPE(Violin!E32),TRUE,FALSE),"WrongTypeMsg",IF(_xlfn.ISFORMULA('#_Violin'!E32),IF(NOT(_xlfn.ISFORMULA(Violin!E32)),TRUE),FALSE),"MissingFormulaMsg",IF(NOT(AND(ISNUMBER(FIND("[",_xlfn.FORMULATEXT('#_Violin'!E32))),ISNUMBER(FIND("!",_xlfn.FORMULATEXT('#_Violin'!E32))))),AND(ISNUMBER(FIND("[",_xlfn.FORMULATEXT(Violin!E32))),ISNUMBER(FIND("!",_xlfn.FORMULATEXT(Violin!E32)))),FALSE),"ExternalRefsMsg",IF(ISNUMBER('#_Violin'!E32),IF(ABS('#_Violin'!E32-Violin!E32)&gt;0.00001,TRUE,FALSE),IF('#_Violin'!E32&lt;&gt;Violin!E32,TRUE,FALSE)),IF(ISNUMBER('#_Violin'!E32),IF('#_Violin'!E32&gt;Violin!E32,"TooLow","TooHigh"),"WrongAnswer"),NOT(_xlfn.ISFORMULA('#_Violin'!E32)),"PerfectMsg",IF((LEN(SUBSTITUTE(SUBSTITUTE(SUBSTITUTE(SUBSTITUTE(SUBSTITUTE(SUBSTITUTE(SUBSTITUTE(SUBSTITUTE(SUBSTITUTE(SUBSTITUTE(SUBSTITUTE(SUBSTITUTE(SUBSTITUTE(SUBSTITUTE(SUBSTITUTE(SUBSTITUTE(SUBSTITUTE(SUBSTITUTE(SUBSTITUTE(SUBSTITUTE(SUBSTITUTE(SUBSTITUTE(SUBSTITUTE(SUBSTITUTE(IF(_xlfn.ISFORMULA(Violin!E32),_xlfn.FORMULATEXT(Violin!E32),Violin!E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Violin!E32),_xlfn.FORMULATEXT(Violin!E32),Violin!E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Violin'!E32),_xlfn.FORMULATEXT('#_Violin'!E32),'#_Violin'!E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Violin'!E32),_xlfn.FORMULATEXT('#_Violin'!E32),'#_Violin'!E32),"9","#"),"8","#"),"7","#"),"6","#"),"5","#"),"4","#"),"3","#"),"2","#"),"1","#"),"0","#"),CHAR(10),""),"$","")," ",""),",","@"),"&gt;","@"),"&lt;","@"),"=","@"),")","@"),"(","@"),"^","@"),"/","@"),"+","@"),"*","@"),"-","@"),"@#","")))/2,TRUE,FALSE),"HardCodeMsg",IF(LEN(IF(_xlfn.ISFORMULA(Violin!E32),_xlfn.FORMULATEXT(Violin!E32),Violin!E32))-LEN(SUBSTITUTE(IF(_xlfn.ISFORMULA(Violin!E32),_xlfn.FORMULATEXT(Violin!E32),Violin!E32),"""",""))&gt;LEN(IF(_xlfn.ISFORMULA('#_Violin'!E32),_xlfn.FORMULATEXT('#_Violin'!E32),'#_Violin'!E32))-LEN(SUBSTITUTE(IF(_xlfn.ISFORMULA('#_Violin'!E32),_xlfn.FORMULATEXT('#_Violin'!E32),'#_Violin'!E32),"""","")),TRUE,FALSE),"HardQuoteMsg",IF(LEN(IF(_xlfn.ISFORMULA(Violin!E32),_xlfn.FORMULATEXT(Violin!E32),Violin!E32))-LEN(SUBSTITUTE(IF(_xlfn.ISFORMULA(Violin!E32),_xlfn.FORMULATEXT(Violin!E32),Violin!E32),"$",""))&lt;0.5*(LEN(IF(_xlfn.ISFORMULA('#_Violin'!E32),_xlfn.FORMULATEXT('#_Violin'!E32),'#_Violin'!E32))-LEN(SUBSTITUTE(IF(_xlfn.ISFORMULA('#_Violin'!E32),_xlfn.FORMULATEXT('#_Violin'!E32),'#_Violin'!E32),"$",""))),TRUE,FALSE),"MissingAbsMsg",TRUE,"PerfectMsg")</f>
        <v/>
      </c>
    </row>
    <row r="33" spans="4:5" ht="19.25" customHeight="1" x14ac:dyDescent="0.15">
      <c r="D33" s="50">
        <v>0</v>
      </c>
      <c r="E33" s="52" t="str">
        <f ca="1">_xlfn.IFS(ISBLANK(Violin!E33),"",IF(NOT(ISNA('#_Violin'!E33)),IF(ISNA(Violin!E33),TRUE,FALSE),FALSE),"StuNAMsg",IF(AND(ISNA('#_Violin'!E33),ISNA(Violin!E33)),TRUE,FALSE),"PerfectMsg",IF(NOT(ISERROR('#_Violin'!E33)),IF(ISERROR(Violin!E33),TRUE,FALSE),FALSE),"StuErrorMsg",IF(TYPE('#_Violin'!E33)&lt;&gt;TYPE(Violin!E33),TRUE,FALSE),"WrongTypeMsg",IF(_xlfn.ISFORMULA('#_Violin'!E33),IF(NOT(_xlfn.ISFORMULA(Violin!E33)),TRUE),FALSE),"MissingFormulaMsg",IF(NOT(AND(ISNUMBER(FIND("[",_xlfn.FORMULATEXT('#_Violin'!E33))),ISNUMBER(FIND("!",_xlfn.FORMULATEXT('#_Violin'!E33))))),AND(ISNUMBER(FIND("[",_xlfn.FORMULATEXT(Violin!E33))),ISNUMBER(FIND("!",_xlfn.FORMULATEXT(Violin!E33)))),FALSE),"ExternalRefsMsg",IF(ISNUMBER('#_Violin'!E33),IF(ABS('#_Violin'!E33-Violin!E33)&gt;0.00001,TRUE,FALSE),IF('#_Violin'!E33&lt;&gt;Violin!E33,TRUE,FALSE)),IF(ISNUMBER('#_Violin'!E33),IF('#_Violin'!E33&gt;Violin!E33,"TooLow","TooHigh"),"WrongAnswer"),NOT(_xlfn.ISFORMULA('#_Violin'!E33)),"PerfectMsg",IF((LEN(SUBSTITUTE(SUBSTITUTE(SUBSTITUTE(SUBSTITUTE(SUBSTITUTE(SUBSTITUTE(SUBSTITUTE(SUBSTITUTE(SUBSTITUTE(SUBSTITUTE(SUBSTITUTE(SUBSTITUTE(SUBSTITUTE(SUBSTITUTE(SUBSTITUTE(SUBSTITUTE(SUBSTITUTE(SUBSTITUTE(SUBSTITUTE(SUBSTITUTE(SUBSTITUTE(SUBSTITUTE(SUBSTITUTE(SUBSTITUTE(IF(_xlfn.ISFORMULA(Violin!E33),_xlfn.FORMULATEXT(Violin!E33),Violin!E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Violin!E33),_xlfn.FORMULATEXT(Violin!E33),Violin!E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Violin'!E33),_xlfn.FORMULATEXT('#_Violin'!E33),'#_Violin'!E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Violin'!E33),_xlfn.FORMULATEXT('#_Violin'!E33),'#_Violin'!E33),"9","#"),"8","#"),"7","#"),"6","#"),"5","#"),"4","#"),"3","#"),"2","#"),"1","#"),"0","#"),CHAR(10),""),"$","")," ",""),",","@"),"&gt;","@"),"&lt;","@"),"=","@"),")","@"),"(","@"),"^","@"),"/","@"),"+","@"),"*","@"),"-","@"),"@#","")))/2,TRUE,FALSE),"HardCodeMsg",IF(LEN(IF(_xlfn.ISFORMULA(Violin!E33),_xlfn.FORMULATEXT(Violin!E33),Violin!E33))-LEN(SUBSTITUTE(IF(_xlfn.ISFORMULA(Violin!E33),_xlfn.FORMULATEXT(Violin!E33),Violin!E33),"""",""))&gt;LEN(IF(_xlfn.ISFORMULA('#_Violin'!E33),_xlfn.FORMULATEXT('#_Violin'!E33),'#_Violin'!E33))-LEN(SUBSTITUTE(IF(_xlfn.ISFORMULA('#_Violin'!E33),_xlfn.FORMULATEXT('#_Violin'!E33),'#_Violin'!E33),"""","")),TRUE,FALSE),"HardQuoteMsg",IF(LEN(IF(_xlfn.ISFORMULA(Violin!E33),_xlfn.FORMULATEXT(Violin!E33),Violin!E33))-LEN(SUBSTITUTE(IF(_xlfn.ISFORMULA(Violin!E33),_xlfn.FORMULATEXT(Violin!E33),Violin!E33),"$",""))&lt;0.5*(LEN(IF(_xlfn.ISFORMULA('#_Violin'!E33),_xlfn.FORMULATEXT('#_Violin'!E33),'#_Violin'!E33))-LEN(SUBSTITUTE(IF(_xlfn.ISFORMULA('#_Violin'!E33),_xlfn.FORMULATEXT('#_Violin'!E33),'#_Violin'!E33),"$",""))),TRUE,FALSE),"MissingAbsMsg",TRUE,"PerfectMsg")</f>
        <v/>
      </c>
    </row>
    <row r="34" spans="4:5" ht="19.25" customHeight="1" x14ac:dyDescent="0.15">
      <c r="D34" s="50">
        <v>0</v>
      </c>
      <c r="E34" s="57" t="str">
        <f ca="1">_xlfn.IFS(ISBLANK(Violin!E34),"",IF(NOT(ISNA('#_Violin'!E34)),IF(ISNA(Violin!E34),TRUE,FALSE),FALSE),"StuNAMsg",IF(AND(ISNA('#_Violin'!E34),ISNA(Violin!E34)),TRUE,FALSE),"PerfectMsg",IF(NOT(ISERROR('#_Violin'!E34)),IF(ISERROR(Violin!E34),TRUE,FALSE),FALSE),"StuErrorMsg",IF(TYPE('#_Violin'!E34)&lt;&gt;TYPE(Violin!E34),TRUE,FALSE),"WrongTypeMsg",IF(_xlfn.ISFORMULA('#_Violin'!E34),IF(NOT(_xlfn.ISFORMULA(Violin!E34)),TRUE),FALSE),"MissingFormulaMsg",IF(NOT(AND(ISNUMBER(FIND("[",_xlfn.FORMULATEXT('#_Violin'!E34))),ISNUMBER(FIND("!",_xlfn.FORMULATEXT('#_Violin'!E34))))),AND(ISNUMBER(FIND("[",_xlfn.FORMULATEXT(Violin!E34))),ISNUMBER(FIND("!",_xlfn.FORMULATEXT(Violin!E34)))),FALSE),"ExternalRefsMsg",IF(ISNUMBER('#_Violin'!E34),IF(ABS('#_Violin'!E34-Violin!E34)&gt;0.00001,TRUE,FALSE),IF('#_Violin'!E34&lt;&gt;Violin!E34,TRUE,FALSE)),IF(ISNUMBER('#_Violin'!E34),IF('#_Violin'!E34&gt;Violin!E34,"TooLow","TooHigh"),"WrongAnswer"),NOT(_xlfn.ISFORMULA('#_Violin'!E34)),"PerfectMsg",IF((LEN(SUBSTITUTE(SUBSTITUTE(SUBSTITUTE(SUBSTITUTE(SUBSTITUTE(SUBSTITUTE(SUBSTITUTE(SUBSTITUTE(SUBSTITUTE(SUBSTITUTE(SUBSTITUTE(SUBSTITUTE(SUBSTITUTE(SUBSTITUTE(SUBSTITUTE(SUBSTITUTE(SUBSTITUTE(SUBSTITUTE(SUBSTITUTE(SUBSTITUTE(SUBSTITUTE(SUBSTITUTE(SUBSTITUTE(SUBSTITUTE(IF(_xlfn.ISFORMULA(Violin!E34),_xlfn.FORMULATEXT(Violin!E34),Violin!E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Violin!E34),_xlfn.FORMULATEXT(Violin!E34),Violin!E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Violin'!E34),_xlfn.FORMULATEXT('#_Violin'!E34),'#_Violin'!E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Violin'!E34),_xlfn.FORMULATEXT('#_Violin'!E34),'#_Violin'!E34),"9","#"),"8","#"),"7","#"),"6","#"),"5","#"),"4","#"),"3","#"),"2","#"),"1","#"),"0","#"),CHAR(10),""),"$","")," ",""),",","@"),"&gt;","@"),"&lt;","@"),"=","@"),")","@"),"(","@"),"^","@"),"/","@"),"+","@"),"*","@"),"-","@"),"@#","")))/2,TRUE,FALSE),"HardCodeMsg",IF(LEN(IF(_xlfn.ISFORMULA(Violin!E34),_xlfn.FORMULATEXT(Violin!E34),Violin!E34))-LEN(SUBSTITUTE(IF(_xlfn.ISFORMULA(Violin!E34),_xlfn.FORMULATEXT(Violin!E34),Violin!E34),"""",""))&gt;LEN(IF(_xlfn.ISFORMULA('#_Violin'!E34),_xlfn.FORMULATEXT('#_Violin'!E34),'#_Violin'!E34))-LEN(SUBSTITUTE(IF(_xlfn.ISFORMULA('#_Violin'!E34),_xlfn.FORMULATEXT('#_Violin'!E34),'#_Violin'!E34),"""","")),TRUE,FALSE),"HardQuoteMsg",IF(LEN(IF(_xlfn.ISFORMULA(Violin!E34),_xlfn.FORMULATEXT(Violin!E34),Violin!E34))-LEN(SUBSTITUTE(IF(_xlfn.ISFORMULA(Violin!E34),_xlfn.FORMULATEXT(Violin!E34),Violin!E34),"$",""))&lt;0.5*(LEN(IF(_xlfn.ISFORMULA('#_Violin'!E34),_xlfn.FORMULATEXT('#_Violin'!E34),'#_Violin'!E34))-LEN(SUBSTITUTE(IF(_xlfn.ISFORMULA('#_Violin'!E34),_xlfn.FORMULATEXT('#_Violin'!E34),'#_Violin'!E34),"$",""))),TRUE,FALSE),"MissingAbsMsg",TRUE,"PerfectMsg")</f>
        <v/>
      </c>
    </row>
    <row r="36" spans="4:5" ht="30.5" customHeight="1" x14ac:dyDescent="0.15">
      <c r="D36" s="50">
        <v>0</v>
      </c>
      <c r="E36" s="57" t="str">
        <f ca="1">_xlfn.IFS(ISBLANK(Violin!E36),"",IF(NOT(ISNA('#_Violin'!E36)),IF(ISNA(Violin!E36),TRUE,FALSE),FALSE),"StuNAMsg",IF(AND(ISNA('#_Violin'!E36),ISNA(Violin!E36)),TRUE,FALSE),"PerfectMsg",IF(NOT(ISERROR('#_Violin'!E36)),IF(ISERROR(Violin!E36),TRUE,FALSE),FALSE),"StuErrorMsg",IF(TYPE('#_Violin'!E36)&lt;&gt;TYPE(Violin!E36),TRUE,FALSE),"WrongTypeMsg",IF(_xlfn.ISFORMULA('#_Violin'!E36),IF(NOT(_xlfn.ISFORMULA(Violin!E36)),TRUE),FALSE),"MissingFormulaMsg",IF(NOT(AND(ISNUMBER(FIND("[",_xlfn.FORMULATEXT('#_Violin'!E36))),ISNUMBER(FIND("!",_xlfn.FORMULATEXT('#_Violin'!E36))))),AND(ISNUMBER(FIND("[",_xlfn.FORMULATEXT(Violin!E36))),ISNUMBER(FIND("!",_xlfn.FORMULATEXT(Violin!E36)))),FALSE),"ExternalRefsMsg",IF(ISNUMBER('#_Violin'!E36),IF(ABS('#_Violin'!E36-Violin!E36)&gt;0.00001,TRUE,FALSE),IF('#_Violin'!E36&lt;&gt;Violin!E36,TRUE,FALSE)),IF(ISNUMBER('#_Violin'!E36),IF('#_Violin'!E36&gt;Violin!E36,"TooLow","TooHigh"),"WrongAnswer"),NOT(_xlfn.ISFORMULA('#_Violin'!E36)),"PerfectMsg",IF((LEN(SUBSTITUTE(SUBSTITUTE(SUBSTITUTE(SUBSTITUTE(SUBSTITUTE(SUBSTITUTE(SUBSTITUTE(SUBSTITUTE(SUBSTITUTE(SUBSTITUTE(SUBSTITUTE(SUBSTITUTE(SUBSTITUTE(SUBSTITUTE(SUBSTITUTE(SUBSTITUTE(SUBSTITUTE(SUBSTITUTE(SUBSTITUTE(SUBSTITUTE(SUBSTITUTE(SUBSTITUTE(SUBSTITUTE(SUBSTITUTE(IF(_xlfn.ISFORMULA(Violin!E36),_xlfn.FORMULATEXT(Violin!E36),Violin!E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Violin!E36),_xlfn.FORMULATEXT(Violin!E36),Violin!E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Violin'!E36),_xlfn.FORMULATEXT('#_Violin'!E36),'#_Violin'!E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Violin'!E36),_xlfn.FORMULATEXT('#_Violin'!E36),'#_Violin'!E36),"9","#"),"8","#"),"7","#"),"6","#"),"5","#"),"4","#"),"3","#"),"2","#"),"1","#"),"0","#"),CHAR(10),""),"$","")," ",""),",","@"),"&gt;","@"),"&lt;","@"),"=","@"),")","@"),"(","@"),"^","@"),"/","@"),"+","@"),"*","@"),"-","@"),"@#","")))/2,TRUE,FALSE),"HardCodeMsg",IF(LEN(IF(_xlfn.ISFORMULA(Violin!E36),_xlfn.FORMULATEXT(Violin!E36),Violin!E36))-LEN(SUBSTITUTE(IF(_xlfn.ISFORMULA(Violin!E36),_xlfn.FORMULATEXT(Violin!E36),Violin!E36),"""",""))&gt;LEN(IF(_xlfn.ISFORMULA('#_Violin'!E36),_xlfn.FORMULATEXT('#_Violin'!E36),'#_Violin'!E36))-LEN(SUBSTITUTE(IF(_xlfn.ISFORMULA('#_Violin'!E36),_xlfn.FORMULATEXT('#_Violin'!E36),'#_Violin'!E36),"""","")),TRUE,FALSE),"HardQuoteMsg",IF(LEN(IF(_xlfn.ISFORMULA(Violin!E36),_xlfn.FORMULATEXT(Violin!E36),Violin!E36))-LEN(SUBSTITUTE(IF(_xlfn.ISFORMULA(Violin!E36),_xlfn.FORMULATEXT(Violin!E36),Violin!E36),"$",""))&lt;0.5*(LEN(IF(_xlfn.ISFORMULA('#_Violin'!E36),_xlfn.FORMULATEXT('#_Violin'!E36),'#_Violin'!E36))-LEN(SUBSTITUTE(IF(_xlfn.ISFORMULA('#_Violin'!E36),_xlfn.FORMULATEXT('#_Violin'!E36),'#_Violin'!E36),"$",""))),TRUE,FALSE),"MissingAbsMsg",TRUE,"PerfectMsg")</f>
        <v/>
      </c>
    </row>
    <row r="37" spans="4:5" ht="30.5" customHeight="1" x14ac:dyDescent="0.15">
      <c r="D37" s="50">
        <v>0</v>
      </c>
      <c r="E37" s="57" t="str">
        <f ca="1">_xlfn.IFS(ISBLANK(Violin!E37),"",IF(NOT(ISNA('#_Violin'!E37)),IF(ISNA(Violin!E37),TRUE,FALSE),FALSE),"StuNAMsg",IF(AND(ISNA('#_Violin'!E37),ISNA(Violin!E37)),TRUE,FALSE),"PerfectMsg",IF(NOT(ISERROR('#_Violin'!E37)),IF(ISERROR(Violin!E37),TRUE,FALSE),FALSE),"StuErrorMsg",IF(TYPE('#_Violin'!E37)&lt;&gt;TYPE(Violin!E37),TRUE,FALSE),"WrongTypeMsg",IF(_xlfn.ISFORMULA('#_Violin'!E37),IF(NOT(_xlfn.ISFORMULA(Violin!E37)),TRUE),FALSE),"MissingFormulaMsg",IF(NOT(AND(ISNUMBER(FIND("[",_xlfn.FORMULATEXT('#_Violin'!E37))),ISNUMBER(FIND("!",_xlfn.FORMULATEXT('#_Violin'!E37))))),AND(ISNUMBER(FIND("[",_xlfn.FORMULATEXT(Violin!E37))),ISNUMBER(FIND("!",_xlfn.FORMULATEXT(Violin!E37)))),FALSE),"ExternalRefsMsg",IF(ISNUMBER('#_Violin'!E37),IF(ABS('#_Violin'!E37-Violin!E37)&gt;0.00001,TRUE,FALSE),IF('#_Violin'!E37&lt;&gt;Violin!E37,TRUE,FALSE)),IF(ISNUMBER('#_Violin'!E37),IF('#_Violin'!E37&gt;Violin!E37,"TooLow","TooHigh"),"WrongAnswer"),NOT(_xlfn.ISFORMULA('#_Violin'!E37)),"PerfectMsg",IF((LEN(SUBSTITUTE(SUBSTITUTE(SUBSTITUTE(SUBSTITUTE(SUBSTITUTE(SUBSTITUTE(SUBSTITUTE(SUBSTITUTE(SUBSTITUTE(SUBSTITUTE(SUBSTITUTE(SUBSTITUTE(SUBSTITUTE(SUBSTITUTE(SUBSTITUTE(SUBSTITUTE(SUBSTITUTE(SUBSTITUTE(SUBSTITUTE(SUBSTITUTE(SUBSTITUTE(SUBSTITUTE(SUBSTITUTE(SUBSTITUTE(IF(_xlfn.ISFORMULA(Violin!E37),_xlfn.FORMULATEXT(Violin!E37),Violin!E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Violin!E37),_xlfn.FORMULATEXT(Violin!E37),Violin!E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Violin'!E37),_xlfn.FORMULATEXT('#_Violin'!E37),'#_Violin'!E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Violin'!E37),_xlfn.FORMULATEXT('#_Violin'!E37),'#_Violin'!E37),"9","#"),"8","#"),"7","#"),"6","#"),"5","#"),"4","#"),"3","#"),"2","#"),"1","#"),"0","#"),CHAR(10),""),"$","")," ",""),",","@"),"&gt;","@"),"&lt;","@"),"=","@"),")","@"),"(","@"),"^","@"),"/","@"),"+","@"),"*","@"),"-","@"),"@#","")))/2,TRUE,FALSE),"HardCodeMsg",IF(LEN(IF(_xlfn.ISFORMULA(Violin!E37),_xlfn.FORMULATEXT(Violin!E37),Violin!E37))-LEN(SUBSTITUTE(IF(_xlfn.ISFORMULA(Violin!E37),_xlfn.FORMULATEXT(Violin!E37),Violin!E37),"""",""))&gt;LEN(IF(_xlfn.ISFORMULA('#_Violin'!E37),_xlfn.FORMULATEXT('#_Violin'!E37),'#_Violin'!E37))-LEN(SUBSTITUTE(IF(_xlfn.ISFORMULA('#_Violin'!E37),_xlfn.FORMULATEXT('#_Violin'!E37),'#_Violin'!E37),"""","")),TRUE,FALSE),"HardQuoteMsg",IF(LEN(IF(_xlfn.ISFORMULA(Violin!E37),_xlfn.FORMULATEXT(Violin!E37),Violin!E37))-LEN(SUBSTITUTE(IF(_xlfn.ISFORMULA(Violin!E37),_xlfn.FORMULATEXT(Violin!E37),Violin!E37),"$",""))&lt;0.5*(LEN(IF(_xlfn.ISFORMULA('#_Violin'!E37),_xlfn.FORMULATEXT('#_Violin'!E37),'#_Violin'!E37))-LEN(SUBSTITUTE(IF(_xlfn.ISFORMULA('#_Violin'!E37),_xlfn.FORMULATEXT('#_Violin'!E37),'#_Violin'!E37),"$",""))),TRUE,FALSE),"MissingAbsMsg",TRUE,"PerfectMsg")</f>
        <v/>
      </c>
    </row>
    <row r="38" spans="4:5" ht="30.5" customHeight="1" x14ac:dyDescent="0.15"/>
  </sheetData>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36719-6417-9149-BEB4-59E971EA1AFA}">
  <dimension ref="A1:AO38"/>
  <sheetViews>
    <sheetView showGridLines="0" zoomScale="120" zoomScaleNormal="120" workbookViewId="0">
      <pane ySplit="2" topLeftCell="A3" activePane="bottomLeft" state="frozen"/>
      <selection pane="bottomLeft" activeCell="A3" sqref="A3"/>
    </sheetView>
  </sheetViews>
  <sheetFormatPr baseColWidth="10" defaultColWidth="8.83203125" defaultRowHeight="15" x14ac:dyDescent="0.2"/>
  <cols>
    <col min="4" max="4" width="95.1640625" customWidth="1"/>
    <col min="5" max="5" width="13.83203125" customWidth="1"/>
  </cols>
  <sheetData>
    <row r="1" spans="1:41" s="22" customFormat="1" ht="22" customHeight="1" x14ac:dyDescent="0.2">
      <c r="A1" s="26" t="s">
        <v>299</v>
      </c>
      <c r="B1" s="26" t="s">
        <v>300</v>
      </c>
      <c r="C1" s="26" t="s">
        <v>301</v>
      </c>
      <c r="D1" s="27" t="str" cm="1">
        <f t="array" aca="1" ref="D1" ca="1">IFERROR(
    _xlfn.LET(
        _xlpm.FileName, MID(CELL("filename", A1), FIND("]", CELL("filename", A1)) + 1, 255),
        _xlpm.DynamicRef, INDIRECT("'#_" &amp; _xlpm.FileName &amp; "'!" &amp; C2),
        IF(
            TYPE(_xlpm.DynamicRef) = 1,
            VLOOKUP(
                CELL("format", _xlpm.DynamicRef),
                FormatCodesSFX!$A$4:$B$53,
                2,
                FALSE
            ),
            _xlfn.SWITCH(
                TYPE(_xlpm.DynamicRef),
                2, "short text",
                4, "logical",
                16, "error",
                64, "long text",
                "Other"
            )
        )
    ),
    "Error in formula"
)</f>
        <v>error</v>
      </c>
      <c r="E1" s="26"/>
      <c r="F1" s="26"/>
      <c r="G1" s="26"/>
      <c r="H1" s="26"/>
      <c r="I1" s="27" t="str" cm="1">
        <f t="array" ref="I1">_xlfn.IFS(ROW(A100)&lt;100,"Undo deleted row or quit without saving",COLUMN(AZ1)&lt;52,"Undo deleted column or quit without saving",ROW(A100)&gt;100,"Undo inserted row or quit without saving",COLUMN(AZ1)&gt;52,"Undo inserted column or quit without saving",Scoreboard!$F$23&lt;&gt;"","Security compromised: Undo last action or quit without saving",TRUE=TRUE,"Joe Bobcat")</f>
        <v>Joe Bobcat</v>
      </c>
      <c r="J1" s="27"/>
      <c r="K1" s="27"/>
      <c r="L1" s="27" t="s">
        <v>302</v>
      </c>
      <c r="M1" s="27"/>
      <c r="N1" s="27"/>
      <c r="O1" s="27"/>
      <c r="P1" s="28" t="s">
        <v>303</v>
      </c>
      <c r="Q1" s="27"/>
      <c r="R1" s="27"/>
      <c r="S1" s="55" t="s">
        <v>305</v>
      </c>
      <c r="T1" s="30"/>
      <c r="U1" s="29"/>
      <c r="V1" s="30"/>
      <c r="W1" s="29"/>
      <c r="X1" s="26" t="str">
        <f t="shared" ref="X1:AA2" si="0">A1</f>
        <v>earned</v>
      </c>
      <c r="Y1" s="26" t="str">
        <f t="shared" si="0"/>
        <v>possible</v>
      </c>
      <c r="Z1" s="26" t="str">
        <f t="shared" si="0"/>
        <v>cell</v>
      </c>
      <c r="AA1" s="27" t="str">
        <f t="shared" ca="1" si="0"/>
        <v>error</v>
      </c>
      <c r="AB1" s="26"/>
      <c r="AC1" s="26"/>
      <c r="AD1" s="31"/>
      <c r="AE1" s="31"/>
      <c r="AF1" s="27" t="str">
        <f>I1</f>
        <v>Joe Bobcat</v>
      </c>
      <c r="AG1" s="27"/>
      <c r="AH1" s="31"/>
      <c r="AI1" s="31"/>
      <c r="AJ1" s="31"/>
      <c r="AK1" s="31"/>
      <c r="AL1" s="27" t="s">
        <v>302</v>
      </c>
      <c r="AM1" s="31"/>
      <c r="AN1" s="31"/>
      <c r="AO1" s="31"/>
    </row>
    <row r="2" spans="1:41" s="22" customFormat="1" ht="23" customHeight="1" thickBot="1" x14ac:dyDescent="0.4">
      <c r="A2" s="32">
        <f ca="1">ViolinSC!$A$2</f>
        <v>0</v>
      </c>
      <c r="B2" s="33">
        <f>ViolinSC!$B$2</f>
        <v>7</v>
      </c>
      <c r="C2" s="32" t="str" cm="1">
        <f t="array" aca="1" ref="C2" ca="1">SUBSTITUTE(IF(LEN(CELL("address"))&lt;15,CELL("address"),""),"$","")</f>
        <v/>
      </c>
      <c r="D2" s="34" t="str" cm="1">
        <f t="array" aca="1" ref="D2" ca="1">IF(ISNUMBER(SEARCH("#REF!",_xlfn.SINGLE(_xlfn.FORMULATEXT(INDIRECT("'ViolinSC'!" &amp; C2))))), "DRAGGING CELLS IS NOT PERMITTED. PLEASE UNDO LAST ACTION!!",IF(IF(ViolinSC!B2=0,1,ViolinSC!C2/ViolinSC!B2)&gt;=Scoreboard!$F$19,IF(ISNUMBER(SEARCH("#REF!",_xlfn.SINGLE(_xlfn.FORMULATEXT(INDIRECT("'ViolinSC'!"&amp;C2))))),"DRAGGING CELLS IS NOT PERMITTED. PLEASE UNDO LAST ACTION!!",IF($P$1&lt;&gt;"Feedback OFF",IFERROR(HLOOKUP(INDIRECT("'ViolinSC'!"&amp;C2),FeedbackSFX!$B$2:$N$10,IF($P$1="Feedback ON", 2, FeedbackSFX!B1), FALSE), ""),"")),IF(IF(ViolinSC!B2=0,1,ViolinSC!C2/ViolinSC!B2)&gt;=Scoreboard!$F$19/2,"Earn "&amp;TEXT(Scoreboard!$F$19,"0%")&amp;" to unlock score and feedback. ---&gt; Halfway There!!!","Earn "&amp;TEXT(Scoreboard!$F$19,"0%")&amp;" to unlock score and feedback.")))</f>
        <v/>
      </c>
      <c r="E2" s="35"/>
      <c r="F2" s="35"/>
      <c r="G2" s="35"/>
      <c r="H2" s="35"/>
      <c r="I2" s="36"/>
      <c r="J2" s="35"/>
      <c r="K2" s="35"/>
      <c r="L2" s="35"/>
      <c r="M2" s="35"/>
      <c r="N2" s="35"/>
      <c r="O2" s="35"/>
      <c r="P2" s="42" t="str">
        <f ca="1">IF(Scoreboard!$E$4="Excel version: Invalid","****ERROR: Scoreboard requires Excel 365 or 2021 to run****", "")</f>
        <v/>
      </c>
      <c r="Q2" s="35"/>
      <c r="R2" s="35"/>
      <c r="S2" s="37"/>
      <c r="T2" s="38"/>
      <c r="U2" s="39"/>
      <c r="V2" s="38"/>
      <c r="W2" s="39"/>
      <c r="X2" s="40">
        <f t="shared" ca="1" si="0"/>
        <v>0</v>
      </c>
      <c r="Y2" s="40">
        <f t="shared" si="0"/>
        <v>7</v>
      </c>
      <c r="Z2" s="40" t="str">
        <f t="shared" ca="1" si="0"/>
        <v/>
      </c>
      <c r="AA2" s="34" t="str">
        <f t="shared" ca="1" si="0"/>
        <v/>
      </c>
      <c r="AB2" s="35"/>
      <c r="AC2" s="35"/>
      <c r="AD2" s="41"/>
      <c r="AE2" s="41"/>
      <c r="AF2" s="41"/>
      <c r="AG2" s="41"/>
      <c r="AH2" s="41"/>
      <c r="AI2" s="41"/>
      <c r="AJ2" s="41"/>
      <c r="AK2" s="41"/>
      <c r="AL2" s="41"/>
      <c r="AM2" s="41"/>
      <c r="AN2" s="41"/>
      <c r="AO2" s="41"/>
    </row>
    <row r="29" spans="4:5" x14ac:dyDescent="0.2">
      <c r="E29" s="1"/>
    </row>
    <row r="30" spans="4:5" ht="19.25" customHeight="1" x14ac:dyDescent="0.2">
      <c r="D30" s="2" t="s">
        <v>17</v>
      </c>
      <c r="E30" s="23"/>
    </row>
    <row r="31" spans="4:5" ht="19.25" customHeight="1" x14ac:dyDescent="0.2">
      <c r="D31" s="2" t="s">
        <v>18</v>
      </c>
      <c r="E31" s="23"/>
    </row>
    <row r="32" spans="4:5" ht="19.25" customHeight="1" x14ac:dyDescent="0.2">
      <c r="D32" s="2" t="s">
        <v>19</v>
      </c>
      <c r="E32" s="23"/>
    </row>
    <row r="33" spans="4:5" ht="19.25" customHeight="1" x14ac:dyDescent="0.2">
      <c r="D33" s="2" t="s">
        <v>20</v>
      </c>
      <c r="E33" s="24"/>
    </row>
    <row r="34" spans="4:5" ht="19.25" customHeight="1" x14ac:dyDescent="0.2">
      <c r="D34" s="2" t="s">
        <v>21</v>
      </c>
      <c r="E34" s="56"/>
    </row>
    <row r="36" spans="4:5" ht="30.5" customHeight="1" x14ac:dyDescent="0.2">
      <c r="D36" s="2" t="s">
        <v>22</v>
      </c>
      <c r="E36" s="56"/>
    </row>
    <row r="37" spans="4:5" ht="30.5" customHeight="1" x14ac:dyDescent="0.2">
      <c r="D37" s="2" t="s">
        <v>23</v>
      </c>
      <c r="E37" s="56"/>
    </row>
    <row r="38" spans="4:5" ht="30.5" customHeight="1" x14ac:dyDescent="0.2"/>
  </sheetData>
  <conditionalFormatting sqref="A1:A2 X1:X2">
    <cfRule type="expression" dxfId="282" priority="7">
      <formula>$A$2/$B$2&gt;=0.05</formula>
    </cfRule>
  </conditionalFormatting>
  <conditionalFormatting sqref="B1:B2 Y1:Y2">
    <cfRule type="expression" dxfId="281" priority="8">
      <formula>$A$2/$B$2&gt;=0.1</formula>
    </cfRule>
  </conditionalFormatting>
  <conditionalFormatting sqref="C1:C2 Z1:Z2">
    <cfRule type="expression" dxfId="280" priority="9">
      <formula>$A$2/$B$2&gt;=0.15</formula>
    </cfRule>
  </conditionalFormatting>
  <conditionalFormatting sqref="D1:D2 AA1:AA2">
    <cfRule type="expression" dxfId="279" priority="10">
      <formula>$A$2/$B$2&gt;=0.2</formula>
    </cfRule>
  </conditionalFormatting>
  <conditionalFormatting sqref="E1:E2 AB1:AB2">
    <cfRule type="expression" dxfId="278" priority="11">
      <formula>$A$2/$B$2&gt;=0.25</formula>
    </cfRule>
  </conditionalFormatting>
  <conditionalFormatting sqref="F1:F2 AC1:AC2">
    <cfRule type="expression" dxfId="277" priority="12">
      <formula>$A$2/$B$2&gt;=0.3</formula>
    </cfRule>
  </conditionalFormatting>
  <conditionalFormatting sqref="G1:G2 AD1:AD2">
    <cfRule type="expression" dxfId="276" priority="13">
      <formula>$A$2/$B$2&gt;=0.35</formula>
    </cfRule>
  </conditionalFormatting>
  <conditionalFormatting sqref="H1:H2 AE1:AE2">
    <cfRule type="expression" dxfId="275" priority="14">
      <formula>$A$2/$B$2&gt;=0.4</formula>
    </cfRule>
  </conditionalFormatting>
  <conditionalFormatting sqref="I1:I2 AF1:AF2">
    <cfRule type="expression" dxfId="274" priority="15">
      <formula>$A$2/$B$2&gt;=0.45</formula>
    </cfRule>
  </conditionalFormatting>
  <conditionalFormatting sqref="K1:K2 AH1:AH2">
    <cfRule type="expression" dxfId="273" priority="17">
      <formula>$A$2/$B$2&gt;=0.55</formula>
    </cfRule>
  </conditionalFormatting>
  <conditionalFormatting sqref="L1:L2 AI1:AI2">
    <cfRule type="expression" dxfId="272" priority="18">
      <formula>$A$2/$B$2&gt;=0.6</formula>
    </cfRule>
  </conditionalFormatting>
  <conditionalFormatting sqref="M1:M2 AJ1:AJ2">
    <cfRule type="expression" dxfId="271" priority="19">
      <formula>$A$2/$B$2&gt;=0.65</formula>
    </cfRule>
  </conditionalFormatting>
  <conditionalFormatting sqref="N1:N2 AK1:AK2">
    <cfRule type="expression" dxfId="270" priority="20">
      <formula>$A$2/$B$2&gt;=0.7</formula>
    </cfRule>
  </conditionalFormatting>
  <conditionalFormatting sqref="J1:J2 AG1:AG2">
    <cfRule type="expression" dxfId="269" priority="16">
      <formula>$A$2/$B$2&gt;=0.5</formula>
    </cfRule>
  </conditionalFormatting>
  <conditionalFormatting sqref="P1">
    <cfRule type="expression" dxfId="268" priority="6">
      <formula>$P$1&lt;&gt;""</formula>
    </cfRule>
  </conditionalFormatting>
  <conditionalFormatting sqref="A1:O2 X1:AO2 P2:R2 Q1:R1">
    <cfRule type="expression" dxfId="267" priority="5" stopIfTrue="1">
      <formula>$P$1="Feedback OFF"</formula>
    </cfRule>
  </conditionalFormatting>
  <conditionalFormatting sqref="O1:O2 AL1:AL2">
    <cfRule type="expression" dxfId="266" priority="21">
      <formula>$A$2/$B$2&gt;=0.75</formula>
    </cfRule>
  </conditionalFormatting>
  <conditionalFormatting sqref="P1:P2 AM1:AM2">
    <cfRule type="expression" dxfId="265" priority="22">
      <formula>$A$2/$B$2&gt;=0.8</formula>
    </cfRule>
  </conditionalFormatting>
  <conditionalFormatting sqref="Q1:Q2 AN1:AN2">
    <cfRule type="expression" dxfId="264" priority="23">
      <formula>$A$2/$B$2&gt;=0.85</formula>
    </cfRule>
  </conditionalFormatting>
  <conditionalFormatting sqref="R1:R2 AO1:AO2">
    <cfRule type="expression" dxfId="263" priority="24">
      <formula>$A$2/$B$2&gt;=1</formula>
    </cfRule>
  </conditionalFormatting>
  <conditionalFormatting sqref="A3:AA100">
    <cfRule type="expression" dxfId="257" priority="2" stopIfTrue="1">
      <formula>$D$2="DRAGGING CELLS IS NOT PERMITTED. PLEASE UNDO LAST ACTION!!"</formula>
    </cfRule>
  </conditionalFormatting>
  <dataValidations count="1">
    <dataValidation type="list" allowBlank="1" showInputMessage="1" showErrorMessage="1" sqref="P1" xr:uid="{684DE88F-F26C-CA43-96B6-A03DBC6147AB}">
      <formula1>"Feedback ON, Taunting ON, Feedback OFF"</formula1>
    </dataValidation>
  </dataValidations>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expression" priority="25" stopIfTrue="1" id="{2F08CE21-FD02-F14E-A39A-85227B8CD98F}">
            <xm:f>AND((ViolinSC!$A$2/ViolinSC!$B$2&gt;=Scoreboard!$F$19),$P$1&lt;&gt;"Feedback OFF",IF(ViolinSC!A3=FeedbackSFX!$C$2, TRUE, FALSE))</xm:f>
            <x14:dxf>
              <fill>
                <patternFill>
                  <bgColor rgb="FFCEEED0"/>
                </patternFill>
              </fill>
            </x14:dxf>
          </x14:cfRule>
          <x14:cfRule type="expression" priority="26" stopIfTrue="1" id="{58B8CCCA-D265-6F49-9080-4737825715E8}">
            <xm:f>AND((ViolinSC!$A$2/ViolinSC!$B$2&gt;=Scoreboard!$F$19),$P$1&lt;&gt;"Feedback OFF",IF(ViolinSC!A3=FeedbackSFX!$K$2, TRUE, FALSE))</xm:f>
            <x14:dxf>
              <fill>
                <patternFill>
                  <bgColor rgb="FFFFFF64"/>
                </patternFill>
              </fill>
            </x14:dxf>
          </x14:cfRule>
          <x14:cfRule type="expression" priority="27" stopIfTrue="1" id="{0C8B0ED6-86DC-F94E-A062-3D00F9F7D7F6}">
            <xm:f>AND((ViolinSC!$A$2/ViolinSC!$B$2&gt;=Scoreboard!$F$19),$P$1&lt;&gt;"Feedback OFF",AND(IF(ViolinSC!A3&lt;&gt;FeedbackSFX!$C$2, TRUE, FALSE),ViolinSC!A3&lt;&gt;"",_xlfn.ISFORMULA(ViolinSC!A3)))</xm:f>
            <x14:dxf>
              <fill>
                <patternFill>
                  <bgColor rgb="FFFF99CC"/>
                </patternFill>
              </fill>
            </x14:dxf>
          </x14:cfRule>
          <xm:sqref>A3:AL37</xm:sqref>
        </x14:conditionalFormatting>
        <x14:conditionalFormatting xmlns:xm="http://schemas.microsoft.com/office/excel/2006/main">
          <x14:cfRule type="expression" priority="4" stopIfTrue="1" id="{544AD052-F5DA-FD4B-974D-C5BD6F00837B}">
            <xm:f>Scoreboard!$F$23&lt;&gt;""</xm:f>
            <x14:dxf>
              <font>
                <color rgb="FF9C0006"/>
              </font>
              <fill>
                <patternFill>
                  <fgColor indexed="64"/>
                  <bgColor rgb="FFFFC7CE"/>
                </patternFill>
              </fill>
            </x14:dxf>
          </x14:cfRule>
          <xm:sqref>I1:N1</xm:sqref>
        </x14:conditionalFormatting>
        <x14:conditionalFormatting xmlns:xm="http://schemas.microsoft.com/office/excel/2006/main">
          <x14:cfRule type="expression" priority="1" stopIfTrue="1" id="{ED005374-618C-9C4D-A25D-336965E61608}">
            <xm:f>Scoreboard!$E$4="Excel version: Invalid"</xm:f>
            <x14:dxf>
              <font>
                <color rgb="FF9C0006"/>
              </font>
              <fill>
                <patternFill>
                  <fgColor indexed="64"/>
                  <bgColor rgb="FFFFC7CE"/>
                </patternFill>
              </fill>
            </x14:dxf>
          </x14:cfRule>
          <x14:cfRule type="expression" priority="3" stopIfTrue="1" id="{F3739557-D740-5145-AA1C-B008FD914DF0}">
            <xm:f>Scoreboard!$F$23&lt;&gt;""</xm:f>
            <x14:dxf>
              <font>
                <color rgb="FF9C0006"/>
              </font>
              <fill>
                <patternFill>
                  <fgColor indexed="64"/>
                  <bgColor rgb="FFFFC7CE"/>
                </patternFill>
              </fill>
            </x14:dxf>
          </x14:cfRule>
          <xm:sqref>A3:AA100</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35797C-7430-0840-B2D3-91F53E8C529A}">
  <sheetPr>
    <tabColor rgb="FF4FADEA"/>
  </sheetPr>
  <dimension ref="A1:AO38"/>
  <sheetViews>
    <sheetView zoomScale="80" zoomScaleNormal="80" workbookViewId="0">
      <pane ySplit="2" topLeftCell="A3" activePane="bottomLeft" state="frozen"/>
      <selection pane="bottomLeft" activeCell="A3" sqref="A3:XFD3"/>
    </sheetView>
  </sheetViews>
  <sheetFormatPr baseColWidth="10" defaultColWidth="8.83203125" defaultRowHeight="9" x14ac:dyDescent="0.15"/>
  <cols>
    <col min="1" max="3" width="8.83203125" style="43"/>
    <col min="4" max="4" width="95.1640625" style="43" customWidth="1"/>
    <col min="5" max="5" width="13.83203125" style="43" customWidth="1"/>
    <col min="6" max="16384" width="8.83203125" style="43"/>
  </cols>
  <sheetData>
    <row r="1" spans="1:41" s="44" customFormat="1" ht="22" customHeight="1" x14ac:dyDescent="0.15">
      <c r="A1" s="46" t="s">
        <v>299</v>
      </c>
      <c r="B1" s="46" t="s">
        <v>300</v>
      </c>
      <c r="C1" s="46" t="s">
        <v>301</v>
      </c>
      <c r="D1" s="47" t="str" cm="1">
        <f t="array" aca="1" ref="D1" ca="1">IFERROR(
    _xlfn.LET(
        _xlpm.FileName, MID(CELL("filename", A1), FIND("]", CELL("filename", A1)) + 1, 255),
        _xlpm.DynamicRef, INDIRECT("'#_" &amp; _xlpm.FileName &amp; "'!" &amp; C2),
        IF(
            TYPE(_xlpm.DynamicRef) = 1,
            VLOOKUP(
                CELL("format", _xlpm.DynamicRef),
                FormatCodesSFX!$A$4:$B$53,
                2,
                FALSE
            ),
            _xlfn.SWITCH(
                TYPE(_xlpm.DynamicRef),
                2, "short text",
                4, "logical",
                16, "error",
                64, "long text",
                "Other"
            )
        )
    ),
    "Error in formula"
)</f>
        <v>error</v>
      </c>
      <c r="E1" s="46"/>
      <c r="F1" s="46"/>
      <c r="G1" s="46"/>
      <c r="H1" s="46"/>
      <c r="I1" s="47" t="str">
        <f>ViolinSC!$I$1</f>
        <v>Joe Bobcat</v>
      </c>
      <c r="J1" s="47"/>
      <c r="K1" s="47"/>
      <c r="L1" s="47" t="s">
        <v>302</v>
      </c>
      <c r="M1" s="47"/>
      <c r="N1" s="47"/>
      <c r="O1" s="47"/>
      <c r="P1" s="47" t="s">
        <v>303</v>
      </c>
      <c r="Q1" s="47"/>
      <c r="R1" s="47"/>
      <c r="S1" s="43"/>
      <c r="T1" s="43"/>
      <c r="U1" s="43"/>
      <c r="V1" s="43"/>
      <c r="W1" s="43"/>
      <c r="X1" s="46" t="str">
        <f t="shared" ref="X1:AA2" si="0">A1</f>
        <v>earned</v>
      </c>
      <c r="Y1" s="46" t="str">
        <f t="shared" si="0"/>
        <v>possible</v>
      </c>
      <c r="Z1" s="46" t="str">
        <f t="shared" si="0"/>
        <v>cell</v>
      </c>
      <c r="AA1" s="47" t="str">
        <f t="shared" ca="1" si="0"/>
        <v>error</v>
      </c>
      <c r="AB1" s="46"/>
      <c r="AC1" s="46"/>
      <c r="AD1" s="43"/>
      <c r="AE1" s="43"/>
      <c r="AF1" s="47" t="str">
        <f>I1</f>
        <v>Joe Bobcat</v>
      </c>
      <c r="AG1" s="47"/>
      <c r="AH1" s="43"/>
      <c r="AI1" s="43"/>
      <c r="AJ1" s="43"/>
      <c r="AK1" s="43"/>
      <c r="AL1" s="47" t="s">
        <v>302</v>
      </c>
      <c r="AM1" s="43"/>
      <c r="AN1" s="43"/>
      <c r="AO1" s="43"/>
    </row>
    <row r="2" spans="1:41" s="44" customFormat="1" ht="23" customHeight="1" x14ac:dyDescent="0.15">
      <c r="A2" s="46">
        <f ca="1">ViolinSC!$A$2</f>
        <v>0</v>
      </c>
      <c r="B2" s="48">
        <f>ViolinSC!$B$2</f>
        <v>7</v>
      </c>
      <c r="C2" s="46" t="str" cm="1">
        <f t="array" aca="1" ref="C2" ca="1">SUBSTITUTE(IF(LEN(CELL("address"))&lt;15,CELL("address"),""),"$","")</f>
        <v/>
      </c>
      <c r="D2" s="47" t="str" cm="1">
        <f t="array" aca="1" ref="D2" ca="1">IF(ISNUMBER(SEARCH("#REF!",_xlfn.SINGLE(_xlfn.FORMULATEXT(INDIRECT("'ViolinSC'!" &amp; C2))))), "DRAGGING CELLS IS NOT PERMITTED. PLEASE UNDO LAST ACTION!!",IF(IF(ViolinSC!B2=0,1,ViolinSC!C2/ViolinSC!B2)&gt;=Scoreboard!$F$19,IF(ISNUMBER(SEARCH("#REF!",_xlfn.SINGLE(_xlfn.FORMULATEXT(INDIRECT("'ViolinSC'!"&amp;C2))))),"DRAGGING CELLS IS NOT PERMITTED. PLEASE UNDO LAST ACTION!!",IF($P$1&lt;&gt;"Feedback OFF",IFERROR(HLOOKUP(INDIRECT("'ViolinSC'!"&amp;C2),FeedbackSFX!$B$2:$N$10,IF($P$1="Feedback ON", 2, FeedbackSFX!B1), FALSE), ""),"")),IF(IF(ViolinSC!B2=0,1,ViolinSC!C2/ViolinSC!B2)&gt;=Scoreboard!$F$19/2,"Earn "&amp;TEXT(Scoreboard!$F$19,"0%")&amp;" to unlock score and feedback. ---&gt; Halfway There!!!","Earn "&amp;TEXT(Scoreboard!$F$19,"0%")&amp;" to unlock score and feedback.")))</f>
        <v/>
      </c>
      <c r="E2" s="46"/>
      <c r="F2" s="46"/>
      <c r="G2" s="46"/>
      <c r="H2" s="46"/>
      <c r="I2" s="45"/>
      <c r="J2" s="46"/>
      <c r="K2" s="46"/>
      <c r="L2" s="46"/>
      <c r="M2" s="46"/>
      <c r="N2" s="46"/>
      <c r="O2" s="46"/>
      <c r="P2" s="46"/>
      <c r="Q2" s="46"/>
      <c r="R2" s="46"/>
      <c r="S2" s="43"/>
      <c r="T2" s="43"/>
      <c r="U2" s="43"/>
      <c r="V2" s="43"/>
      <c r="W2" s="43"/>
      <c r="X2" s="49">
        <f t="shared" ca="1" si="0"/>
        <v>0</v>
      </c>
      <c r="Y2" s="49">
        <f t="shared" si="0"/>
        <v>7</v>
      </c>
      <c r="Z2" s="49" t="str">
        <f t="shared" ca="1" si="0"/>
        <v/>
      </c>
      <c r="AA2" s="47" t="str">
        <f t="shared" ca="1" si="0"/>
        <v/>
      </c>
      <c r="AB2" s="46"/>
      <c r="AC2" s="46"/>
      <c r="AD2" s="43"/>
      <c r="AE2" s="43"/>
      <c r="AF2" s="43"/>
      <c r="AG2" s="43"/>
      <c r="AH2" s="43"/>
      <c r="AI2" s="43"/>
      <c r="AJ2" s="43"/>
      <c r="AK2" s="43"/>
      <c r="AL2" s="43"/>
      <c r="AM2" s="43"/>
      <c r="AN2" s="43"/>
      <c r="AO2" s="43"/>
    </row>
    <row r="29" spans="4:5" x14ac:dyDescent="0.15">
      <c r="E29" s="45"/>
    </row>
    <row r="30" spans="4:5" ht="19.25" customHeight="1" x14ac:dyDescent="0.15">
      <c r="D30" s="50" t="s">
        <v>17</v>
      </c>
      <c r="E30" s="51">
        <v>84</v>
      </c>
    </row>
    <row r="31" spans="4:5" ht="19.25" customHeight="1" x14ac:dyDescent="0.15">
      <c r="D31" s="50" t="s">
        <v>18</v>
      </c>
      <c r="E31" s="51">
        <v>5</v>
      </c>
    </row>
    <row r="32" spans="4:5" ht="19.25" customHeight="1" x14ac:dyDescent="0.15">
      <c r="D32" s="50" t="s">
        <v>19</v>
      </c>
      <c r="E32" s="51">
        <v>96</v>
      </c>
    </row>
    <row r="33" spans="4:5" ht="19.25" customHeight="1" x14ac:dyDescent="0.15">
      <c r="D33" s="50" t="s">
        <v>20</v>
      </c>
      <c r="E33" s="52">
        <v>2.33</v>
      </c>
    </row>
    <row r="34" spans="4:5" ht="19.25" customHeight="1" x14ac:dyDescent="0.15">
      <c r="D34" s="50" t="s">
        <v>21</v>
      </c>
      <c r="E34" s="57">
        <v>0.01</v>
      </c>
    </row>
    <row r="36" spans="4:5" ht="30.5" customHeight="1" x14ac:dyDescent="0.15">
      <c r="D36" s="50" t="s">
        <v>22</v>
      </c>
      <c r="E36" s="57">
        <v>0.68</v>
      </c>
    </row>
    <row r="37" spans="4:5" ht="30.5" customHeight="1" x14ac:dyDescent="0.15">
      <c r="D37" s="50" t="s">
        <v>23</v>
      </c>
      <c r="E37" s="57">
        <v>2.5000000000000001E-2</v>
      </c>
    </row>
    <row r="38" spans="4:5" ht="30.5" customHeight="1" x14ac:dyDescent="0.15"/>
  </sheetData>
  <conditionalFormatting sqref="A1:A2 X1:X2">
    <cfRule type="expression" dxfId="255" priority="3">
      <formula>$A$2/$B$2&gt;=0.05</formula>
    </cfRule>
  </conditionalFormatting>
  <conditionalFormatting sqref="B1:B2 Y1:Y2">
    <cfRule type="expression" dxfId="254" priority="4">
      <formula>$A$2/$B$2&gt;=0.1</formula>
    </cfRule>
  </conditionalFormatting>
  <conditionalFormatting sqref="C1:C2 Z1:Z2">
    <cfRule type="expression" dxfId="253" priority="5">
      <formula>$A$2/$B$2&gt;=0.15</formula>
    </cfRule>
  </conditionalFormatting>
  <conditionalFormatting sqref="D1:D2 AA1:AA2">
    <cfRule type="expression" dxfId="252" priority="6">
      <formula>$A$2/$B$2&gt;=0.2</formula>
    </cfRule>
  </conditionalFormatting>
  <conditionalFormatting sqref="E1:E2 AB1:AB2">
    <cfRule type="expression" dxfId="251" priority="7">
      <formula>$A$2/$B$2&gt;=0.25</formula>
    </cfRule>
  </conditionalFormatting>
  <conditionalFormatting sqref="F1:F2 AC1:AC2">
    <cfRule type="expression" dxfId="250" priority="8">
      <formula>$A$2/$B$2&gt;=0.3</formula>
    </cfRule>
  </conditionalFormatting>
  <conditionalFormatting sqref="G1:G2 AD1:AD2">
    <cfRule type="expression" dxfId="249" priority="9">
      <formula>$A$2/$B$2&gt;=0.35</formula>
    </cfRule>
  </conditionalFormatting>
  <conditionalFormatting sqref="H1:H2 AE1:AE2">
    <cfRule type="expression" dxfId="248" priority="10">
      <formula>$A$2/$B$2&gt;=0.4</formula>
    </cfRule>
  </conditionalFormatting>
  <conditionalFormatting sqref="I1:I2 AF1:AF2">
    <cfRule type="expression" dxfId="247" priority="11">
      <formula>$A$2/$B$2&gt;=0.45</formula>
    </cfRule>
  </conditionalFormatting>
  <conditionalFormatting sqref="K1:K2 AH1:AH2">
    <cfRule type="expression" dxfId="246" priority="13">
      <formula>$A$2/$B$2&gt;=0.55</formula>
    </cfRule>
  </conditionalFormatting>
  <conditionalFormatting sqref="L1:L2 AI1:AI2">
    <cfRule type="expression" dxfId="245" priority="14">
      <formula>$A$2/$B$2&gt;=0.6</formula>
    </cfRule>
  </conditionalFormatting>
  <conditionalFormatting sqref="M1:M2 AJ1:AJ2">
    <cfRule type="expression" dxfId="244" priority="15">
      <formula>$A$2/$B$2&gt;=0.65</formula>
    </cfRule>
  </conditionalFormatting>
  <conditionalFormatting sqref="N1:N2 AK1:AK2">
    <cfRule type="expression" dxfId="243" priority="16">
      <formula>$A$2/$B$2&gt;=0.7</formula>
    </cfRule>
  </conditionalFormatting>
  <conditionalFormatting sqref="J1:J2 AG1:AG2">
    <cfRule type="expression" dxfId="242" priority="12">
      <formula>$A$2/$B$2&gt;=0.5</formula>
    </cfRule>
  </conditionalFormatting>
  <conditionalFormatting sqref="P1">
    <cfRule type="expression" dxfId="241" priority="2">
      <formula>$P$1&lt;&gt;""</formula>
    </cfRule>
  </conditionalFormatting>
  <conditionalFormatting sqref="A1:O2 X1:AO2 P2:R2 Q1:R1">
    <cfRule type="expression" dxfId="240" priority="1" stopIfTrue="1">
      <formula>$P$1="Feedback OFF"</formula>
    </cfRule>
  </conditionalFormatting>
  <conditionalFormatting sqref="O1:O2 AL1:AL2">
    <cfRule type="expression" dxfId="239" priority="17">
      <formula>$A$2/$B$2&gt;=0.75</formula>
    </cfRule>
  </conditionalFormatting>
  <conditionalFormatting sqref="P1:P2 AM1:AM2">
    <cfRule type="expression" dxfId="238" priority="18">
      <formula>$A$2/$B$2&gt;=0.8</formula>
    </cfRule>
  </conditionalFormatting>
  <conditionalFormatting sqref="Q1:Q2 AN1:AN2">
    <cfRule type="expression" dxfId="237" priority="19">
      <formula>$A$2/$B$2&gt;=0.85</formula>
    </cfRule>
  </conditionalFormatting>
  <conditionalFormatting sqref="R1:R2 AO1:AO2">
    <cfRule type="expression" dxfId="236" priority="20">
      <formula>$A$2/$B$2&gt;=1</formula>
    </cfRule>
  </conditionalFormatting>
  <dataValidations count="1">
    <dataValidation type="list" allowBlank="1" showInputMessage="1" showErrorMessage="1" sqref="P1" xr:uid="{BA2D50E8-3273-9D45-B1D7-5EF51F73F559}">
      <formula1>"Feedback ON, Taunting ON, Feedback OFF"</formula1>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948298-E453-1A4F-89DB-77EA84D33068}">
  <sheetPr>
    <tabColor rgb="FF4FADEA"/>
  </sheetPr>
  <dimension ref="E1:H36"/>
  <sheetViews>
    <sheetView zoomScale="88" zoomScaleNormal="120" workbookViewId="0">
      <selection activeCell="F25" sqref="F25"/>
    </sheetView>
  </sheetViews>
  <sheetFormatPr baseColWidth="10" defaultColWidth="11.5" defaultRowHeight="9" x14ac:dyDescent="0.15"/>
  <cols>
    <col min="1" max="4" width="11.5" style="43"/>
    <col min="5" max="5" width="51.33203125" style="43" customWidth="1"/>
    <col min="6" max="8" width="16.83203125" style="43" bestFit="1" customWidth="1"/>
    <col min="9" max="9" width="16.1640625" style="43" customWidth="1"/>
    <col min="10" max="16384" width="11.5" style="43"/>
  </cols>
  <sheetData>
    <row r="1" s="44" customFormat="1" x14ac:dyDescent="0.15"/>
    <row r="2" s="44" customFormat="1" x14ac:dyDescent="0.15"/>
    <row r="27" spans="5:8" x14ac:dyDescent="0.15">
      <c r="F27" s="45">
        <v>0</v>
      </c>
      <c r="G27" s="45">
        <v>0</v>
      </c>
      <c r="H27" s="45">
        <v>0</v>
      </c>
    </row>
    <row r="28" spans="5:8" ht="18" customHeight="1" x14ac:dyDescent="0.15">
      <c r="E28" s="50">
        <v>0</v>
      </c>
      <c r="F28" s="51">
        <v>1</v>
      </c>
      <c r="G28" s="51">
        <v>1</v>
      </c>
      <c r="H28" s="51">
        <v>1</v>
      </c>
    </row>
    <row r="29" spans="5:8" ht="18" customHeight="1" x14ac:dyDescent="0.15">
      <c r="E29" s="50">
        <v>0</v>
      </c>
      <c r="F29" s="51">
        <v>1</v>
      </c>
      <c r="G29" s="51">
        <v>1</v>
      </c>
      <c r="H29" s="51">
        <v>1</v>
      </c>
    </row>
    <row r="30" spans="5:8" ht="18" customHeight="1" x14ac:dyDescent="0.15">
      <c r="E30" s="50">
        <v>0</v>
      </c>
      <c r="F30" s="51">
        <v>1</v>
      </c>
      <c r="G30" s="51">
        <v>1</v>
      </c>
      <c r="H30" s="51">
        <v>1</v>
      </c>
    </row>
    <row r="31" spans="5:8" ht="18" customHeight="1" x14ac:dyDescent="0.15">
      <c r="E31" s="50">
        <v>0</v>
      </c>
      <c r="F31" s="52">
        <v>1</v>
      </c>
      <c r="G31" s="52">
        <v>1</v>
      </c>
      <c r="H31" s="52">
        <v>1</v>
      </c>
    </row>
    <row r="32" spans="5:8" ht="18" customHeight="1" x14ac:dyDescent="0.15">
      <c r="E32" s="50">
        <v>0</v>
      </c>
      <c r="F32" s="57">
        <v>1</v>
      </c>
      <c r="G32" s="57">
        <v>1</v>
      </c>
      <c r="H32" s="57">
        <v>1</v>
      </c>
    </row>
    <row r="34" spans="5:8" ht="31.25" customHeight="1" x14ac:dyDescent="0.15">
      <c r="E34" s="58">
        <v>0</v>
      </c>
      <c r="F34" s="58"/>
      <c r="G34" s="58"/>
      <c r="H34" s="53">
        <v>1</v>
      </c>
    </row>
    <row r="35" spans="5:8" ht="31.25" customHeight="1" x14ac:dyDescent="0.15">
      <c r="E35" s="58">
        <v>0</v>
      </c>
      <c r="F35" s="58"/>
      <c r="G35" s="58"/>
      <c r="H35" s="57">
        <v>1</v>
      </c>
    </row>
    <row r="36" spans="5:8" ht="31.25" customHeight="1" x14ac:dyDescent="0.15">
      <c r="E36" s="58">
        <v>0</v>
      </c>
      <c r="F36" s="58"/>
      <c r="G36" s="58"/>
      <c r="H36" s="57">
        <v>1</v>
      </c>
    </row>
  </sheetData>
  <mergeCells count="3">
    <mergeCell ref="E34:G34"/>
    <mergeCell ref="E35:G35"/>
    <mergeCell ref="E36:G36"/>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C7C742-8A38-3048-8256-A84837CC929A}">
  <sheetPr>
    <tabColor rgb="FF4FADEA"/>
  </sheetPr>
  <dimension ref="A1:I36"/>
  <sheetViews>
    <sheetView zoomScale="88" zoomScaleNormal="120" workbookViewId="0">
      <selection activeCell="F28" sqref="F28"/>
    </sheetView>
  </sheetViews>
  <sheetFormatPr baseColWidth="10" defaultColWidth="11.5" defaultRowHeight="9" x14ac:dyDescent="0.15"/>
  <cols>
    <col min="1" max="4" width="11.5" style="43"/>
    <col min="5" max="5" width="51.33203125" style="43" customWidth="1"/>
    <col min="6" max="8" width="11.5" style="43"/>
    <col min="9" max="9" width="16.1640625" style="43" customWidth="1"/>
    <col min="10" max="16384" width="11.5" style="43"/>
  </cols>
  <sheetData>
    <row r="1" spans="1:9" s="44" customFormat="1" x14ac:dyDescent="0.15">
      <c r="I1" s="44" t="s">
        <v>290</v>
      </c>
    </row>
    <row r="2" spans="1:9" s="44" customFormat="1" x14ac:dyDescent="0.15">
      <c r="A2" s="54">
        <f ca="1">IF(Placement!$D$2="DRAGGING CELLS IS NOT PERMITTED. PLEASE UNDO LAST ACTION!!",0,IF(Placement!$P$1&lt;&gt;"Feedback OFF",IF(Scoreboard!$F$24="",IFERROR(IF(B2=0,C2,IF(C2/B2&gt;=Scoreboard!$F$19,C2,"")),""),0),0))</f>
        <v>0</v>
      </c>
      <c r="B2" s="54">
        <f>SUMIF(PlacementPT!A3:$AL$36,"&gt;0")</f>
        <v>18</v>
      </c>
      <c r="C2" s="44">
        <f ca="1">SUMIFS(PlacementPT!A3:$AL$36, PlacementPT!A3:$AL$36, "&gt;0", PlacementSC!A3:$AL$36, "PerfectMsg")+ABS(SUMIFS(PlacementPT!A3:$AL$36, PlacementPT!A3:$AL$36, "&lt;0", PlacementSC!A3:$AL$36, "PerfectMsg"))</f>
        <v>0</v>
      </c>
    </row>
    <row r="27" spans="5:8" x14ac:dyDescent="0.15">
      <c r="F27" s="45">
        <v>0</v>
      </c>
      <c r="G27" s="45">
        <v>0</v>
      </c>
      <c r="H27" s="45">
        <v>0</v>
      </c>
    </row>
    <row r="28" spans="5:8" ht="18" customHeight="1" x14ac:dyDescent="0.15">
      <c r="E28" s="50">
        <v>0</v>
      </c>
      <c r="F28" s="51" t="str">
        <f ca="1">_xlfn.IFS(ISBLANK(Placement!F28),"",IF(NOT(ISNA('#_Placement'!F28)),IF(ISNA(Placement!F28),TRUE,FALSE),FALSE),"StuNAMsg",IF(AND(ISNA('#_Placement'!F28),ISNA(Placement!F28)),TRUE,FALSE),"PerfectMsg",IF(NOT(ISERROR('#_Placement'!F28)),IF(ISERROR(Placement!F28),TRUE,FALSE),FALSE),"StuErrorMsg",IF(TYPE('#_Placement'!F28)&lt;&gt;TYPE(Placement!F28),TRUE,FALSE),"WrongTypeMsg",IF(_xlfn.ISFORMULA('#_Placement'!F28),IF(NOT(_xlfn.ISFORMULA(Placement!F28)),TRUE),FALSE),"MissingFormulaMsg",IF(NOT(AND(ISNUMBER(FIND("[",_xlfn.FORMULATEXT('#_Placement'!F28))),ISNUMBER(FIND("!",_xlfn.FORMULATEXT('#_Placement'!F28))))),AND(ISNUMBER(FIND("[",_xlfn.FORMULATEXT(Placement!F28))),ISNUMBER(FIND("!",_xlfn.FORMULATEXT(Placement!F28)))),FALSE),"ExternalRefsMsg",IF(ISNUMBER('#_Placement'!F28),IF(ABS('#_Placement'!F28-Placement!F28)&gt;0.00001,TRUE,FALSE),IF('#_Placement'!F28&lt;&gt;Placement!F28,TRUE,FALSE)),IF(ISNUMBER('#_Placement'!F28),IF('#_Placement'!F28&gt;Placement!F28,"TooLow","TooHigh"),"WrongAnswer"),NOT(_xlfn.ISFORMULA('#_Placement'!F28)),"PerfectMsg",IF((LEN(SUBSTITUTE(SUBSTITUTE(SUBSTITUTE(SUBSTITUTE(SUBSTITUTE(SUBSTITUTE(SUBSTITUTE(SUBSTITUTE(SUBSTITUTE(SUBSTITUTE(SUBSTITUTE(SUBSTITUTE(SUBSTITUTE(SUBSTITUTE(SUBSTITUTE(SUBSTITUTE(SUBSTITUTE(SUBSTITUTE(SUBSTITUTE(SUBSTITUTE(SUBSTITUTE(SUBSTITUTE(SUBSTITUTE(SUBSTITUTE(IF(_xlfn.ISFORMULA(Placement!F28),_xlfn.FORMULATEXT(Placement!F28),Placement!F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Placement!F28),_xlfn.FORMULATEXT(Placement!F28),Placement!F28)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Placement'!F28),_xlfn.FORMULATEXT('#_Placement'!F28),'#_Placement'!F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Placement'!F28),_xlfn.FORMULATEXT('#_Placement'!F28),'#_Placement'!F28),"9","#"),"8","#"),"7","#"),"6","#"),"5","#"),"4","#"),"3","#"),"2","#"),"1","#"),"0","#"),CHAR(10),""),"$","")," ",""),",","@"),"&gt;","@"),"&lt;","@"),"=","@"),")","@"),"(","@"),"^","@"),"/","@"),"+","@"),"*","@"),"-","@"),"@#","")))/2,TRUE,FALSE),"HardCodeMsg",IF(LEN(IF(_xlfn.ISFORMULA(Placement!F28),_xlfn.FORMULATEXT(Placement!F28),Placement!F28))-LEN(SUBSTITUTE(IF(_xlfn.ISFORMULA(Placement!F28),_xlfn.FORMULATEXT(Placement!F28),Placement!F28),"""",""))&gt;LEN(IF(_xlfn.ISFORMULA('#_Placement'!F28),_xlfn.FORMULATEXT('#_Placement'!F28),'#_Placement'!F28))-LEN(SUBSTITUTE(IF(_xlfn.ISFORMULA('#_Placement'!F28),_xlfn.FORMULATEXT('#_Placement'!F28),'#_Placement'!F28),"""","")),TRUE,FALSE),"HardQuoteMsg",IF(LEN(IF(_xlfn.ISFORMULA(Placement!F28),_xlfn.FORMULATEXT(Placement!F28),Placement!F28))-LEN(SUBSTITUTE(IF(_xlfn.ISFORMULA(Placement!F28),_xlfn.FORMULATEXT(Placement!F28),Placement!F28),"$",""))&lt;0.5*(LEN(IF(_xlfn.ISFORMULA('#_Placement'!F28),_xlfn.FORMULATEXT('#_Placement'!F28),'#_Placement'!F28))-LEN(SUBSTITUTE(IF(_xlfn.ISFORMULA('#_Placement'!F28),_xlfn.FORMULATEXT('#_Placement'!F28),'#_Placement'!F28),"$",""))),TRUE,FALSE),"MissingAbsMsg",TRUE,"PerfectMsg")</f>
        <v/>
      </c>
      <c r="G28" s="51" t="str">
        <f ca="1">_xlfn.IFS(ISBLANK(Placement!G28),"",IF(NOT(ISNA('#_Placement'!G28)),IF(ISNA(Placement!G28),TRUE,FALSE),FALSE),"StuNAMsg",IF(AND(ISNA('#_Placement'!G28),ISNA(Placement!G28)),TRUE,FALSE),"PerfectMsg",IF(NOT(ISERROR('#_Placement'!G28)),IF(ISERROR(Placement!G28),TRUE,FALSE),FALSE),"StuErrorMsg",IF(TYPE('#_Placement'!G28)&lt;&gt;TYPE(Placement!G28),TRUE,FALSE),"WrongTypeMsg",IF(_xlfn.ISFORMULA('#_Placement'!G28),IF(NOT(_xlfn.ISFORMULA(Placement!G28)),TRUE),FALSE),"MissingFormulaMsg",IF(NOT(AND(ISNUMBER(FIND("[",_xlfn.FORMULATEXT('#_Placement'!G28))),ISNUMBER(FIND("!",_xlfn.FORMULATEXT('#_Placement'!G28))))),AND(ISNUMBER(FIND("[",_xlfn.FORMULATEXT(Placement!G28))),ISNUMBER(FIND("!",_xlfn.FORMULATEXT(Placement!G28)))),FALSE),"ExternalRefsMsg",IF(ISNUMBER('#_Placement'!G28),IF(ABS('#_Placement'!G28-Placement!G28)&gt;0.00001,TRUE,FALSE),IF('#_Placement'!G28&lt;&gt;Placement!G28,TRUE,FALSE)),IF(ISNUMBER('#_Placement'!G28),IF('#_Placement'!G28&gt;Placement!G28,"TooLow","TooHigh"),"WrongAnswer"),NOT(_xlfn.ISFORMULA('#_Placement'!G28)),"PerfectMsg",IF((LEN(SUBSTITUTE(SUBSTITUTE(SUBSTITUTE(SUBSTITUTE(SUBSTITUTE(SUBSTITUTE(SUBSTITUTE(SUBSTITUTE(SUBSTITUTE(SUBSTITUTE(SUBSTITUTE(SUBSTITUTE(SUBSTITUTE(SUBSTITUTE(SUBSTITUTE(SUBSTITUTE(SUBSTITUTE(SUBSTITUTE(SUBSTITUTE(SUBSTITUTE(SUBSTITUTE(SUBSTITUTE(SUBSTITUTE(SUBSTITUTE(IF(_xlfn.ISFORMULA(Placement!G28),_xlfn.FORMULATEXT(Placement!G28),Placement!G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Placement!G28),_xlfn.FORMULATEXT(Placement!G28),Placement!G28)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Placement'!G28),_xlfn.FORMULATEXT('#_Placement'!G28),'#_Placement'!G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Placement'!G28),_xlfn.FORMULATEXT('#_Placement'!G28),'#_Placement'!G28),"9","#"),"8","#"),"7","#"),"6","#"),"5","#"),"4","#"),"3","#"),"2","#"),"1","#"),"0","#"),CHAR(10),""),"$","")," ",""),",","@"),"&gt;","@"),"&lt;","@"),"=","@"),")","@"),"(","@"),"^","@"),"/","@"),"+","@"),"*","@"),"-","@"),"@#","")))/2,TRUE,FALSE),"HardCodeMsg",IF(LEN(IF(_xlfn.ISFORMULA(Placement!G28),_xlfn.FORMULATEXT(Placement!G28),Placement!G28))-LEN(SUBSTITUTE(IF(_xlfn.ISFORMULA(Placement!G28),_xlfn.FORMULATEXT(Placement!G28),Placement!G28),"""",""))&gt;LEN(IF(_xlfn.ISFORMULA('#_Placement'!G28),_xlfn.FORMULATEXT('#_Placement'!G28),'#_Placement'!G28))-LEN(SUBSTITUTE(IF(_xlfn.ISFORMULA('#_Placement'!G28),_xlfn.FORMULATEXT('#_Placement'!G28),'#_Placement'!G28),"""","")),TRUE,FALSE),"HardQuoteMsg",IF(LEN(IF(_xlfn.ISFORMULA(Placement!G28),_xlfn.FORMULATEXT(Placement!G28),Placement!G28))-LEN(SUBSTITUTE(IF(_xlfn.ISFORMULA(Placement!G28),_xlfn.FORMULATEXT(Placement!G28),Placement!G28),"$",""))&lt;0.5*(LEN(IF(_xlfn.ISFORMULA('#_Placement'!G28),_xlfn.FORMULATEXT('#_Placement'!G28),'#_Placement'!G28))-LEN(SUBSTITUTE(IF(_xlfn.ISFORMULA('#_Placement'!G28),_xlfn.FORMULATEXT('#_Placement'!G28),'#_Placement'!G28),"$",""))),TRUE,FALSE),"MissingAbsMsg",TRUE,"PerfectMsg")</f>
        <v/>
      </c>
      <c r="H28" s="51" t="str">
        <f ca="1">_xlfn.IFS(ISBLANK(Placement!H28),"",IF(NOT(ISNA('#_Placement'!H28)),IF(ISNA(Placement!H28),TRUE,FALSE),FALSE),"StuNAMsg",IF(AND(ISNA('#_Placement'!H28),ISNA(Placement!H28)),TRUE,FALSE),"PerfectMsg",IF(NOT(ISERROR('#_Placement'!H28)),IF(ISERROR(Placement!H28),TRUE,FALSE),FALSE),"StuErrorMsg",IF(TYPE('#_Placement'!H28)&lt;&gt;TYPE(Placement!H28),TRUE,FALSE),"WrongTypeMsg",IF(_xlfn.ISFORMULA('#_Placement'!H28),IF(NOT(_xlfn.ISFORMULA(Placement!H28)),TRUE),FALSE),"MissingFormulaMsg",IF(NOT(AND(ISNUMBER(FIND("[",_xlfn.FORMULATEXT('#_Placement'!H28))),ISNUMBER(FIND("!",_xlfn.FORMULATEXT('#_Placement'!H28))))),AND(ISNUMBER(FIND("[",_xlfn.FORMULATEXT(Placement!H28))),ISNUMBER(FIND("!",_xlfn.FORMULATEXT(Placement!H28)))),FALSE),"ExternalRefsMsg",IF(ISNUMBER('#_Placement'!H28),IF(ABS('#_Placement'!H28-Placement!H28)&gt;0.00001,TRUE,FALSE),IF('#_Placement'!H28&lt;&gt;Placement!H28,TRUE,FALSE)),IF(ISNUMBER('#_Placement'!H28),IF('#_Placement'!H28&gt;Placement!H28,"TooLow","TooHigh"),"WrongAnswer"),NOT(_xlfn.ISFORMULA('#_Placement'!H28)),"PerfectMsg",IF((LEN(SUBSTITUTE(SUBSTITUTE(SUBSTITUTE(SUBSTITUTE(SUBSTITUTE(SUBSTITUTE(SUBSTITUTE(SUBSTITUTE(SUBSTITUTE(SUBSTITUTE(SUBSTITUTE(SUBSTITUTE(SUBSTITUTE(SUBSTITUTE(SUBSTITUTE(SUBSTITUTE(SUBSTITUTE(SUBSTITUTE(SUBSTITUTE(SUBSTITUTE(SUBSTITUTE(SUBSTITUTE(SUBSTITUTE(SUBSTITUTE(IF(_xlfn.ISFORMULA(Placement!H28),_xlfn.FORMULATEXT(Placement!H28),Placement!H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Placement!H28),_xlfn.FORMULATEXT(Placement!H28),Placement!H28)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Placement'!H28),_xlfn.FORMULATEXT('#_Placement'!H28),'#_Placement'!H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Placement'!H28),_xlfn.FORMULATEXT('#_Placement'!H28),'#_Placement'!H28),"9","#"),"8","#"),"7","#"),"6","#"),"5","#"),"4","#"),"3","#"),"2","#"),"1","#"),"0","#"),CHAR(10),""),"$","")," ",""),",","@"),"&gt;","@"),"&lt;","@"),"=","@"),")","@"),"(","@"),"^","@"),"/","@"),"+","@"),"*","@"),"-","@"),"@#","")))/2,TRUE,FALSE),"HardCodeMsg",IF(LEN(IF(_xlfn.ISFORMULA(Placement!H28),_xlfn.FORMULATEXT(Placement!H28),Placement!H28))-LEN(SUBSTITUTE(IF(_xlfn.ISFORMULA(Placement!H28),_xlfn.FORMULATEXT(Placement!H28),Placement!H28),"""",""))&gt;LEN(IF(_xlfn.ISFORMULA('#_Placement'!H28),_xlfn.FORMULATEXT('#_Placement'!H28),'#_Placement'!H28))-LEN(SUBSTITUTE(IF(_xlfn.ISFORMULA('#_Placement'!H28),_xlfn.FORMULATEXT('#_Placement'!H28),'#_Placement'!H28),"""","")),TRUE,FALSE),"HardQuoteMsg",IF(LEN(IF(_xlfn.ISFORMULA(Placement!H28),_xlfn.FORMULATEXT(Placement!H28),Placement!H28))-LEN(SUBSTITUTE(IF(_xlfn.ISFORMULA(Placement!H28),_xlfn.FORMULATEXT(Placement!H28),Placement!H28),"$",""))&lt;0.5*(LEN(IF(_xlfn.ISFORMULA('#_Placement'!H28),_xlfn.FORMULATEXT('#_Placement'!H28),'#_Placement'!H28))-LEN(SUBSTITUTE(IF(_xlfn.ISFORMULA('#_Placement'!H28),_xlfn.FORMULATEXT('#_Placement'!H28),'#_Placement'!H28),"$",""))),TRUE,FALSE),"MissingAbsMsg",TRUE,"PerfectMsg")</f>
        <v/>
      </c>
    </row>
    <row r="29" spans="5:8" ht="18" customHeight="1" x14ac:dyDescent="0.15">
      <c r="E29" s="50">
        <v>0</v>
      </c>
      <c r="F29" s="51" t="str">
        <f ca="1">_xlfn.IFS(ISBLANK(Placement!F29),"",IF(NOT(ISNA('#_Placement'!F29)),IF(ISNA(Placement!F29),TRUE,FALSE),FALSE),"StuNAMsg",IF(AND(ISNA('#_Placement'!F29),ISNA(Placement!F29)),TRUE,FALSE),"PerfectMsg",IF(NOT(ISERROR('#_Placement'!F29)),IF(ISERROR(Placement!F29),TRUE,FALSE),FALSE),"StuErrorMsg",IF(TYPE('#_Placement'!F29)&lt;&gt;TYPE(Placement!F29),TRUE,FALSE),"WrongTypeMsg",IF(_xlfn.ISFORMULA('#_Placement'!F29),IF(NOT(_xlfn.ISFORMULA(Placement!F29)),TRUE),FALSE),"MissingFormulaMsg",IF(NOT(AND(ISNUMBER(FIND("[",_xlfn.FORMULATEXT('#_Placement'!F29))),ISNUMBER(FIND("!",_xlfn.FORMULATEXT('#_Placement'!F29))))),AND(ISNUMBER(FIND("[",_xlfn.FORMULATEXT(Placement!F29))),ISNUMBER(FIND("!",_xlfn.FORMULATEXT(Placement!F29)))),FALSE),"ExternalRefsMsg",IF(ISNUMBER('#_Placement'!F29),IF(ABS('#_Placement'!F29-Placement!F29)&gt;0.00001,TRUE,FALSE),IF('#_Placement'!F29&lt;&gt;Placement!F29,TRUE,FALSE)),IF(ISNUMBER('#_Placement'!F29),IF('#_Placement'!F29&gt;Placement!F29,"TooLow","TooHigh"),"WrongAnswer"),NOT(_xlfn.ISFORMULA('#_Placement'!F29)),"PerfectMsg",IF((LEN(SUBSTITUTE(SUBSTITUTE(SUBSTITUTE(SUBSTITUTE(SUBSTITUTE(SUBSTITUTE(SUBSTITUTE(SUBSTITUTE(SUBSTITUTE(SUBSTITUTE(SUBSTITUTE(SUBSTITUTE(SUBSTITUTE(SUBSTITUTE(SUBSTITUTE(SUBSTITUTE(SUBSTITUTE(SUBSTITUTE(SUBSTITUTE(SUBSTITUTE(SUBSTITUTE(SUBSTITUTE(SUBSTITUTE(SUBSTITUTE(IF(_xlfn.ISFORMULA(Placement!F29),_xlfn.FORMULATEXT(Placement!F29),Placement!F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Placement!F29),_xlfn.FORMULATEXT(Placement!F29),Placement!F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Placement'!F29),_xlfn.FORMULATEXT('#_Placement'!F29),'#_Placement'!F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Placement'!F29),_xlfn.FORMULATEXT('#_Placement'!F29),'#_Placement'!F29),"9","#"),"8","#"),"7","#"),"6","#"),"5","#"),"4","#"),"3","#"),"2","#"),"1","#"),"0","#"),CHAR(10),""),"$","")," ",""),",","@"),"&gt;","@"),"&lt;","@"),"=","@"),")","@"),"(","@"),"^","@"),"/","@"),"+","@"),"*","@"),"-","@"),"@#","")))/2,TRUE,FALSE),"HardCodeMsg",IF(LEN(IF(_xlfn.ISFORMULA(Placement!F29),_xlfn.FORMULATEXT(Placement!F29),Placement!F29))-LEN(SUBSTITUTE(IF(_xlfn.ISFORMULA(Placement!F29),_xlfn.FORMULATEXT(Placement!F29),Placement!F29),"""",""))&gt;LEN(IF(_xlfn.ISFORMULA('#_Placement'!F29),_xlfn.FORMULATEXT('#_Placement'!F29),'#_Placement'!F29))-LEN(SUBSTITUTE(IF(_xlfn.ISFORMULA('#_Placement'!F29),_xlfn.FORMULATEXT('#_Placement'!F29),'#_Placement'!F29),"""","")),TRUE,FALSE),"HardQuoteMsg",IF(LEN(IF(_xlfn.ISFORMULA(Placement!F29),_xlfn.FORMULATEXT(Placement!F29),Placement!F29))-LEN(SUBSTITUTE(IF(_xlfn.ISFORMULA(Placement!F29),_xlfn.FORMULATEXT(Placement!F29),Placement!F29),"$",""))&lt;0.5*(LEN(IF(_xlfn.ISFORMULA('#_Placement'!F29),_xlfn.FORMULATEXT('#_Placement'!F29),'#_Placement'!F29))-LEN(SUBSTITUTE(IF(_xlfn.ISFORMULA('#_Placement'!F29),_xlfn.FORMULATEXT('#_Placement'!F29),'#_Placement'!F29),"$",""))),TRUE,FALSE),"MissingAbsMsg",TRUE,"PerfectMsg")</f>
        <v/>
      </c>
      <c r="G29" s="51" t="str">
        <f ca="1">_xlfn.IFS(ISBLANK(Placement!G29),"",IF(NOT(ISNA('#_Placement'!G29)),IF(ISNA(Placement!G29),TRUE,FALSE),FALSE),"StuNAMsg",IF(AND(ISNA('#_Placement'!G29),ISNA(Placement!G29)),TRUE,FALSE),"PerfectMsg",IF(NOT(ISERROR('#_Placement'!G29)),IF(ISERROR(Placement!G29),TRUE,FALSE),FALSE),"StuErrorMsg",IF(TYPE('#_Placement'!G29)&lt;&gt;TYPE(Placement!G29),TRUE,FALSE),"WrongTypeMsg",IF(_xlfn.ISFORMULA('#_Placement'!G29),IF(NOT(_xlfn.ISFORMULA(Placement!G29)),TRUE),FALSE),"MissingFormulaMsg",IF(NOT(AND(ISNUMBER(FIND("[",_xlfn.FORMULATEXT('#_Placement'!G29))),ISNUMBER(FIND("!",_xlfn.FORMULATEXT('#_Placement'!G29))))),AND(ISNUMBER(FIND("[",_xlfn.FORMULATEXT(Placement!G29))),ISNUMBER(FIND("!",_xlfn.FORMULATEXT(Placement!G29)))),FALSE),"ExternalRefsMsg",IF(ISNUMBER('#_Placement'!G29),IF(ABS('#_Placement'!G29-Placement!G29)&gt;0.00001,TRUE,FALSE),IF('#_Placement'!G29&lt;&gt;Placement!G29,TRUE,FALSE)),IF(ISNUMBER('#_Placement'!G29),IF('#_Placement'!G29&gt;Placement!G29,"TooLow","TooHigh"),"WrongAnswer"),NOT(_xlfn.ISFORMULA('#_Placement'!G29)),"PerfectMsg",IF((LEN(SUBSTITUTE(SUBSTITUTE(SUBSTITUTE(SUBSTITUTE(SUBSTITUTE(SUBSTITUTE(SUBSTITUTE(SUBSTITUTE(SUBSTITUTE(SUBSTITUTE(SUBSTITUTE(SUBSTITUTE(SUBSTITUTE(SUBSTITUTE(SUBSTITUTE(SUBSTITUTE(SUBSTITUTE(SUBSTITUTE(SUBSTITUTE(SUBSTITUTE(SUBSTITUTE(SUBSTITUTE(SUBSTITUTE(SUBSTITUTE(IF(_xlfn.ISFORMULA(Placement!G29),_xlfn.FORMULATEXT(Placement!G29),Placement!G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Placement!G29),_xlfn.FORMULATEXT(Placement!G29),Placement!G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Placement'!G29),_xlfn.FORMULATEXT('#_Placement'!G29),'#_Placement'!G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Placement'!G29),_xlfn.FORMULATEXT('#_Placement'!G29),'#_Placement'!G29),"9","#"),"8","#"),"7","#"),"6","#"),"5","#"),"4","#"),"3","#"),"2","#"),"1","#"),"0","#"),CHAR(10),""),"$","")," ",""),",","@"),"&gt;","@"),"&lt;","@"),"=","@"),")","@"),"(","@"),"^","@"),"/","@"),"+","@"),"*","@"),"-","@"),"@#","")))/2,TRUE,FALSE),"HardCodeMsg",IF(LEN(IF(_xlfn.ISFORMULA(Placement!G29),_xlfn.FORMULATEXT(Placement!G29),Placement!G29))-LEN(SUBSTITUTE(IF(_xlfn.ISFORMULA(Placement!G29),_xlfn.FORMULATEXT(Placement!G29),Placement!G29),"""",""))&gt;LEN(IF(_xlfn.ISFORMULA('#_Placement'!G29),_xlfn.FORMULATEXT('#_Placement'!G29),'#_Placement'!G29))-LEN(SUBSTITUTE(IF(_xlfn.ISFORMULA('#_Placement'!G29),_xlfn.FORMULATEXT('#_Placement'!G29),'#_Placement'!G29),"""","")),TRUE,FALSE),"HardQuoteMsg",IF(LEN(IF(_xlfn.ISFORMULA(Placement!G29),_xlfn.FORMULATEXT(Placement!G29),Placement!G29))-LEN(SUBSTITUTE(IF(_xlfn.ISFORMULA(Placement!G29),_xlfn.FORMULATEXT(Placement!G29),Placement!G29),"$",""))&lt;0.5*(LEN(IF(_xlfn.ISFORMULA('#_Placement'!G29),_xlfn.FORMULATEXT('#_Placement'!G29),'#_Placement'!G29))-LEN(SUBSTITUTE(IF(_xlfn.ISFORMULA('#_Placement'!G29),_xlfn.FORMULATEXT('#_Placement'!G29),'#_Placement'!G29),"$",""))),TRUE,FALSE),"MissingAbsMsg",TRUE,"PerfectMsg")</f>
        <v/>
      </c>
      <c r="H29" s="51" t="str">
        <f ca="1">_xlfn.IFS(ISBLANK(Placement!H29),"",IF(NOT(ISNA('#_Placement'!H29)),IF(ISNA(Placement!H29),TRUE,FALSE),FALSE),"StuNAMsg",IF(AND(ISNA('#_Placement'!H29),ISNA(Placement!H29)),TRUE,FALSE),"PerfectMsg",IF(NOT(ISERROR('#_Placement'!H29)),IF(ISERROR(Placement!H29),TRUE,FALSE),FALSE),"StuErrorMsg",IF(TYPE('#_Placement'!H29)&lt;&gt;TYPE(Placement!H29),TRUE,FALSE),"WrongTypeMsg",IF(_xlfn.ISFORMULA('#_Placement'!H29),IF(NOT(_xlfn.ISFORMULA(Placement!H29)),TRUE),FALSE),"MissingFormulaMsg",IF(NOT(AND(ISNUMBER(FIND("[",_xlfn.FORMULATEXT('#_Placement'!H29))),ISNUMBER(FIND("!",_xlfn.FORMULATEXT('#_Placement'!H29))))),AND(ISNUMBER(FIND("[",_xlfn.FORMULATEXT(Placement!H29))),ISNUMBER(FIND("!",_xlfn.FORMULATEXT(Placement!H29)))),FALSE),"ExternalRefsMsg",IF(ISNUMBER('#_Placement'!H29),IF(ABS('#_Placement'!H29-Placement!H29)&gt;0.00001,TRUE,FALSE),IF('#_Placement'!H29&lt;&gt;Placement!H29,TRUE,FALSE)),IF(ISNUMBER('#_Placement'!H29),IF('#_Placement'!H29&gt;Placement!H29,"TooLow","TooHigh"),"WrongAnswer"),NOT(_xlfn.ISFORMULA('#_Placement'!H29)),"PerfectMsg",IF((LEN(SUBSTITUTE(SUBSTITUTE(SUBSTITUTE(SUBSTITUTE(SUBSTITUTE(SUBSTITUTE(SUBSTITUTE(SUBSTITUTE(SUBSTITUTE(SUBSTITUTE(SUBSTITUTE(SUBSTITUTE(SUBSTITUTE(SUBSTITUTE(SUBSTITUTE(SUBSTITUTE(SUBSTITUTE(SUBSTITUTE(SUBSTITUTE(SUBSTITUTE(SUBSTITUTE(SUBSTITUTE(SUBSTITUTE(SUBSTITUTE(IF(_xlfn.ISFORMULA(Placement!H29),_xlfn.FORMULATEXT(Placement!H29),Placement!H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Placement!H29),_xlfn.FORMULATEXT(Placement!H29),Placement!H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Placement'!H29),_xlfn.FORMULATEXT('#_Placement'!H29),'#_Placement'!H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Placement'!H29),_xlfn.FORMULATEXT('#_Placement'!H29),'#_Placement'!H29),"9","#"),"8","#"),"7","#"),"6","#"),"5","#"),"4","#"),"3","#"),"2","#"),"1","#"),"0","#"),CHAR(10),""),"$","")," ",""),",","@"),"&gt;","@"),"&lt;","@"),"=","@"),")","@"),"(","@"),"^","@"),"/","@"),"+","@"),"*","@"),"-","@"),"@#","")))/2,TRUE,FALSE),"HardCodeMsg",IF(LEN(IF(_xlfn.ISFORMULA(Placement!H29),_xlfn.FORMULATEXT(Placement!H29),Placement!H29))-LEN(SUBSTITUTE(IF(_xlfn.ISFORMULA(Placement!H29),_xlfn.FORMULATEXT(Placement!H29),Placement!H29),"""",""))&gt;LEN(IF(_xlfn.ISFORMULA('#_Placement'!H29),_xlfn.FORMULATEXT('#_Placement'!H29),'#_Placement'!H29))-LEN(SUBSTITUTE(IF(_xlfn.ISFORMULA('#_Placement'!H29),_xlfn.FORMULATEXT('#_Placement'!H29),'#_Placement'!H29),"""","")),TRUE,FALSE),"HardQuoteMsg",IF(LEN(IF(_xlfn.ISFORMULA(Placement!H29),_xlfn.FORMULATEXT(Placement!H29),Placement!H29))-LEN(SUBSTITUTE(IF(_xlfn.ISFORMULA(Placement!H29),_xlfn.FORMULATEXT(Placement!H29),Placement!H29),"$",""))&lt;0.5*(LEN(IF(_xlfn.ISFORMULA('#_Placement'!H29),_xlfn.FORMULATEXT('#_Placement'!H29),'#_Placement'!H29))-LEN(SUBSTITUTE(IF(_xlfn.ISFORMULA('#_Placement'!H29),_xlfn.FORMULATEXT('#_Placement'!H29),'#_Placement'!H29),"$",""))),TRUE,FALSE),"MissingAbsMsg",TRUE,"PerfectMsg")</f>
        <v/>
      </c>
    </row>
    <row r="30" spans="5:8" ht="18" customHeight="1" x14ac:dyDescent="0.15">
      <c r="E30" s="50">
        <v>0</v>
      </c>
      <c r="F30" s="51" t="str">
        <f ca="1">_xlfn.IFS(ISBLANK(Placement!F30),"",IF(NOT(ISNA('#_Placement'!F30)),IF(ISNA(Placement!F30),TRUE,FALSE),FALSE),"StuNAMsg",IF(AND(ISNA('#_Placement'!F30),ISNA(Placement!F30)),TRUE,FALSE),"PerfectMsg",IF(NOT(ISERROR('#_Placement'!F30)),IF(ISERROR(Placement!F30),TRUE,FALSE),FALSE),"StuErrorMsg",IF(TYPE('#_Placement'!F30)&lt;&gt;TYPE(Placement!F30),TRUE,FALSE),"WrongTypeMsg",IF(_xlfn.ISFORMULA('#_Placement'!F30),IF(NOT(_xlfn.ISFORMULA(Placement!F30)),TRUE),FALSE),"MissingFormulaMsg",IF(NOT(AND(ISNUMBER(FIND("[",_xlfn.FORMULATEXT('#_Placement'!F30))),ISNUMBER(FIND("!",_xlfn.FORMULATEXT('#_Placement'!F30))))),AND(ISNUMBER(FIND("[",_xlfn.FORMULATEXT(Placement!F30))),ISNUMBER(FIND("!",_xlfn.FORMULATEXT(Placement!F30)))),FALSE),"ExternalRefsMsg",IF(ISNUMBER('#_Placement'!F30),IF(ABS('#_Placement'!F30-Placement!F30)&gt;0.00001,TRUE,FALSE),IF('#_Placement'!F30&lt;&gt;Placement!F30,TRUE,FALSE)),IF(ISNUMBER('#_Placement'!F30),IF('#_Placement'!F30&gt;Placement!F30,"TooLow","TooHigh"),"WrongAnswer"),NOT(_xlfn.ISFORMULA('#_Placement'!F30)),"PerfectMsg",IF((LEN(SUBSTITUTE(SUBSTITUTE(SUBSTITUTE(SUBSTITUTE(SUBSTITUTE(SUBSTITUTE(SUBSTITUTE(SUBSTITUTE(SUBSTITUTE(SUBSTITUTE(SUBSTITUTE(SUBSTITUTE(SUBSTITUTE(SUBSTITUTE(SUBSTITUTE(SUBSTITUTE(SUBSTITUTE(SUBSTITUTE(SUBSTITUTE(SUBSTITUTE(SUBSTITUTE(SUBSTITUTE(SUBSTITUTE(SUBSTITUTE(IF(_xlfn.ISFORMULA(Placement!F30),_xlfn.FORMULATEXT(Placement!F30),Placement!F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Placement!F30),_xlfn.FORMULATEXT(Placement!F30),Placement!F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Placement'!F30),_xlfn.FORMULATEXT('#_Placement'!F30),'#_Placement'!F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Placement'!F30),_xlfn.FORMULATEXT('#_Placement'!F30),'#_Placement'!F30),"9","#"),"8","#"),"7","#"),"6","#"),"5","#"),"4","#"),"3","#"),"2","#"),"1","#"),"0","#"),CHAR(10),""),"$","")," ",""),",","@"),"&gt;","@"),"&lt;","@"),"=","@"),")","@"),"(","@"),"^","@"),"/","@"),"+","@"),"*","@"),"-","@"),"@#","")))/2,TRUE,FALSE),"HardCodeMsg",IF(LEN(IF(_xlfn.ISFORMULA(Placement!F30),_xlfn.FORMULATEXT(Placement!F30),Placement!F30))-LEN(SUBSTITUTE(IF(_xlfn.ISFORMULA(Placement!F30),_xlfn.FORMULATEXT(Placement!F30),Placement!F30),"""",""))&gt;LEN(IF(_xlfn.ISFORMULA('#_Placement'!F30),_xlfn.FORMULATEXT('#_Placement'!F30),'#_Placement'!F30))-LEN(SUBSTITUTE(IF(_xlfn.ISFORMULA('#_Placement'!F30),_xlfn.FORMULATEXT('#_Placement'!F30),'#_Placement'!F30),"""","")),TRUE,FALSE),"HardQuoteMsg",IF(LEN(IF(_xlfn.ISFORMULA(Placement!F30),_xlfn.FORMULATEXT(Placement!F30),Placement!F30))-LEN(SUBSTITUTE(IF(_xlfn.ISFORMULA(Placement!F30),_xlfn.FORMULATEXT(Placement!F30),Placement!F30),"$",""))&lt;0.5*(LEN(IF(_xlfn.ISFORMULA('#_Placement'!F30),_xlfn.FORMULATEXT('#_Placement'!F30),'#_Placement'!F30))-LEN(SUBSTITUTE(IF(_xlfn.ISFORMULA('#_Placement'!F30),_xlfn.FORMULATEXT('#_Placement'!F30),'#_Placement'!F30),"$",""))),TRUE,FALSE),"MissingAbsMsg",TRUE,"PerfectMsg")</f>
        <v/>
      </c>
      <c r="G30" s="51" t="str">
        <f ca="1">_xlfn.IFS(ISBLANK(Placement!G30),"",IF(NOT(ISNA('#_Placement'!G30)),IF(ISNA(Placement!G30),TRUE,FALSE),FALSE),"StuNAMsg",IF(AND(ISNA('#_Placement'!G30),ISNA(Placement!G30)),TRUE,FALSE),"PerfectMsg",IF(NOT(ISERROR('#_Placement'!G30)),IF(ISERROR(Placement!G30),TRUE,FALSE),FALSE),"StuErrorMsg",IF(TYPE('#_Placement'!G30)&lt;&gt;TYPE(Placement!G30),TRUE,FALSE),"WrongTypeMsg",IF(_xlfn.ISFORMULA('#_Placement'!G30),IF(NOT(_xlfn.ISFORMULA(Placement!G30)),TRUE),FALSE),"MissingFormulaMsg",IF(NOT(AND(ISNUMBER(FIND("[",_xlfn.FORMULATEXT('#_Placement'!G30))),ISNUMBER(FIND("!",_xlfn.FORMULATEXT('#_Placement'!G30))))),AND(ISNUMBER(FIND("[",_xlfn.FORMULATEXT(Placement!G30))),ISNUMBER(FIND("!",_xlfn.FORMULATEXT(Placement!G30)))),FALSE),"ExternalRefsMsg",IF(ISNUMBER('#_Placement'!G30),IF(ABS('#_Placement'!G30-Placement!G30)&gt;0.00001,TRUE,FALSE),IF('#_Placement'!G30&lt;&gt;Placement!G30,TRUE,FALSE)),IF(ISNUMBER('#_Placement'!G30),IF('#_Placement'!G30&gt;Placement!G30,"TooLow","TooHigh"),"WrongAnswer"),NOT(_xlfn.ISFORMULA('#_Placement'!G30)),"PerfectMsg",IF((LEN(SUBSTITUTE(SUBSTITUTE(SUBSTITUTE(SUBSTITUTE(SUBSTITUTE(SUBSTITUTE(SUBSTITUTE(SUBSTITUTE(SUBSTITUTE(SUBSTITUTE(SUBSTITUTE(SUBSTITUTE(SUBSTITUTE(SUBSTITUTE(SUBSTITUTE(SUBSTITUTE(SUBSTITUTE(SUBSTITUTE(SUBSTITUTE(SUBSTITUTE(SUBSTITUTE(SUBSTITUTE(SUBSTITUTE(SUBSTITUTE(IF(_xlfn.ISFORMULA(Placement!G30),_xlfn.FORMULATEXT(Placement!G30),Placement!G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Placement!G30),_xlfn.FORMULATEXT(Placement!G30),Placement!G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Placement'!G30),_xlfn.FORMULATEXT('#_Placement'!G30),'#_Placement'!G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Placement'!G30),_xlfn.FORMULATEXT('#_Placement'!G30),'#_Placement'!G30),"9","#"),"8","#"),"7","#"),"6","#"),"5","#"),"4","#"),"3","#"),"2","#"),"1","#"),"0","#"),CHAR(10),""),"$","")," ",""),",","@"),"&gt;","@"),"&lt;","@"),"=","@"),")","@"),"(","@"),"^","@"),"/","@"),"+","@"),"*","@"),"-","@"),"@#","")))/2,TRUE,FALSE),"HardCodeMsg",IF(LEN(IF(_xlfn.ISFORMULA(Placement!G30),_xlfn.FORMULATEXT(Placement!G30),Placement!G30))-LEN(SUBSTITUTE(IF(_xlfn.ISFORMULA(Placement!G30),_xlfn.FORMULATEXT(Placement!G30),Placement!G30),"""",""))&gt;LEN(IF(_xlfn.ISFORMULA('#_Placement'!G30),_xlfn.FORMULATEXT('#_Placement'!G30),'#_Placement'!G30))-LEN(SUBSTITUTE(IF(_xlfn.ISFORMULA('#_Placement'!G30),_xlfn.FORMULATEXT('#_Placement'!G30),'#_Placement'!G30),"""","")),TRUE,FALSE),"HardQuoteMsg",IF(LEN(IF(_xlfn.ISFORMULA(Placement!G30),_xlfn.FORMULATEXT(Placement!G30),Placement!G30))-LEN(SUBSTITUTE(IF(_xlfn.ISFORMULA(Placement!G30),_xlfn.FORMULATEXT(Placement!G30),Placement!G30),"$",""))&lt;0.5*(LEN(IF(_xlfn.ISFORMULA('#_Placement'!G30),_xlfn.FORMULATEXT('#_Placement'!G30),'#_Placement'!G30))-LEN(SUBSTITUTE(IF(_xlfn.ISFORMULA('#_Placement'!G30),_xlfn.FORMULATEXT('#_Placement'!G30),'#_Placement'!G30),"$",""))),TRUE,FALSE),"MissingAbsMsg",TRUE,"PerfectMsg")</f>
        <v/>
      </c>
      <c r="H30" s="51" t="str">
        <f ca="1">_xlfn.IFS(ISBLANK(Placement!H30),"",IF(NOT(ISNA('#_Placement'!H30)),IF(ISNA(Placement!H30),TRUE,FALSE),FALSE),"StuNAMsg",IF(AND(ISNA('#_Placement'!H30),ISNA(Placement!H30)),TRUE,FALSE),"PerfectMsg",IF(NOT(ISERROR('#_Placement'!H30)),IF(ISERROR(Placement!H30),TRUE,FALSE),FALSE),"StuErrorMsg",IF(TYPE('#_Placement'!H30)&lt;&gt;TYPE(Placement!H30),TRUE,FALSE),"WrongTypeMsg",IF(_xlfn.ISFORMULA('#_Placement'!H30),IF(NOT(_xlfn.ISFORMULA(Placement!H30)),TRUE),FALSE),"MissingFormulaMsg",IF(NOT(AND(ISNUMBER(FIND("[",_xlfn.FORMULATEXT('#_Placement'!H30))),ISNUMBER(FIND("!",_xlfn.FORMULATEXT('#_Placement'!H30))))),AND(ISNUMBER(FIND("[",_xlfn.FORMULATEXT(Placement!H30))),ISNUMBER(FIND("!",_xlfn.FORMULATEXT(Placement!H30)))),FALSE),"ExternalRefsMsg",IF(ISNUMBER('#_Placement'!H30),IF(ABS('#_Placement'!H30-Placement!H30)&gt;0.00001,TRUE,FALSE),IF('#_Placement'!H30&lt;&gt;Placement!H30,TRUE,FALSE)),IF(ISNUMBER('#_Placement'!H30),IF('#_Placement'!H30&gt;Placement!H30,"TooLow","TooHigh"),"WrongAnswer"),NOT(_xlfn.ISFORMULA('#_Placement'!H30)),"PerfectMsg",IF((LEN(SUBSTITUTE(SUBSTITUTE(SUBSTITUTE(SUBSTITUTE(SUBSTITUTE(SUBSTITUTE(SUBSTITUTE(SUBSTITUTE(SUBSTITUTE(SUBSTITUTE(SUBSTITUTE(SUBSTITUTE(SUBSTITUTE(SUBSTITUTE(SUBSTITUTE(SUBSTITUTE(SUBSTITUTE(SUBSTITUTE(SUBSTITUTE(SUBSTITUTE(SUBSTITUTE(SUBSTITUTE(SUBSTITUTE(SUBSTITUTE(IF(_xlfn.ISFORMULA(Placement!H30),_xlfn.FORMULATEXT(Placement!H30),Placement!H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Placement!H30),_xlfn.FORMULATEXT(Placement!H30),Placement!H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Placement'!H30),_xlfn.FORMULATEXT('#_Placement'!H30),'#_Placement'!H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Placement'!H30),_xlfn.FORMULATEXT('#_Placement'!H30),'#_Placement'!H30),"9","#"),"8","#"),"7","#"),"6","#"),"5","#"),"4","#"),"3","#"),"2","#"),"1","#"),"0","#"),CHAR(10),""),"$","")," ",""),",","@"),"&gt;","@"),"&lt;","@"),"=","@"),")","@"),"(","@"),"^","@"),"/","@"),"+","@"),"*","@"),"-","@"),"@#","")))/2,TRUE,FALSE),"HardCodeMsg",IF(LEN(IF(_xlfn.ISFORMULA(Placement!H30),_xlfn.FORMULATEXT(Placement!H30),Placement!H30))-LEN(SUBSTITUTE(IF(_xlfn.ISFORMULA(Placement!H30),_xlfn.FORMULATEXT(Placement!H30),Placement!H30),"""",""))&gt;LEN(IF(_xlfn.ISFORMULA('#_Placement'!H30),_xlfn.FORMULATEXT('#_Placement'!H30),'#_Placement'!H30))-LEN(SUBSTITUTE(IF(_xlfn.ISFORMULA('#_Placement'!H30),_xlfn.FORMULATEXT('#_Placement'!H30),'#_Placement'!H30),"""","")),TRUE,FALSE),"HardQuoteMsg",IF(LEN(IF(_xlfn.ISFORMULA(Placement!H30),_xlfn.FORMULATEXT(Placement!H30),Placement!H30))-LEN(SUBSTITUTE(IF(_xlfn.ISFORMULA(Placement!H30),_xlfn.FORMULATEXT(Placement!H30),Placement!H30),"$",""))&lt;0.5*(LEN(IF(_xlfn.ISFORMULA('#_Placement'!H30),_xlfn.FORMULATEXT('#_Placement'!H30),'#_Placement'!H30))-LEN(SUBSTITUTE(IF(_xlfn.ISFORMULA('#_Placement'!H30),_xlfn.FORMULATEXT('#_Placement'!H30),'#_Placement'!H30),"$",""))),TRUE,FALSE),"MissingAbsMsg",TRUE,"PerfectMsg")</f>
        <v/>
      </c>
    </row>
    <row r="31" spans="5:8" ht="18" customHeight="1" x14ac:dyDescent="0.15">
      <c r="E31" s="50">
        <v>0</v>
      </c>
      <c r="F31" s="52" t="str">
        <f ca="1">_xlfn.IFS(ISBLANK(Placement!F31),"",IF(NOT(ISNA('#_Placement'!F31)),IF(ISNA(Placement!F31),TRUE,FALSE),FALSE),"StuNAMsg",IF(AND(ISNA('#_Placement'!F31),ISNA(Placement!F31)),TRUE,FALSE),"PerfectMsg",IF(NOT(ISERROR('#_Placement'!F31)),IF(ISERROR(Placement!F31),TRUE,FALSE),FALSE),"StuErrorMsg",IF(TYPE('#_Placement'!F31)&lt;&gt;TYPE(Placement!F31),TRUE,FALSE),"WrongTypeMsg",IF(_xlfn.ISFORMULA('#_Placement'!F31),IF(NOT(_xlfn.ISFORMULA(Placement!F31)),TRUE),FALSE),"MissingFormulaMsg",IF(NOT(AND(ISNUMBER(FIND("[",_xlfn.FORMULATEXT('#_Placement'!F31))),ISNUMBER(FIND("!",_xlfn.FORMULATEXT('#_Placement'!F31))))),AND(ISNUMBER(FIND("[",_xlfn.FORMULATEXT(Placement!F31))),ISNUMBER(FIND("!",_xlfn.FORMULATEXT(Placement!F31)))),FALSE),"ExternalRefsMsg",IF(ISNUMBER('#_Placement'!F31),IF(ABS('#_Placement'!F31-Placement!F31)&gt;0.00001,TRUE,FALSE),IF('#_Placement'!F31&lt;&gt;Placement!F31,TRUE,FALSE)),IF(ISNUMBER('#_Placement'!F31),IF('#_Placement'!F31&gt;Placement!F31,"TooLow","TooHigh"),"WrongAnswer"),NOT(_xlfn.ISFORMULA('#_Placement'!F31)),"PerfectMsg",IF((LEN(SUBSTITUTE(SUBSTITUTE(SUBSTITUTE(SUBSTITUTE(SUBSTITUTE(SUBSTITUTE(SUBSTITUTE(SUBSTITUTE(SUBSTITUTE(SUBSTITUTE(SUBSTITUTE(SUBSTITUTE(SUBSTITUTE(SUBSTITUTE(SUBSTITUTE(SUBSTITUTE(SUBSTITUTE(SUBSTITUTE(SUBSTITUTE(SUBSTITUTE(SUBSTITUTE(SUBSTITUTE(SUBSTITUTE(SUBSTITUTE(IF(_xlfn.ISFORMULA(Placement!F31),_xlfn.FORMULATEXT(Placement!F31),Placement!F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Placement!F31),_xlfn.FORMULATEXT(Placement!F31),Placement!F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Placement'!F31),_xlfn.FORMULATEXT('#_Placement'!F31),'#_Placement'!F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Placement'!F31),_xlfn.FORMULATEXT('#_Placement'!F31),'#_Placement'!F31),"9","#"),"8","#"),"7","#"),"6","#"),"5","#"),"4","#"),"3","#"),"2","#"),"1","#"),"0","#"),CHAR(10),""),"$","")," ",""),",","@"),"&gt;","@"),"&lt;","@"),"=","@"),")","@"),"(","@"),"^","@"),"/","@"),"+","@"),"*","@"),"-","@"),"@#","")))/2,TRUE,FALSE),"HardCodeMsg",IF(LEN(IF(_xlfn.ISFORMULA(Placement!F31),_xlfn.FORMULATEXT(Placement!F31),Placement!F31))-LEN(SUBSTITUTE(IF(_xlfn.ISFORMULA(Placement!F31),_xlfn.FORMULATEXT(Placement!F31),Placement!F31),"""",""))&gt;LEN(IF(_xlfn.ISFORMULA('#_Placement'!F31),_xlfn.FORMULATEXT('#_Placement'!F31),'#_Placement'!F31))-LEN(SUBSTITUTE(IF(_xlfn.ISFORMULA('#_Placement'!F31),_xlfn.FORMULATEXT('#_Placement'!F31),'#_Placement'!F31),"""","")),TRUE,FALSE),"HardQuoteMsg",IF(LEN(IF(_xlfn.ISFORMULA(Placement!F31),_xlfn.FORMULATEXT(Placement!F31),Placement!F31))-LEN(SUBSTITUTE(IF(_xlfn.ISFORMULA(Placement!F31),_xlfn.FORMULATEXT(Placement!F31),Placement!F31),"$",""))&lt;0.5*(LEN(IF(_xlfn.ISFORMULA('#_Placement'!F31),_xlfn.FORMULATEXT('#_Placement'!F31),'#_Placement'!F31))-LEN(SUBSTITUTE(IF(_xlfn.ISFORMULA('#_Placement'!F31),_xlfn.FORMULATEXT('#_Placement'!F31),'#_Placement'!F31),"$",""))),TRUE,FALSE),"MissingAbsMsg",TRUE,"PerfectMsg")</f>
        <v/>
      </c>
      <c r="G31" s="52" t="str">
        <f ca="1">_xlfn.IFS(ISBLANK(Placement!G31),"",IF(NOT(ISNA('#_Placement'!G31)),IF(ISNA(Placement!G31),TRUE,FALSE),FALSE),"StuNAMsg",IF(AND(ISNA('#_Placement'!G31),ISNA(Placement!G31)),TRUE,FALSE),"PerfectMsg",IF(NOT(ISERROR('#_Placement'!G31)),IF(ISERROR(Placement!G31),TRUE,FALSE),FALSE),"StuErrorMsg",IF(TYPE('#_Placement'!G31)&lt;&gt;TYPE(Placement!G31),TRUE,FALSE),"WrongTypeMsg",IF(_xlfn.ISFORMULA('#_Placement'!G31),IF(NOT(_xlfn.ISFORMULA(Placement!G31)),TRUE),FALSE),"MissingFormulaMsg",IF(NOT(AND(ISNUMBER(FIND("[",_xlfn.FORMULATEXT('#_Placement'!G31))),ISNUMBER(FIND("!",_xlfn.FORMULATEXT('#_Placement'!G31))))),AND(ISNUMBER(FIND("[",_xlfn.FORMULATEXT(Placement!G31))),ISNUMBER(FIND("!",_xlfn.FORMULATEXT(Placement!G31)))),FALSE),"ExternalRefsMsg",IF(ISNUMBER('#_Placement'!G31),IF(ABS('#_Placement'!G31-Placement!G31)&gt;0.00001,TRUE,FALSE),IF('#_Placement'!G31&lt;&gt;Placement!G31,TRUE,FALSE)),IF(ISNUMBER('#_Placement'!G31),IF('#_Placement'!G31&gt;Placement!G31,"TooLow","TooHigh"),"WrongAnswer"),NOT(_xlfn.ISFORMULA('#_Placement'!G31)),"PerfectMsg",IF((LEN(SUBSTITUTE(SUBSTITUTE(SUBSTITUTE(SUBSTITUTE(SUBSTITUTE(SUBSTITUTE(SUBSTITUTE(SUBSTITUTE(SUBSTITUTE(SUBSTITUTE(SUBSTITUTE(SUBSTITUTE(SUBSTITUTE(SUBSTITUTE(SUBSTITUTE(SUBSTITUTE(SUBSTITUTE(SUBSTITUTE(SUBSTITUTE(SUBSTITUTE(SUBSTITUTE(SUBSTITUTE(SUBSTITUTE(SUBSTITUTE(IF(_xlfn.ISFORMULA(Placement!G31),_xlfn.FORMULATEXT(Placement!G31),Placement!G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Placement!G31),_xlfn.FORMULATEXT(Placement!G31),Placement!G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Placement'!G31),_xlfn.FORMULATEXT('#_Placement'!G31),'#_Placement'!G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Placement'!G31),_xlfn.FORMULATEXT('#_Placement'!G31),'#_Placement'!G31),"9","#"),"8","#"),"7","#"),"6","#"),"5","#"),"4","#"),"3","#"),"2","#"),"1","#"),"0","#"),CHAR(10),""),"$","")," ",""),",","@"),"&gt;","@"),"&lt;","@"),"=","@"),")","@"),"(","@"),"^","@"),"/","@"),"+","@"),"*","@"),"-","@"),"@#","")))/2,TRUE,FALSE),"HardCodeMsg",IF(LEN(IF(_xlfn.ISFORMULA(Placement!G31),_xlfn.FORMULATEXT(Placement!G31),Placement!G31))-LEN(SUBSTITUTE(IF(_xlfn.ISFORMULA(Placement!G31),_xlfn.FORMULATEXT(Placement!G31),Placement!G31),"""",""))&gt;LEN(IF(_xlfn.ISFORMULA('#_Placement'!G31),_xlfn.FORMULATEXT('#_Placement'!G31),'#_Placement'!G31))-LEN(SUBSTITUTE(IF(_xlfn.ISFORMULA('#_Placement'!G31),_xlfn.FORMULATEXT('#_Placement'!G31),'#_Placement'!G31),"""","")),TRUE,FALSE),"HardQuoteMsg",IF(LEN(IF(_xlfn.ISFORMULA(Placement!G31),_xlfn.FORMULATEXT(Placement!G31),Placement!G31))-LEN(SUBSTITUTE(IF(_xlfn.ISFORMULA(Placement!G31),_xlfn.FORMULATEXT(Placement!G31),Placement!G31),"$",""))&lt;0.5*(LEN(IF(_xlfn.ISFORMULA('#_Placement'!G31),_xlfn.FORMULATEXT('#_Placement'!G31),'#_Placement'!G31))-LEN(SUBSTITUTE(IF(_xlfn.ISFORMULA('#_Placement'!G31),_xlfn.FORMULATEXT('#_Placement'!G31),'#_Placement'!G31),"$",""))),TRUE,FALSE),"MissingAbsMsg",TRUE,"PerfectMsg")</f>
        <v/>
      </c>
      <c r="H31" s="52" t="str">
        <f ca="1">_xlfn.IFS(ISBLANK(Placement!H31),"",IF(NOT(ISNA('#_Placement'!H31)),IF(ISNA(Placement!H31),TRUE,FALSE),FALSE),"StuNAMsg",IF(AND(ISNA('#_Placement'!H31),ISNA(Placement!H31)),TRUE,FALSE),"PerfectMsg",IF(NOT(ISERROR('#_Placement'!H31)),IF(ISERROR(Placement!H31),TRUE,FALSE),FALSE),"StuErrorMsg",IF(TYPE('#_Placement'!H31)&lt;&gt;TYPE(Placement!H31),TRUE,FALSE),"WrongTypeMsg",IF(_xlfn.ISFORMULA('#_Placement'!H31),IF(NOT(_xlfn.ISFORMULA(Placement!H31)),TRUE),FALSE),"MissingFormulaMsg",IF(NOT(AND(ISNUMBER(FIND("[",_xlfn.FORMULATEXT('#_Placement'!H31))),ISNUMBER(FIND("!",_xlfn.FORMULATEXT('#_Placement'!H31))))),AND(ISNUMBER(FIND("[",_xlfn.FORMULATEXT(Placement!H31))),ISNUMBER(FIND("!",_xlfn.FORMULATEXT(Placement!H31)))),FALSE),"ExternalRefsMsg",IF(ISNUMBER('#_Placement'!H31),IF(ABS('#_Placement'!H31-Placement!H31)&gt;0.00001,TRUE,FALSE),IF('#_Placement'!H31&lt;&gt;Placement!H31,TRUE,FALSE)),IF(ISNUMBER('#_Placement'!H31),IF('#_Placement'!H31&gt;Placement!H31,"TooLow","TooHigh"),"WrongAnswer"),NOT(_xlfn.ISFORMULA('#_Placement'!H31)),"PerfectMsg",IF((LEN(SUBSTITUTE(SUBSTITUTE(SUBSTITUTE(SUBSTITUTE(SUBSTITUTE(SUBSTITUTE(SUBSTITUTE(SUBSTITUTE(SUBSTITUTE(SUBSTITUTE(SUBSTITUTE(SUBSTITUTE(SUBSTITUTE(SUBSTITUTE(SUBSTITUTE(SUBSTITUTE(SUBSTITUTE(SUBSTITUTE(SUBSTITUTE(SUBSTITUTE(SUBSTITUTE(SUBSTITUTE(SUBSTITUTE(SUBSTITUTE(IF(_xlfn.ISFORMULA(Placement!H31),_xlfn.FORMULATEXT(Placement!H31),Placement!H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Placement!H31),_xlfn.FORMULATEXT(Placement!H31),Placement!H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Placement'!H31),_xlfn.FORMULATEXT('#_Placement'!H31),'#_Placement'!H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Placement'!H31),_xlfn.FORMULATEXT('#_Placement'!H31),'#_Placement'!H31),"9","#"),"8","#"),"7","#"),"6","#"),"5","#"),"4","#"),"3","#"),"2","#"),"1","#"),"0","#"),CHAR(10),""),"$","")," ",""),",","@"),"&gt;","@"),"&lt;","@"),"=","@"),")","@"),"(","@"),"^","@"),"/","@"),"+","@"),"*","@"),"-","@"),"@#","")))/2,TRUE,FALSE),"HardCodeMsg",IF(LEN(IF(_xlfn.ISFORMULA(Placement!H31),_xlfn.FORMULATEXT(Placement!H31),Placement!H31))-LEN(SUBSTITUTE(IF(_xlfn.ISFORMULA(Placement!H31),_xlfn.FORMULATEXT(Placement!H31),Placement!H31),"""",""))&gt;LEN(IF(_xlfn.ISFORMULA('#_Placement'!H31),_xlfn.FORMULATEXT('#_Placement'!H31),'#_Placement'!H31))-LEN(SUBSTITUTE(IF(_xlfn.ISFORMULA('#_Placement'!H31),_xlfn.FORMULATEXT('#_Placement'!H31),'#_Placement'!H31),"""","")),TRUE,FALSE),"HardQuoteMsg",IF(LEN(IF(_xlfn.ISFORMULA(Placement!H31),_xlfn.FORMULATEXT(Placement!H31),Placement!H31))-LEN(SUBSTITUTE(IF(_xlfn.ISFORMULA(Placement!H31),_xlfn.FORMULATEXT(Placement!H31),Placement!H31),"$",""))&lt;0.5*(LEN(IF(_xlfn.ISFORMULA('#_Placement'!H31),_xlfn.FORMULATEXT('#_Placement'!H31),'#_Placement'!H31))-LEN(SUBSTITUTE(IF(_xlfn.ISFORMULA('#_Placement'!H31),_xlfn.FORMULATEXT('#_Placement'!H31),'#_Placement'!H31),"$",""))),TRUE,FALSE),"MissingAbsMsg",TRUE,"PerfectMsg")</f>
        <v/>
      </c>
    </row>
    <row r="32" spans="5:8" ht="18" customHeight="1" x14ac:dyDescent="0.15">
      <c r="E32" s="50">
        <v>0</v>
      </c>
      <c r="F32" s="57" t="str">
        <f ca="1">_xlfn.IFS(ISBLANK(Placement!F32),"",IF(NOT(ISNA('#_Placement'!F32)),IF(ISNA(Placement!F32),TRUE,FALSE),FALSE),"StuNAMsg",IF(AND(ISNA('#_Placement'!F32),ISNA(Placement!F32)),TRUE,FALSE),"PerfectMsg",IF(NOT(ISERROR('#_Placement'!F32)),IF(ISERROR(Placement!F32),TRUE,FALSE),FALSE),"StuErrorMsg",IF(TYPE('#_Placement'!F32)&lt;&gt;TYPE(Placement!F32),TRUE,FALSE),"WrongTypeMsg",IF(_xlfn.ISFORMULA('#_Placement'!F32),IF(NOT(_xlfn.ISFORMULA(Placement!F32)),TRUE),FALSE),"MissingFormulaMsg",IF(NOT(AND(ISNUMBER(FIND("[",_xlfn.FORMULATEXT('#_Placement'!F32))),ISNUMBER(FIND("!",_xlfn.FORMULATEXT('#_Placement'!F32))))),AND(ISNUMBER(FIND("[",_xlfn.FORMULATEXT(Placement!F32))),ISNUMBER(FIND("!",_xlfn.FORMULATEXT(Placement!F32)))),FALSE),"ExternalRefsMsg",IF(ISNUMBER('#_Placement'!F32),IF(ABS('#_Placement'!F32-Placement!F32)&gt;0.00001,TRUE,FALSE),IF('#_Placement'!F32&lt;&gt;Placement!F32,TRUE,FALSE)),IF(ISNUMBER('#_Placement'!F32),IF('#_Placement'!F32&gt;Placement!F32,"TooLow","TooHigh"),"WrongAnswer"),NOT(_xlfn.ISFORMULA('#_Placement'!F32)),"PerfectMsg",IF((LEN(SUBSTITUTE(SUBSTITUTE(SUBSTITUTE(SUBSTITUTE(SUBSTITUTE(SUBSTITUTE(SUBSTITUTE(SUBSTITUTE(SUBSTITUTE(SUBSTITUTE(SUBSTITUTE(SUBSTITUTE(SUBSTITUTE(SUBSTITUTE(SUBSTITUTE(SUBSTITUTE(SUBSTITUTE(SUBSTITUTE(SUBSTITUTE(SUBSTITUTE(SUBSTITUTE(SUBSTITUTE(SUBSTITUTE(SUBSTITUTE(IF(_xlfn.ISFORMULA(Placement!F32),_xlfn.FORMULATEXT(Placement!F32),Placement!F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Placement!F32),_xlfn.FORMULATEXT(Placement!F32),Placement!F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Placement'!F32),_xlfn.FORMULATEXT('#_Placement'!F32),'#_Placement'!F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Placement'!F32),_xlfn.FORMULATEXT('#_Placement'!F32),'#_Placement'!F32),"9","#"),"8","#"),"7","#"),"6","#"),"5","#"),"4","#"),"3","#"),"2","#"),"1","#"),"0","#"),CHAR(10),""),"$","")," ",""),",","@"),"&gt;","@"),"&lt;","@"),"=","@"),")","@"),"(","@"),"^","@"),"/","@"),"+","@"),"*","@"),"-","@"),"@#","")))/2,TRUE,FALSE),"HardCodeMsg",IF(LEN(IF(_xlfn.ISFORMULA(Placement!F32),_xlfn.FORMULATEXT(Placement!F32),Placement!F32))-LEN(SUBSTITUTE(IF(_xlfn.ISFORMULA(Placement!F32),_xlfn.FORMULATEXT(Placement!F32),Placement!F32),"""",""))&gt;LEN(IF(_xlfn.ISFORMULA('#_Placement'!F32),_xlfn.FORMULATEXT('#_Placement'!F32),'#_Placement'!F32))-LEN(SUBSTITUTE(IF(_xlfn.ISFORMULA('#_Placement'!F32),_xlfn.FORMULATEXT('#_Placement'!F32),'#_Placement'!F32),"""","")),TRUE,FALSE),"HardQuoteMsg",IF(LEN(IF(_xlfn.ISFORMULA(Placement!F32),_xlfn.FORMULATEXT(Placement!F32),Placement!F32))-LEN(SUBSTITUTE(IF(_xlfn.ISFORMULA(Placement!F32),_xlfn.FORMULATEXT(Placement!F32),Placement!F32),"$",""))&lt;0.5*(LEN(IF(_xlfn.ISFORMULA('#_Placement'!F32),_xlfn.FORMULATEXT('#_Placement'!F32),'#_Placement'!F32))-LEN(SUBSTITUTE(IF(_xlfn.ISFORMULA('#_Placement'!F32),_xlfn.FORMULATEXT('#_Placement'!F32),'#_Placement'!F32),"$",""))),TRUE,FALSE),"MissingAbsMsg",TRUE,"PerfectMsg")</f>
        <v/>
      </c>
      <c r="G32" s="57" t="str">
        <f ca="1">_xlfn.IFS(ISBLANK(Placement!G32),"",IF(NOT(ISNA('#_Placement'!G32)),IF(ISNA(Placement!G32),TRUE,FALSE),FALSE),"StuNAMsg",IF(AND(ISNA('#_Placement'!G32),ISNA(Placement!G32)),TRUE,FALSE),"PerfectMsg",IF(NOT(ISERROR('#_Placement'!G32)),IF(ISERROR(Placement!G32),TRUE,FALSE),FALSE),"StuErrorMsg",IF(TYPE('#_Placement'!G32)&lt;&gt;TYPE(Placement!G32),TRUE,FALSE),"WrongTypeMsg",IF(_xlfn.ISFORMULA('#_Placement'!G32),IF(NOT(_xlfn.ISFORMULA(Placement!G32)),TRUE),FALSE),"MissingFormulaMsg",IF(NOT(AND(ISNUMBER(FIND("[",_xlfn.FORMULATEXT('#_Placement'!G32))),ISNUMBER(FIND("!",_xlfn.FORMULATEXT('#_Placement'!G32))))),AND(ISNUMBER(FIND("[",_xlfn.FORMULATEXT(Placement!G32))),ISNUMBER(FIND("!",_xlfn.FORMULATEXT(Placement!G32)))),FALSE),"ExternalRefsMsg",IF(ISNUMBER('#_Placement'!G32),IF(ABS('#_Placement'!G32-Placement!G32)&gt;0.00001,TRUE,FALSE),IF('#_Placement'!G32&lt;&gt;Placement!G32,TRUE,FALSE)),IF(ISNUMBER('#_Placement'!G32),IF('#_Placement'!G32&gt;Placement!G32,"TooLow","TooHigh"),"WrongAnswer"),NOT(_xlfn.ISFORMULA('#_Placement'!G32)),"PerfectMsg",IF((LEN(SUBSTITUTE(SUBSTITUTE(SUBSTITUTE(SUBSTITUTE(SUBSTITUTE(SUBSTITUTE(SUBSTITUTE(SUBSTITUTE(SUBSTITUTE(SUBSTITUTE(SUBSTITUTE(SUBSTITUTE(SUBSTITUTE(SUBSTITUTE(SUBSTITUTE(SUBSTITUTE(SUBSTITUTE(SUBSTITUTE(SUBSTITUTE(SUBSTITUTE(SUBSTITUTE(SUBSTITUTE(SUBSTITUTE(SUBSTITUTE(IF(_xlfn.ISFORMULA(Placement!G32),_xlfn.FORMULATEXT(Placement!G32),Placement!G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Placement!G32),_xlfn.FORMULATEXT(Placement!G32),Placement!G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Placement'!G32),_xlfn.FORMULATEXT('#_Placement'!G32),'#_Placement'!G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Placement'!G32),_xlfn.FORMULATEXT('#_Placement'!G32),'#_Placement'!G32),"9","#"),"8","#"),"7","#"),"6","#"),"5","#"),"4","#"),"3","#"),"2","#"),"1","#"),"0","#"),CHAR(10),""),"$","")," ",""),",","@"),"&gt;","@"),"&lt;","@"),"=","@"),")","@"),"(","@"),"^","@"),"/","@"),"+","@"),"*","@"),"-","@"),"@#","")))/2,TRUE,FALSE),"HardCodeMsg",IF(LEN(IF(_xlfn.ISFORMULA(Placement!G32),_xlfn.FORMULATEXT(Placement!G32),Placement!G32))-LEN(SUBSTITUTE(IF(_xlfn.ISFORMULA(Placement!G32),_xlfn.FORMULATEXT(Placement!G32),Placement!G32),"""",""))&gt;LEN(IF(_xlfn.ISFORMULA('#_Placement'!G32),_xlfn.FORMULATEXT('#_Placement'!G32),'#_Placement'!G32))-LEN(SUBSTITUTE(IF(_xlfn.ISFORMULA('#_Placement'!G32),_xlfn.FORMULATEXT('#_Placement'!G32),'#_Placement'!G32),"""","")),TRUE,FALSE),"HardQuoteMsg",IF(LEN(IF(_xlfn.ISFORMULA(Placement!G32),_xlfn.FORMULATEXT(Placement!G32),Placement!G32))-LEN(SUBSTITUTE(IF(_xlfn.ISFORMULA(Placement!G32),_xlfn.FORMULATEXT(Placement!G32),Placement!G32),"$",""))&lt;0.5*(LEN(IF(_xlfn.ISFORMULA('#_Placement'!G32),_xlfn.FORMULATEXT('#_Placement'!G32),'#_Placement'!G32))-LEN(SUBSTITUTE(IF(_xlfn.ISFORMULA('#_Placement'!G32),_xlfn.FORMULATEXT('#_Placement'!G32),'#_Placement'!G32),"$",""))),TRUE,FALSE),"MissingAbsMsg",TRUE,"PerfectMsg")</f>
        <v/>
      </c>
      <c r="H32" s="57" t="str">
        <f ca="1">_xlfn.IFS(ISBLANK(Placement!H32),"",IF(NOT(ISNA('#_Placement'!H32)),IF(ISNA(Placement!H32),TRUE,FALSE),FALSE),"StuNAMsg",IF(AND(ISNA('#_Placement'!H32),ISNA(Placement!H32)),TRUE,FALSE),"PerfectMsg",IF(NOT(ISERROR('#_Placement'!H32)),IF(ISERROR(Placement!H32),TRUE,FALSE),FALSE),"StuErrorMsg",IF(TYPE('#_Placement'!H32)&lt;&gt;TYPE(Placement!H32),TRUE,FALSE),"WrongTypeMsg",IF(_xlfn.ISFORMULA('#_Placement'!H32),IF(NOT(_xlfn.ISFORMULA(Placement!H32)),TRUE),FALSE),"MissingFormulaMsg",IF(NOT(AND(ISNUMBER(FIND("[",_xlfn.FORMULATEXT('#_Placement'!H32))),ISNUMBER(FIND("!",_xlfn.FORMULATEXT('#_Placement'!H32))))),AND(ISNUMBER(FIND("[",_xlfn.FORMULATEXT(Placement!H32))),ISNUMBER(FIND("!",_xlfn.FORMULATEXT(Placement!H32)))),FALSE),"ExternalRefsMsg",IF(ISNUMBER('#_Placement'!H32),IF(ABS('#_Placement'!H32-Placement!H32)&gt;0.00001,TRUE,FALSE),IF('#_Placement'!H32&lt;&gt;Placement!H32,TRUE,FALSE)),IF(ISNUMBER('#_Placement'!H32),IF('#_Placement'!H32&gt;Placement!H32,"TooLow","TooHigh"),"WrongAnswer"),NOT(_xlfn.ISFORMULA('#_Placement'!H32)),"PerfectMsg",IF((LEN(SUBSTITUTE(SUBSTITUTE(SUBSTITUTE(SUBSTITUTE(SUBSTITUTE(SUBSTITUTE(SUBSTITUTE(SUBSTITUTE(SUBSTITUTE(SUBSTITUTE(SUBSTITUTE(SUBSTITUTE(SUBSTITUTE(SUBSTITUTE(SUBSTITUTE(SUBSTITUTE(SUBSTITUTE(SUBSTITUTE(SUBSTITUTE(SUBSTITUTE(SUBSTITUTE(SUBSTITUTE(SUBSTITUTE(SUBSTITUTE(IF(_xlfn.ISFORMULA(Placement!H32),_xlfn.FORMULATEXT(Placement!H32),Placement!H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Placement!H32),_xlfn.FORMULATEXT(Placement!H32),Placement!H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Placement'!H32),_xlfn.FORMULATEXT('#_Placement'!H32),'#_Placement'!H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Placement'!H32),_xlfn.FORMULATEXT('#_Placement'!H32),'#_Placement'!H32),"9","#"),"8","#"),"7","#"),"6","#"),"5","#"),"4","#"),"3","#"),"2","#"),"1","#"),"0","#"),CHAR(10),""),"$","")," ",""),",","@"),"&gt;","@"),"&lt;","@"),"=","@"),")","@"),"(","@"),"^","@"),"/","@"),"+","@"),"*","@"),"-","@"),"@#","")))/2,TRUE,FALSE),"HardCodeMsg",IF(LEN(IF(_xlfn.ISFORMULA(Placement!H32),_xlfn.FORMULATEXT(Placement!H32),Placement!H32))-LEN(SUBSTITUTE(IF(_xlfn.ISFORMULA(Placement!H32),_xlfn.FORMULATEXT(Placement!H32),Placement!H32),"""",""))&gt;LEN(IF(_xlfn.ISFORMULA('#_Placement'!H32),_xlfn.FORMULATEXT('#_Placement'!H32),'#_Placement'!H32))-LEN(SUBSTITUTE(IF(_xlfn.ISFORMULA('#_Placement'!H32),_xlfn.FORMULATEXT('#_Placement'!H32),'#_Placement'!H32),"""","")),TRUE,FALSE),"HardQuoteMsg",IF(LEN(IF(_xlfn.ISFORMULA(Placement!H32),_xlfn.FORMULATEXT(Placement!H32),Placement!H32))-LEN(SUBSTITUTE(IF(_xlfn.ISFORMULA(Placement!H32),_xlfn.FORMULATEXT(Placement!H32),Placement!H32),"$",""))&lt;0.5*(LEN(IF(_xlfn.ISFORMULA('#_Placement'!H32),_xlfn.FORMULATEXT('#_Placement'!H32),'#_Placement'!H32))-LEN(SUBSTITUTE(IF(_xlfn.ISFORMULA('#_Placement'!H32),_xlfn.FORMULATEXT('#_Placement'!H32),'#_Placement'!H32),"$",""))),TRUE,FALSE),"MissingAbsMsg",TRUE,"PerfectMsg")</f>
        <v/>
      </c>
    </row>
    <row r="34" spans="5:8" ht="31.25" customHeight="1" x14ac:dyDescent="0.15">
      <c r="E34" s="58">
        <v>0</v>
      </c>
      <c r="F34" s="58"/>
      <c r="G34" s="58"/>
      <c r="H34" s="53" t="str">
        <f ca="1">_xlfn.IFS(ISBLANK(Placement!H34),"",IF(NOT(ISNA('#_Placement'!H34)),IF(ISNA(Placement!H34),TRUE,FALSE),FALSE),"StuNAMsg",IF(AND(ISNA('#_Placement'!H34),ISNA(Placement!H34)),TRUE,FALSE),"PerfectMsg",IF(NOT(ISERROR('#_Placement'!H34)),IF(ISERROR(Placement!H34),TRUE,FALSE),FALSE),"StuErrorMsg",IF(TYPE('#_Placement'!H34)&lt;&gt;TYPE(Placement!H34),TRUE,FALSE),"WrongTypeMsg",IF(_xlfn.ISFORMULA('#_Placement'!H34),IF(NOT(_xlfn.ISFORMULA(Placement!H34)),TRUE),FALSE),"MissingFormulaMsg",IF(NOT(AND(ISNUMBER(FIND("[",_xlfn.FORMULATEXT('#_Placement'!H34))),ISNUMBER(FIND("!",_xlfn.FORMULATEXT('#_Placement'!H34))))),AND(ISNUMBER(FIND("[",_xlfn.FORMULATEXT(Placement!H34))),ISNUMBER(FIND("!",_xlfn.FORMULATEXT(Placement!H34)))),FALSE),"ExternalRefsMsg",IF(ISNUMBER('#_Placement'!H34),IF(ABS('#_Placement'!H34-Placement!H34)&gt;0.00001,TRUE,FALSE),IF('#_Placement'!H34&lt;&gt;Placement!H34,TRUE,FALSE)),IF(ISNUMBER('#_Placement'!H34),IF('#_Placement'!H34&gt;Placement!H34,"TooLow","TooHigh"),"WrongAnswer"),NOT(_xlfn.ISFORMULA('#_Placement'!H34)),"PerfectMsg",IF((LEN(SUBSTITUTE(SUBSTITUTE(SUBSTITUTE(SUBSTITUTE(SUBSTITUTE(SUBSTITUTE(SUBSTITUTE(SUBSTITUTE(SUBSTITUTE(SUBSTITUTE(SUBSTITUTE(SUBSTITUTE(SUBSTITUTE(SUBSTITUTE(SUBSTITUTE(SUBSTITUTE(SUBSTITUTE(SUBSTITUTE(SUBSTITUTE(SUBSTITUTE(SUBSTITUTE(SUBSTITUTE(SUBSTITUTE(SUBSTITUTE(IF(_xlfn.ISFORMULA(Placement!H34),_xlfn.FORMULATEXT(Placement!H34),Placement!H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Placement!H34),_xlfn.FORMULATEXT(Placement!H34),Placement!H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Placement'!H34),_xlfn.FORMULATEXT('#_Placement'!H34),'#_Placement'!H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Placement'!H34),_xlfn.FORMULATEXT('#_Placement'!H34),'#_Placement'!H34),"9","#"),"8","#"),"7","#"),"6","#"),"5","#"),"4","#"),"3","#"),"2","#"),"1","#"),"0","#"),CHAR(10),""),"$","")," ",""),",","@"),"&gt;","@"),"&lt;","@"),"=","@"),")","@"),"(","@"),"^","@"),"/","@"),"+","@"),"*","@"),"-","@"),"@#","")))/2,TRUE,FALSE),"HardCodeMsg",IF(LEN(IF(_xlfn.ISFORMULA(Placement!H34),_xlfn.FORMULATEXT(Placement!H34),Placement!H34))-LEN(SUBSTITUTE(IF(_xlfn.ISFORMULA(Placement!H34),_xlfn.FORMULATEXT(Placement!H34),Placement!H34),"""",""))&gt;LEN(IF(_xlfn.ISFORMULA('#_Placement'!H34),_xlfn.FORMULATEXT('#_Placement'!H34),'#_Placement'!H34))-LEN(SUBSTITUTE(IF(_xlfn.ISFORMULA('#_Placement'!H34),_xlfn.FORMULATEXT('#_Placement'!H34),'#_Placement'!H34),"""","")),TRUE,FALSE),"HardQuoteMsg",IF(LEN(IF(_xlfn.ISFORMULA(Placement!H34),_xlfn.FORMULATEXT(Placement!H34),Placement!H34))-LEN(SUBSTITUTE(IF(_xlfn.ISFORMULA(Placement!H34),_xlfn.FORMULATEXT(Placement!H34),Placement!H34),"$",""))&lt;0.5*(LEN(IF(_xlfn.ISFORMULA('#_Placement'!H34),_xlfn.FORMULATEXT('#_Placement'!H34),'#_Placement'!H34))-LEN(SUBSTITUTE(IF(_xlfn.ISFORMULA('#_Placement'!H34),_xlfn.FORMULATEXT('#_Placement'!H34),'#_Placement'!H34),"$",""))),TRUE,FALSE),"MissingAbsMsg",TRUE,"PerfectMsg")</f>
        <v/>
      </c>
    </row>
    <row r="35" spans="5:8" ht="31.25" customHeight="1" x14ac:dyDescent="0.15">
      <c r="E35" s="58">
        <v>0</v>
      </c>
      <c r="F35" s="58"/>
      <c r="G35" s="58"/>
      <c r="H35" s="57" t="str">
        <f ca="1">_xlfn.IFS(ISBLANK(Placement!H35),"",IF(NOT(ISNA('#_Placement'!H35)),IF(ISNA(Placement!H35),TRUE,FALSE),FALSE),"StuNAMsg",IF(AND(ISNA('#_Placement'!H35),ISNA(Placement!H35)),TRUE,FALSE),"PerfectMsg",IF(NOT(ISERROR('#_Placement'!H35)),IF(ISERROR(Placement!H35),TRUE,FALSE),FALSE),"StuErrorMsg",IF(TYPE('#_Placement'!H35)&lt;&gt;TYPE(Placement!H35),TRUE,FALSE),"WrongTypeMsg",IF(_xlfn.ISFORMULA('#_Placement'!H35),IF(NOT(_xlfn.ISFORMULA(Placement!H35)),TRUE),FALSE),"MissingFormulaMsg",IF(NOT(AND(ISNUMBER(FIND("[",_xlfn.FORMULATEXT('#_Placement'!H35))),ISNUMBER(FIND("!",_xlfn.FORMULATEXT('#_Placement'!H35))))),AND(ISNUMBER(FIND("[",_xlfn.FORMULATEXT(Placement!H35))),ISNUMBER(FIND("!",_xlfn.FORMULATEXT(Placement!H35)))),FALSE),"ExternalRefsMsg",IF(ISNUMBER('#_Placement'!H35),IF(ABS('#_Placement'!H35-Placement!H35)&gt;0.00001,TRUE,FALSE),IF('#_Placement'!H35&lt;&gt;Placement!H35,TRUE,FALSE)),IF(ISNUMBER('#_Placement'!H35),IF('#_Placement'!H35&gt;Placement!H35,"TooLow","TooHigh"),"WrongAnswer"),NOT(_xlfn.ISFORMULA('#_Placement'!H35)),"PerfectMsg",IF((LEN(SUBSTITUTE(SUBSTITUTE(SUBSTITUTE(SUBSTITUTE(SUBSTITUTE(SUBSTITUTE(SUBSTITUTE(SUBSTITUTE(SUBSTITUTE(SUBSTITUTE(SUBSTITUTE(SUBSTITUTE(SUBSTITUTE(SUBSTITUTE(SUBSTITUTE(SUBSTITUTE(SUBSTITUTE(SUBSTITUTE(SUBSTITUTE(SUBSTITUTE(SUBSTITUTE(SUBSTITUTE(SUBSTITUTE(SUBSTITUTE(IF(_xlfn.ISFORMULA(Placement!H35),_xlfn.FORMULATEXT(Placement!H35),Placement!H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Placement!H35),_xlfn.FORMULATEXT(Placement!H35),Placement!H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Placement'!H35),_xlfn.FORMULATEXT('#_Placement'!H35),'#_Placement'!H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Placement'!H35),_xlfn.FORMULATEXT('#_Placement'!H35),'#_Placement'!H35),"9","#"),"8","#"),"7","#"),"6","#"),"5","#"),"4","#"),"3","#"),"2","#"),"1","#"),"0","#"),CHAR(10),""),"$","")," ",""),",","@"),"&gt;","@"),"&lt;","@"),"=","@"),")","@"),"(","@"),"^","@"),"/","@"),"+","@"),"*","@"),"-","@"),"@#","")))/2,TRUE,FALSE),"HardCodeMsg",IF(LEN(IF(_xlfn.ISFORMULA(Placement!H35),_xlfn.FORMULATEXT(Placement!H35),Placement!H35))-LEN(SUBSTITUTE(IF(_xlfn.ISFORMULA(Placement!H35),_xlfn.FORMULATEXT(Placement!H35),Placement!H35),"""",""))&gt;LEN(IF(_xlfn.ISFORMULA('#_Placement'!H35),_xlfn.FORMULATEXT('#_Placement'!H35),'#_Placement'!H35))-LEN(SUBSTITUTE(IF(_xlfn.ISFORMULA('#_Placement'!H35),_xlfn.FORMULATEXT('#_Placement'!H35),'#_Placement'!H35),"""","")),TRUE,FALSE),"HardQuoteMsg",IF(LEN(IF(_xlfn.ISFORMULA(Placement!H35),_xlfn.FORMULATEXT(Placement!H35),Placement!H35))-LEN(SUBSTITUTE(IF(_xlfn.ISFORMULA(Placement!H35),_xlfn.FORMULATEXT(Placement!H35),Placement!H35),"$",""))&lt;0.5*(LEN(IF(_xlfn.ISFORMULA('#_Placement'!H35),_xlfn.FORMULATEXT('#_Placement'!H35),'#_Placement'!H35))-LEN(SUBSTITUTE(IF(_xlfn.ISFORMULA('#_Placement'!H35),_xlfn.FORMULATEXT('#_Placement'!H35),'#_Placement'!H35),"$",""))),TRUE,FALSE),"MissingAbsMsg",TRUE,"PerfectMsg")</f>
        <v/>
      </c>
    </row>
    <row r="36" spans="5:8" ht="31.25" customHeight="1" x14ac:dyDescent="0.15">
      <c r="E36" s="58">
        <v>0</v>
      </c>
      <c r="F36" s="58"/>
      <c r="G36" s="58"/>
      <c r="H36" s="57" t="str">
        <f ca="1">_xlfn.IFS(ISBLANK(Placement!H36),"",IF(NOT(ISNA('#_Placement'!H36)),IF(ISNA(Placement!H36),TRUE,FALSE),FALSE),"StuNAMsg",IF(AND(ISNA('#_Placement'!H36),ISNA(Placement!H36)),TRUE,FALSE),"PerfectMsg",IF(NOT(ISERROR('#_Placement'!H36)),IF(ISERROR(Placement!H36),TRUE,FALSE),FALSE),"StuErrorMsg",IF(TYPE('#_Placement'!H36)&lt;&gt;TYPE(Placement!H36),TRUE,FALSE),"WrongTypeMsg",IF(_xlfn.ISFORMULA('#_Placement'!H36),IF(NOT(_xlfn.ISFORMULA(Placement!H36)),TRUE),FALSE),"MissingFormulaMsg",IF(NOT(AND(ISNUMBER(FIND("[",_xlfn.FORMULATEXT('#_Placement'!H36))),ISNUMBER(FIND("!",_xlfn.FORMULATEXT('#_Placement'!H36))))),AND(ISNUMBER(FIND("[",_xlfn.FORMULATEXT(Placement!H36))),ISNUMBER(FIND("!",_xlfn.FORMULATEXT(Placement!H36)))),FALSE),"ExternalRefsMsg",IF(ISNUMBER('#_Placement'!H36),IF(ABS('#_Placement'!H36-Placement!H36)&gt;0.00001,TRUE,FALSE),IF('#_Placement'!H36&lt;&gt;Placement!H36,TRUE,FALSE)),IF(ISNUMBER('#_Placement'!H36),IF('#_Placement'!H36&gt;Placement!H36,"TooLow","TooHigh"),"WrongAnswer"),NOT(_xlfn.ISFORMULA('#_Placement'!H36)),"PerfectMsg",IF((LEN(SUBSTITUTE(SUBSTITUTE(SUBSTITUTE(SUBSTITUTE(SUBSTITUTE(SUBSTITUTE(SUBSTITUTE(SUBSTITUTE(SUBSTITUTE(SUBSTITUTE(SUBSTITUTE(SUBSTITUTE(SUBSTITUTE(SUBSTITUTE(SUBSTITUTE(SUBSTITUTE(SUBSTITUTE(SUBSTITUTE(SUBSTITUTE(SUBSTITUTE(SUBSTITUTE(SUBSTITUTE(SUBSTITUTE(SUBSTITUTE(IF(_xlfn.ISFORMULA(Placement!H36),_xlfn.FORMULATEXT(Placement!H36),Placement!H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Placement!H36),_xlfn.FORMULATEXT(Placement!H36),Placement!H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Placement'!H36),_xlfn.FORMULATEXT('#_Placement'!H36),'#_Placement'!H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Placement'!H36),_xlfn.FORMULATEXT('#_Placement'!H36),'#_Placement'!H36),"9","#"),"8","#"),"7","#"),"6","#"),"5","#"),"4","#"),"3","#"),"2","#"),"1","#"),"0","#"),CHAR(10),""),"$","")," ",""),",","@"),"&gt;","@"),"&lt;","@"),"=","@"),")","@"),"(","@"),"^","@"),"/","@"),"+","@"),"*","@"),"-","@"),"@#","")))/2,TRUE,FALSE),"HardCodeMsg",IF(LEN(IF(_xlfn.ISFORMULA(Placement!H36),_xlfn.FORMULATEXT(Placement!H36),Placement!H36))-LEN(SUBSTITUTE(IF(_xlfn.ISFORMULA(Placement!H36),_xlfn.FORMULATEXT(Placement!H36),Placement!H36),"""",""))&gt;LEN(IF(_xlfn.ISFORMULA('#_Placement'!H36),_xlfn.FORMULATEXT('#_Placement'!H36),'#_Placement'!H36))-LEN(SUBSTITUTE(IF(_xlfn.ISFORMULA('#_Placement'!H36),_xlfn.FORMULATEXT('#_Placement'!H36),'#_Placement'!H36),"""","")),TRUE,FALSE),"HardQuoteMsg",IF(LEN(IF(_xlfn.ISFORMULA(Placement!H36),_xlfn.FORMULATEXT(Placement!H36),Placement!H36))-LEN(SUBSTITUTE(IF(_xlfn.ISFORMULA(Placement!H36),_xlfn.FORMULATEXT(Placement!H36),Placement!H36),"$",""))&lt;0.5*(LEN(IF(_xlfn.ISFORMULA('#_Placement'!H36),_xlfn.FORMULATEXT('#_Placement'!H36),'#_Placement'!H36))-LEN(SUBSTITUTE(IF(_xlfn.ISFORMULA('#_Placement'!H36),_xlfn.FORMULATEXT('#_Placement'!H36),'#_Placement'!H36),"$",""))),TRUE,FALSE),"MissingAbsMsg",TRUE,"PerfectMsg")</f>
        <v/>
      </c>
    </row>
  </sheetData>
  <mergeCells count="3">
    <mergeCell ref="E34:G34"/>
    <mergeCell ref="E35:G35"/>
    <mergeCell ref="E36:G36"/>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C81B8C-BFC2-8C47-B1FA-0A9CD4F54F06}">
  <dimension ref="A1:AO36"/>
  <sheetViews>
    <sheetView showGridLines="0" zoomScale="120" zoomScaleNormal="120" workbookViewId="0">
      <pane ySplit="2" topLeftCell="A3" activePane="bottomLeft" state="frozen"/>
      <selection pane="bottomLeft" activeCell="A3" sqref="A3"/>
    </sheetView>
  </sheetViews>
  <sheetFormatPr baseColWidth="10" defaultColWidth="11.5" defaultRowHeight="15" x14ac:dyDescent="0.2"/>
  <cols>
    <col min="5" max="5" width="51.33203125" customWidth="1"/>
    <col min="9" max="9" width="16.1640625" customWidth="1"/>
  </cols>
  <sheetData>
    <row r="1" spans="1:41" s="22" customFormat="1" ht="22" customHeight="1" x14ac:dyDescent="0.2">
      <c r="A1" s="26" t="s">
        <v>299</v>
      </c>
      <c r="B1" s="26" t="s">
        <v>300</v>
      </c>
      <c r="C1" s="26" t="s">
        <v>301</v>
      </c>
      <c r="D1" s="27" t="str" cm="1">
        <f t="array" aca="1" ref="D1" ca="1">IFERROR(
    _xlfn.LET(
        _xlpm.FileName, MID(CELL("filename", A1), FIND("]", CELL("filename", A1)) + 1, 255),
        _xlpm.DynamicRef, INDIRECT("'#_" &amp; _xlpm.FileName &amp; "'!" &amp; C2),
        IF(
            TYPE(_xlpm.DynamicRef) = 1,
            VLOOKUP(
                CELL("format", _xlpm.DynamicRef),
                FormatCodesSFX!$A$4:$B$53,
                2,
                FALSE
            ),
            _xlfn.SWITCH(
                TYPE(_xlpm.DynamicRef),
                2, "short text",
                4, "logical",
                16, "error",
                64, "long text",
                "Other"
            )
        )
    ),
    "Error in formula"
)</f>
        <v>error</v>
      </c>
      <c r="E1" s="26"/>
      <c r="F1" s="26"/>
      <c r="G1" s="26"/>
      <c r="H1" s="26"/>
      <c r="I1" s="27" t="str" cm="1">
        <f t="array" ref="I1">_xlfn.IFS(ROW(A100)&lt;100,"Undo deleted row or quit without saving",COLUMN(AZ1)&lt;52,"Undo deleted column or quit without saving",ROW(A100)&gt;100,"Undo inserted row or quit without saving",COLUMN(AZ1)&gt;52,"Undo inserted column or quit without saving",Scoreboard!$F$24&lt;&gt;"","Security compromised: Undo last action or quit without saving",TRUE=TRUE,"Joe Bobcat")</f>
        <v>Joe Bobcat</v>
      </c>
      <c r="J1" s="27"/>
      <c r="K1" s="27"/>
      <c r="L1" s="27" t="s">
        <v>302</v>
      </c>
      <c r="M1" s="27"/>
      <c r="N1" s="27"/>
      <c r="O1" s="27"/>
      <c r="P1" s="28" t="s">
        <v>303</v>
      </c>
      <c r="Q1" s="27"/>
      <c r="R1" s="27"/>
      <c r="S1" s="55" t="s">
        <v>305</v>
      </c>
      <c r="T1" s="30"/>
      <c r="U1" s="29"/>
      <c r="V1" s="30"/>
      <c r="W1" s="29"/>
      <c r="X1" s="26" t="str">
        <f t="shared" ref="X1:AA2" si="0">A1</f>
        <v>earned</v>
      </c>
      <c r="Y1" s="26" t="str">
        <f t="shared" si="0"/>
        <v>possible</v>
      </c>
      <c r="Z1" s="26" t="str">
        <f t="shared" si="0"/>
        <v>cell</v>
      </c>
      <c r="AA1" s="27" t="str">
        <f t="shared" ca="1" si="0"/>
        <v>error</v>
      </c>
      <c r="AB1" s="26"/>
      <c r="AC1" s="26"/>
      <c r="AD1" s="31"/>
      <c r="AE1" s="31"/>
      <c r="AF1" s="27" t="str">
        <f>I1</f>
        <v>Joe Bobcat</v>
      </c>
      <c r="AG1" s="27"/>
      <c r="AH1" s="31"/>
      <c r="AI1" s="31"/>
      <c r="AJ1" s="31"/>
      <c r="AK1" s="31"/>
      <c r="AL1" s="27" t="s">
        <v>302</v>
      </c>
      <c r="AM1" s="31"/>
      <c r="AN1" s="31"/>
      <c r="AO1" s="31"/>
    </row>
    <row r="2" spans="1:41" s="22" customFormat="1" ht="23" customHeight="1" thickBot="1" x14ac:dyDescent="0.4">
      <c r="A2" s="32">
        <f ca="1">PlacementSC!$A$2</f>
        <v>0</v>
      </c>
      <c r="B2" s="33">
        <f>PlacementSC!$B$2</f>
        <v>18</v>
      </c>
      <c r="C2" s="32" t="str" cm="1">
        <f t="array" aca="1" ref="C2" ca="1">SUBSTITUTE(IF(LEN(CELL("address"))&lt;15,CELL("address"),""),"$","")</f>
        <v/>
      </c>
      <c r="D2" s="34" t="str" cm="1">
        <f t="array" aca="1" ref="D2" ca="1">IF(ISNUMBER(SEARCH("#REF!",_xlfn.SINGLE(_xlfn.FORMULATEXT(INDIRECT("'PlacementSC'!" &amp; C2))))), "DRAGGING CELLS IS NOT PERMITTED. PLEASE UNDO LAST ACTION!!",IF(IF(PlacementSC!B2=0,1,PlacementSC!C2/PlacementSC!B2)&gt;=Scoreboard!$F$19,IF(ISNUMBER(SEARCH("#REF!",_xlfn.SINGLE(_xlfn.FORMULATEXT(INDIRECT("'PlacementSC'!"&amp;C2))))),"DRAGGING CELLS IS NOT PERMITTED. PLEASE UNDO LAST ACTION!!",IF($P$1&lt;&gt;"Feedback OFF",IFERROR(HLOOKUP(INDIRECT("'PlacementSC'!"&amp;C2),FeedbackSFX!$B$2:$N$10,IF($P$1="Feedback ON", 2, FeedbackSFX!B1), FALSE), ""),"")),IF(IF(PlacementSC!B2=0,1,PlacementSC!C2/PlacementSC!B2)&gt;=Scoreboard!$F$19/2,"Earn "&amp;TEXT(Scoreboard!$F$19,"0%")&amp;" to unlock score and feedback. ---&gt; Halfway There!!!","Earn "&amp;TEXT(Scoreboard!$F$19,"0%")&amp;" to unlock score and feedback.")))</f>
        <v/>
      </c>
      <c r="E2" s="35"/>
      <c r="F2" s="35"/>
      <c r="G2" s="35"/>
      <c r="H2" s="35"/>
      <c r="I2" s="36"/>
      <c r="J2" s="35"/>
      <c r="K2" s="35"/>
      <c r="L2" s="35"/>
      <c r="M2" s="35"/>
      <c r="N2" s="35"/>
      <c r="O2" s="35"/>
      <c r="P2" s="42" t="str">
        <f ca="1">IF(Scoreboard!$E$4="Excel version: Invalid","****ERROR: Scoreboard requires Excel 365 or 2021 to run****", "")</f>
        <v/>
      </c>
      <c r="Q2" s="35"/>
      <c r="R2" s="35"/>
      <c r="S2" s="37"/>
      <c r="T2" s="38"/>
      <c r="U2" s="39"/>
      <c r="V2" s="38"/>
      <c r="W2" s="39"/>
      <c r="X2" s="40">
        <f t="shared" ca="1" si="0"/>
        <v>0</v>
      </c>
      <c r="Y2" s="40">
        <f t="shared" si="0"/>
        <v>18</v>
      </c>
      <c r="Z2" s="40" t="str">
        <f t="shared" ca="1" si="0"/>
        <v/>
      </c>
      <c r="AA2" s="34" t="str">
        <f t="shared" ca="1" si="0"/>
        <v/>
      </c>
      <c r="AB2" s="35"/>
      <c r="AC2" s="35"/>
      <c r="AD2" s="41"/>
      <c r="AE2" s="41"/>
      <c r="AF2" s="41"/>
      <c r="AG2" s="41"/>
      <c r="AH2" s="41"/>
      <c r="AI2" s="41"/>
      <c r="AJ2" s="41"/>
      <c r="AK2" s="41"/>
      <c r="AL2" s="41"/>
      <c r="AM2" s="41"/>
      <c r="AN2" s="41"/>
      <c r="AO2" s="41"/>
    </row>
    <row r="27" spans="5:8" x14ac:dyDescent="0.2">
      <c r="F27" s="1" t="s">
        <v>24</v>
      </c>
      <c r="G27" s="3" t="s">
        <v>25</v>
      </c>
      <c r="H27" s="3" t="s">
        <v>26</v>
      </c>
    </row>
    <row r="28" spans="5:8" ht="18" customHeight="1" x14ac:dyDescent="0.2">
      <c r="E28" s="2" t="s">
        <v>27</v>
      </c>
      <c r="F28" s="23"/>
      <c r="G28" s="23"/>
      <c r="H28" s="23"/>
    </row>
    <row r="29" spans="5:8" ht="18" customHeight="1" x14ac:dyDescent="0.2">
      <c r="E29" s="2" t="s">
        <v>28</v>
      </c>
      <c r="F29" s="23"/>
      <c r="G29" s="23"/>
      <c r="H29" s="23"/>
    </row>
    <row r="30" spans="5:8" ht="18" customHeight="1" x14ac:dyDescent="0.2">
      <c r="E30" s="2" t="s">
        <v>29</v>
      </c>
      <c r="F30" s="23"/>
      <c r="G30" s="23"/>
      <c r="H30" s="23"/>
    </row>
    <row r="31" spans="5:8" ht="18" customHeight="1" x14ac:dyDescent="0.2">
      <c r="E31" s="2" t="s">
        <v>31</v>
      </c>
      <c r="F31" s="24"/>
      <c r="G31" s="24"/>
      <c r="H31" s="24"/>
    </row>
    <row r="32" spans="5:8" ht="18" customHeight="1" x14ac:dyDescent="0.2">
      <c r="E32" s="2" t="s">
        <v>32</v>
      </c>
      <c r="F32" s="56"/>
      <c r="G32" s="56"/>
      <c r="H32" s="56"/>
    </row>
    <row r="34" spans="5:8" ht="31.25" customHeight="1" x14ac:dyDescent="0.2">
      <c r="E34" s="4" t="s">
        <v>33</v>
      </c>
      <c r="F34" s="5"/>
      <c r="G34" s="6"/>
      <c r="H34" s="25"/>
    </row>
    <row r="35" spans="5:8" ht="31.25" customHeight="1" x14ac:dyDescent="0.2">
      <c r="E35" s="4" t="s">
        <v>34</v>
      </c>
      <c r="F35" s="5"/>
      <c r="G35" s="6"/>
      <c r="H35" s="56"/>
    </row>
    <row r="36" spans="5:8" ht="31.25" customHeight="1" x14ac:dyDescent="0.2">
      <c r="E36" s="4" t="s">
        <v>35</v>
      </c>
      <c r="F36" s="5"/>
      <c r="G36" s="6"/>
      <c r="H36" s="56"/>
    </row>
  </sheetData>
  <mergeCells count="3">
    <mergeCell ref="E34:G34"/>
    <mergeCell ref="E35:G35"/>
    <mergeCell ref="E36:G36"/>
  </mergeCells>
  <conditionalFormatting sqref="A1:A2 X1:X2">
    <cfRule type="expression" dxfId="235" priority="7">
      <formula>$A$2/$B$2&gt;=0.05</formula>
    </cfRule>
  </conditionalFormatting>
  <conditionalFormatting sqref="B1:B2 Y1:Y2">
    <cfRule type="expression" dxfId="234" priority="8">
      <formula>$A$2/$B$2&gt;=0.1</formula>
    </cfRule>
  </conditionalFormatting>
  <conditionalFormatting sqref="C1:C2 Z1:Z2">
    <cfRule type="expression" dxfId="233" priority="9">
      <formula>$A$2/$B$2&gt;=0.15</formula>
    </cfRule>
  </conditionalFormatting>
  <conditionalFormatting sqref="D1:D2 AA1:AA2">
    <cfRule type="expression" dxfId="232" priority="10">
      <formula>$A$2/$B$2&gt;=0.2</formula>
    </cfRule>
  </conditionalFormatting>
  <conditionalFormatting sqref="E1:E2 AB1:AB2">
    <cfRule type="expression" dxfId="231" priority="11">
      <formula>$A$2/$B$2&gt;=0.25</formula>
    </cfRule>
  </conditionalFormatting>
  <conditionalFormatting sqref="F1:F2 AC1:AC2">
    <cfRule type="expression" dxfId="230" priority="12">
      <formula>$A$2/$B$2&gt;=0.3</formula>
    </cfRule>
  </conditionalFormatting>
  <conditionalFormatting sqref="G1:G2 AD1:AD2">
    <cfRule type="expression" dxfId="229" priority="13">
      <formula>$A$2/$B$2&gt;=0.35</formula>
    </cfRule>
  </conditionalFormatting>
  <conditionalFormatting sqref="H1:H2 AE1:AE2">
    <cfRule type="expression" dxfId="228" priority="14">
      <formula>$A$2/$B$2&gt;=0.4</formula>
    </cfRule>
  </conditionalFormatting>
  <conditionalFormatting sqref="I1:I2 AF1:AF2">
    <cfRule type="expression" dxfId="227" priority="15">
      <formula>$A$2/$B$2&gt;=0.45</formula>
    </cfRule>
  </conditionalFormatting>
  <conditionalFormatting sqref="K1:K2 AH1:AH2">
    <cfRule type="expression" dxfId="226" priority="17">
      <formula>$A$2/$B$2&gt;=0.55</formula>
    </cfRule>
  </conditionalFormatting>
  <conditionalFormatting sqref="L1:L2 AI1:AI2">
    <cfRule type="expression" dxfId="225" priority="18">
      <formula>$A$2/$B$2&gt;=0.6</formula>
    </cfRule>
  </conditionalFormatting>
  <conditionalFormatting sqref="M1:M2 AJ1:AJ2">
    <cfRule type="expression" dxfId="224" priority="19">
      <formula>$A$2/$B$2&gt;=0.65</formula>
    </cfRule>
  </conditionalFormatting>
  <conditionalFormatting sqref="N1:N2 AK1:AK2">
    <cfRule type="expression" dxfId="223" priority="20">
      <formula>$A$2/$B$2&gt;=0.7</formula>
    </cfRule>
  </conditionalFormatting>
  <conditionalFormatting sqref="J1:J2 AG1:AG2">
    <cfRule type="expression" dxfId="222" priority="16">
      <formula>$A$2/$B$2&gt;=0.5</formula>
    </cfRule>
  </conditionalFormatting>
  <conditionalFormatting sqref="P1">
    <cfRule type="expression" dxfId="221" priority="6">
      <formula>$P$1&lt;&gt;""</formula>
    </cfRule>
  </conditionalFormatting>
  <conditionalFormatting sqref="A1:O2 X1:AO2 P2:R2 Q1:R1">
    <cfRule type="expression" dxfId="220" priority="5" stopIfTrue="1">
      <formula>$P$1="Feedback OFF"</formula>
    </cfRule>
  </conditionalFormatting>
  <conditionalFormatting sqref="O1:O2 AL1:AL2">
    <cfRule type="expression" dxfId="219" priority="21">
      <formula>$A$2/$B$2&gt;=0.75</formula>
    </cfRule>
  </conditionalFormatting>
  <conditionalFormatting sqref="P1:P2 AM1:AM2">
    <cfRule type="expression" dxfId="218" priority="22">
      <formula>$A$2/$B$2&gt;=0.8</formula>
    </cfRule>
  </conditionalFormatting>
  <conditionalFormatting sqref="Q1:Q2 AN1:AN2">
    <cfRule type="expression" dxfId="217" priority="23">
      <formula>$A$2/$B$2&gt;=0.85</formula>
    </cfRule>
  </conditionalFormatting>
  <conditionalFormatting sqref="R1:R2 AO1:AO2">
    <cfRule type="expression" dxfId="216" priority="24">
      <formula>$A$2/$B$2&gt;=1</formula>
    </cfRule>
  </conditionalFormatting>
  <conditionalFormatting sqref="A3:AA100">
    <cfRule type="expression" dxfId="210" priority="2" stopIfTrue="1">
      <formula>$D$2="DRAGGING CELLS IS NOT PERMITTED. PLEASE UNDO LAST ACTION!!"</formula>
    </cfRule>
  </conditionalFormatting>
  <dataValidations count="2">
    <dataValidation type="list" allowBlank="1" showInputMessage="1" showErrorMessage="1" sqref="H28:H32 H34" xr:uid="{01C907CC-287F-2A45-9793-14AA9061C7B3}">
      <formula1>"Nia, Devon, SAME"</formula1>
    </dataValidation>
    <dataValidation type="list" allowBlank="1" showInputMessage="1" showErrorMessage="1" sqref="P1" xr:uid="{F209622C-34F0-0548-93C2-D99E10D27C19}">
      <formula1>"Feedback ON, Taunting ON, Feedback OFF"</formula1>
    </dataValidation>
  </dataValidations>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expression" priority="25" stopIfTrue="1" id="{14575542-5BFE-A240-950F-1C6A680987B6}">
            <xm:f>AND((PlacementSC!$A$2/PlacementSC!$B$2&gt;=Scoreboard!$F$19),$P$1&lt;&gt;"Feedback OFF",IF(PlacementSC!A3=FeedbackSFX!$C$2, TRUE, FALSE))</xm:f>
            <x14:dxf>
              <fill>
                <patternFill>
                  <bgColor rgb="FFCEEED0"/>
                </patternFill>
              </fill>
            </x14:dxf>
          </x14:cfRule>
          <x14:cfRule type="expression" priority="26" stopIfTrue="1" id="{F55B7FEA-D722-7C4C-9EE8-1B09BA1CE8CD}">
            <xm:f>AND((PlacementSC!$A$2/PlacementSC!$B$2&gt;=Scoreboard!$F$19),$P$1&lt;&gt;"Feedback OFF",IF(PlacementSC!A3=FeedbackSFX!$K$2, TRUE, FALSE))</xm:f>
            <x14:dxf>
              <fill>
                <patternFill>
                  <bgColor rgb="FFFFFF64"/>
                </patternFill>
              </fill>
            </x14:dxf>
          </x14:cfRule>
          <x14:cfRule type="expression" priority="27" stopIfTrue="1" id="{040D2921-9118-0144-8C5B-BFE19CFADB38}">
            <xm:f>AND((PlacementSC!$A$2/PlacementSC!$B$2&gt;=Scoreboard!$F$19),$P$1&lt;&gt;"Feedback OFF",AND(IF(PlacementSC!A3&lt;&gt;FeedbackSFX!$C$2, TRUE, FALSE),PlacementSC!A3&lt;&gt;"",_xlfn.ISFORMULA(PlacementSC!A3)))</xm:f>
            <x14:dxf>
              <fill>
                <patternFill>
                  <bgColor rgb="FFFF99CC"/>
                </patternFill>
              </fill>
            </x14:dxf>
          </x14:cfRule>
          <xm:sqref>A3:AL36</xm:sqref>
        </x14:conditionalFormatting>
        <x14:conditionalFormatting xmlns:xm="http://schemas.microsoft.com/office/excel/2006/main">
          <x14:cfRule type="expression" priority="4" stopIfTrue="1" id="{F0843964-B5FD-804A-A83F-818208A54A7D}">
            <xm:f>Scoreboard!$F$24&lt;&gt;""</xm:f>
            <x14:dxf>
              <font>
                <color rgb="FF9C0006"/>
              </font>
              <fill>
                <patternFill>
                  <fgColor indexed="64"/>
                  <bgColor rgb="FFFFC7CE"/>
                </patternFill>
              </fill>
            </x14:dxf>
          </x14:cfRule>
          <xm:sqref>I1:N1</xm:sqref>
        </x14:conditionalFormatting>
        <x14:conditionalFormatting xmlns:xm="http://schemas.microsoft.com/office/excel/2006/main">
          <x14:cfRule type="expression" priority="1" stopIfTrue="1" id="{9C9C4E26-6E7F-4E46-9C02-4699DC4ACB8E}">
            <xm:f>Scoreboard!$E$4="Excel version: Invalid"</xm:f>
            <x14:dxf>
              <font>
                <color rgb="FF9C0006"/>
              </font>
              <fill>
                <patternFill>
                  <fgColor indexed="64"/>
                  <bgColor rgb="FFFFC7CE"/>
                </patternFill>
              </fill>
            </x14:dxf>
          </x14:cfRule>
          <x14:cfRule type="expression" priority="3" stopIfTrue="1" id="{8CAE4164-4CE1-5844-BAE9-123DBBEAA3C1}">
            <xm:f>Scoreboard!$F$24&lt;&gt;""</xm:f>
            <x14:dxf>
              <font>
                <color rgb="FF9C0006"/>
              </font>
              <fill>
                <patternFill>
                  <fgColor indexed="64"/>
                  <bgColor rgb="FFFFC7CE"/>
                </patternFill>
              </fill>
            </x14:dxf>
          </x14:cfRule>
          <xm:sqref>A3:AA100</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B4294-36E9-F142-B694-5D11C835C20D}">
  <sheetPr>
    <tabColor rgb="FF4FADEA"/>
  </sheetPr>
  <dimension ref="A1:AO36"/>
  <sheetViews>
    <sheetView zoomScale="88" zoomScaleNormal="120" workbookViewId="0">
      <pane ySplit="2" topLeftCell="A3" activePane="bottomLeft" state="frozen"/>
      <selection pane="bottomLeft" activeCell="A3" sqref="A3:XFD3"/>
    </sheetView>
  </sheetViews>
  <sheetFormatPr baseColWidth="10" defaultColWidth="11.5" defaultRowHeight="9" x14ac:dyDescent="0.15"/>
  <cols>
    <col min="1" max="2" width="11.6640625" style="43" bestFit="1" customWidth="1"/>
    <col min="3" max="4" width="11.5" style="43"/>
    <col min="5" max="5" width="51.33203125" style="43" customWidth="1"/>
    <col min="6" max="6" width="14.33203125" style="43" bestFit="1" customWidth="1"/>
    <col min="7" max="7" width="13.83203125" style="43" bestFit="1" customWidth="1"/>
    <col min="8" max="8" width="11.6640625" style="43" bestFit="1" customWidth="1"/>
    <col min="9" max="9" width="16.1640625" style="43" customWidth="1"/>
    <col min="10" max="31" width="11.5" style="43"/>
    <col min="32" max="32" width="11.6640625" style="43" bestFit="1" customWidth="1"/>
    <col min="33" max="16384" width="11.5" style="43"/>
  </cols>
  <sheetData>
    <row r="1" spans="1:41" s="44" customFormat="1" ht="22" customHeight="1" x14ac:dyDescent="0.15">
      <c r="A1" s="46" t="s">
        <v>299</v>
      </c>
      <c r="B1" s="46" t="s">
        <v>300</v>
      </c>
      <c r="C1" s="46" t="s">
        <v>301</v>
      </c>
      <c r="D1" s="47" t="str" cm="1">
        <f t="array" aca="1" ref="D1" ca="1">IFERROR(
    _xlfn.LET(
        _xlpm.FileName, MID(CELL("filename", A1), FIND("]", CELL("filename", A1)) + 1, 255),
        _xlpm.DynamicRef, INDIRECT("'#_" &amp; _xlpm.FileName &amp; "'!" &amp; C2),
        IF(
            TYPE(_xlpm.DynamicRef) = 1,
            VLOOKUP(
                CELL("format", _xlpm.DynamicRef),
                FormatCodesSFX!$A$4:$B$53,
                2,
                FALSE
            ),
            _xlfn.SWITCH(
                TYPE(_xlpm.DynamicRef),
                2, "short text",
                4, "logical",
                16, "error",
                64, "long text",
                "Other"
            )
        )
    ),
    "Error in formula"
)</f>
        <v>error</v>
      </c>
      <c r="E1" s="46"/>
      <c r="F1" s="46"/>
      <c r="G1" s="46"/>
      <c r="H1" s="46"/>
      <c r="I1" s="47" t="str">
        <f>PlacementSC!$I$1</f>
        <v>Joe Bobcat</v>
      </c>
      <c r="J1" s="47"/>
      <c r="K1" s="47"/>
      <c r="L1" s="47" t="s">
        <v>302</v>
      </c>
      <c r="M1" s="47"/>
      <c r="N1" s="47"/>
      <c r="O1" s="47"/>
      <c r="P1" s="47" t="s">
        <v>303</v>
      </c>
      <c r="Q1" s="47"/>
      <c r="R1" s="47"/>
      <c r="S1" s="43"/>
      <c r="T1" s="43"/>
      <c r="U1" s="43"/>
      <c r="V1" s="43"/>
      <c r="W1" s="43"/>
      <c r="X1" s="46" t="str">
        <f t="shared" ref="X1:AA2" si="0">A1</f>
        <v>earned</v>
      </c>
      <c r="Y1" s="46" t="str">
        <f t="shared" si="0"/>
        <v>possible</v>
      </c>
      <c r="Z1" s="46" t="str">
        <f t="shared" si="0"/>
        <v>cell</v>
      </c>
      <c r="AA1" s="47" t="str">
        <f t="shared" ca="1" si="0"/>
        <v>error</v>
      </c>
      <c r="AB1" s="46"/>
      <c r="AC1" s="46"/>
      <c r="AD1" s="43"/>
      <c r="AE1" s="43"/>
      <c r="AF1" s="47" t="str">
        <f>I1</f>
        <v>Joe Bobcat</v>
      </c>
      <c r="AG1" s="47"/>
      <c r="AH1" s="43"/>
      <c r="AI1" s="43"/>
      <c r="AJ1" s="43"/>
      <c r="AK1" s="43"/>
      <c r="AL1" s="47" t="s">
        <v>302</v>
      </c>
      <c r="AM1" s="43"/>
      <c r="AN1" s="43"/>
      <c r="AO1" s="43"/>
    </row>
    <row r="2" spans="1:41" s="44" customFormat="1" ht="23" customHeight="1" x14ac:dyDescent="0.15">
      <c r="A2" s="46">
        <f ca="1">PlacementSC!$A$2</f>
        <v>0</v>
      </c>
      <c r="B2" s="48">
        <f>PlacementSC!$B$2</f>
        <v>18</v>
      </c>
      <c r="C2" s="46" t="str" cm="1">
        <f t="array" aca="1" ref="C2" ca="1">SUBSTITUTE(IF(LEN(CELL("address"))&lt;15,CELL("address"),""),"$","")</f>
        <v/>
      </c>
      <c r="D2" s="47" t="str" cm="1">
        <f t="array" aca="1" ref="D2" ca="1">IF(ISNUMBER(SEARCH("#REF!",_xlfn.SINGLE(_xlfn.FORMULATEXT(INDIRECT("'PlacementSC'!" &amp; C2))))), "DRAGGING CELLS IS NOT PERMITTED. PLEASE UNDO LAST ACTION!!",IF(IF(PlacementSC!B2=0,1,PlacementSC!C2/PlacementSC!B2)&gt;=Scoreboard!$F$19,IF(ISNUMBER(SEARCH("#REF!",_xlfn.SINGLE(_xlfn.FORMULATEXT(INDIRECT("'PlacementSC'!"&amp;C2))))),"DRAGGING CELLS IS NOT PERMITTED. PLEASE UNDO LAST ACTION!!",IF($P$1&lt;&gt;"Feedback OFF",IFERROR(HLOOKUP(INDIRECT("'PlacementSC'!"&amp;C2),FeedbackSFX!$B$2:$N$10,IF($P$1="Feedback ON", 2, FeedbackSFX!B1), FALSE), ""),"")),IF(IF(PlacementSC!B2=0,1,PlacementSC!C2/PlacementSC!B2)&gt;=Scoreboard!$F$19/2,"Earn "&amp;TEXT(Scoreboard!$F$19,"0%")&amp;" to unlock score and feedback. ---&gt; Halfway There!!!","Earn "&amp;TEXT(Scoreboard!$F$19,"0%")&amp;" to unlock score and feedback.")))</f>
        <v/>
      </c>
      <c r="E2" s="46"/>
      <c r="F2" s="46"/>
      <c r="G2" s="46"/>
      <c r="H2" s="46"/>
      <c r="I2" s="45"/>
      <c r="J2" s="46"/>
      <c r="K2" s="46"/>
      <c r="L2" s="46"/>
      <c r="M2" s="46"/>
      <c r="N2" s="46"/>
      <c r="O2" s="46"/>
      <c r="P2" s="46"/>
      <c r="Q2" s="46"/>
      <c r="R2" s="46"/>
      <c r="S2" s="43"/>
      <c r="T2" s="43"/>
      <c r="U2" s="43"/>
      <c r="V2" s="43"/>
      <c r="W2" s="43"/>
      <c r="X2" s="49">
        <f t="shared" ca="1" si="0"/>
        <v>0</v>
      </c>
      <c r="Y2" s="49">
        <f t="shared" si="0"/>
        <v>18</v>
      </c>
      <c r="Z2" s="49" t="str">
        <f t="shared" ca="1" si="0"/>
        <v/>
      </c>
      <c r="AA2" s="47" t="str">
        <f t="shared" ca="1" si="0"/>
        <v/>
      </c>
      <c r="AB2" s="46"/>
      <c r="AC2" s="46"/>
      <c r="AD2" s="43"/>
      <c r="AE2" s="43"/>
      <c r="AF2" s="43"/>
      <c r="AG2" s="43"/>
      <c r="AH2" s="43"/>
      <c r="AI2" s="43"/>
      <c r="AJ2" s="43"/>
      <c r="AK2" s="43"/>
      <c r="AL2" s="43"/>
      <c r="AM2" s="43"/>
      <c r="AN2" s="43"/>
      <c r="AO2" s="43"/>
    </row>
    <row r="27" spans="5:8" x14ac:dyDescent="0.15">
      <c r="F27" s="45" t="s">
        <v>24</v>
      </c>
      <c r="G27" s="45" t="s">
        <v>25</v>
      </c>
      <c r="H27" s="45" t="s">
        <v>26</v>
      </c>
    </row>
    <row r="28" spans="5:8" ht="18" customHeight="1" x14ac:dyDescent="0.15">
      <c r="E28" s="50" t="s">
        <v>27</v>
      </c>
      <c r="F28" s="51">
        <v>70</v>
      </c>
      <c r="G28" s="51">
        <v>75</v>
      </c>
      <c r="H28" s="51" t="s">
        <v>25</v>
      </c>
    </row>
    <row r="29" spans="5:8" ht="18" customHeight="1" x14ac:dyDescent="0.15">
      <c r="E29" s="50" t="s">
        <v>28</v>
      </c>
      <c r="F29" s="51">
        <v>8</v>
      </c>
      <c r="G29" s="51">
        <v>5</v>
      </c>
      <c r="H29" s="51" t="s">
        <v>24</v>
      </c>
    </row>
    <row r="30" spans="5:8" ht="18" customHeight="1" x14ac:dyDescent="0.15">
      <c r="E30" s="50" t="s">
        <v>29</v>
      </c>
      <c r="F30" s="51">
        <v>89</v>
      </c>
      <c r="G30" s="51">
        <v>89</v>
      </c>
      <c r="H30" s="51" t="s">
        <v>30</v>
      </c>
    </row>
    <row r="31" spans="5:8" ht="18" customHeight="1" x14ac:dyDescent="0.15">
      <c r="E31" s="50" t="s">
        <v>31</v>
      </c>
      <c r="F31" s="52">
        <v>2.38</v>
      </c>
      <c r="G31" s="52">
        <v>2.8</v>
      </c>
      <c r="H31" s="52" t="s">
        <v>25</v>
      </c>
    </row>
    <row r="32" spans="5:8" ht="18" customHeight="1" x14ac:dyDescent="0.15">
      <c r="E32" s="50" t="s">
        <v>32</v>
      </c>
      <c r="F32" s="57">
        <v>0.99099999999999999</v>
      </c>
      <c r="G32" s="57">
        <v>0.997</v>
      </c>
      <c r="H32" s="57" t="s">
        <v>25</v>
      </c>
    </row>
    <row r="34" spans="5:8" ht="31.25" customHeight="1" x14ac:dyDescent="0.15">
      <c r="E34" s="58" t="s">
        <v>33</v>
      </c>
      <c r="F34" s="58"/>
      <c r="G34" s="58"/>
      <c r="H34" s="53" t="s">
        <v>25</v>
      </c>
    </row>
    <row r="35" spans="5:8" ht="31.25" customHeight="1" x14ac:dyDescent="0.15">
      <c r="E35" s="58" t="s">
        <v>34</v>
      </c>
      <c r="F35" s="58"/>
      <c r="G35" s="58"/>
      <c r="H35" s="57">
        <v>8.9999999999999993E-3</v>
      </c>
    </row>
    <row r="36" spans="5:8" ht="31.25" customHeight="1" x14ac:dyDescent="0.15">
      <c r="E36" s="58" t="s">
        <v>35</v>
      </c>
      <c r="F36" s="58"/>
      <c r="G36" s="58"/>
      <c r="H36" s="57">
        <v>3.0000000000000001E-3</v>
      </c>
    </row>
  </sheetData>
  <mergeCells count="3">
    <mergeCell ref="E34:G34"/>
    <mergeCell ref="E35:G35"/>
    <mergeCell ref="E36:G36"/>
  </mergeCells>
  <conditionalFormatting sqref="A1:A2 X1:X2">
    <cfRule type="expression" dxfId="208" priority="3">
      <formula>$A$2/$B$2&gt;=0.05</formula>
    </cfRule>
  </conditionalFormatting>
  <conditionalFormatting sqref="B1:B2 Y1:Y2">
    <cfRule type="expression" dxfId="207" priority="4">
      <formula>$A$2/$B$2&gt;=0.1</formula>
    </cfRule>
  </conditionalFormatting>
  <conditionalFormatting sqref="C1:C2 Z1:Z2">
    <cfRule type="expression" dxfId="206" priority="5">
      <formula>$A$2/$B$2&gt;=0.15</formula>
    </cfRule>
  </conditionalFormatting>
  <conditionalFormatting sqref="D1:D2 AA1:AA2">
    <cfRule type="expression" dxfId="205" priority="6">
      <formula>$A$2/$B$2&gt;=0.2</formula>
    </cfRule>
  </conditionalFormatting>
  <conditionalFormatting sqref="E1:E2 AB1:AB2">
    <cfRule type="expression" dxfId="204" priority="7">
      <formula>$A$2/$B$2&gt;=0.25</formula>
    </cfRule>
  </conditionalFormatting>
  <conditionalFormatting sqref="F1:F2 AC1:AC2">
    <cfRule type="expression" dxfId="203" priority="8">
      <formula>$A$2/$B$2&gt;=0.3</formula>
    </cfRule>
  </conditionalFormatting>
  <conditionalFormatting sqref="G1:G2 AD1:AD2">
    <cfRule type="expression" dxfId="202" priority="9">
      <formula>$A$2/$B$2&gt;=0.35</formula>
    </cfRule>
  </conditionalFormatting>
  <conditionalFormatting sqref="H1:H2 AE1:AE2">
    <cfRule type="expression" dxfId="201" priority="10">
      <formula>$A$2/$B$2&gt;=0.4</formula>
    </cfRule>
  </conditionalFormatting>
  <conditionalFormatting sqref="I1:I2 AF1:AF2">
    <cfRule type="expression" dxfId="200" priority="11">
      <formula>$A$2/$B$2&gt;=0.45</formula>
    </cfRule>
  </conditionalFormatting>
  <conditionalFormatting sqref="K1:K2 AH1:AH2">
    <cfRule type="expression" dxfId="199" priority="13">
      <formula>$A$2/$B$2&gt;=0.55</formula>
    </cfRule>
  </conditionalFormatting>
  <conditionalFormatting sqref="L1:L2 AI1:AI2">
    <cfRule type="expression" dxfId="198" priority="14">
      <formula>$A$2/$B$2&gt;=0.6</formula>
    </cfRule>
  </conditionalFormatting>
  <conditionalFormatting sqref="M1:M2 AJ1:AJ2">
    <cfRule type="expression" dxfId="197" priority="15">
      <formula>$A$2/$B$2&gt;=0.65</formula>
    </cfRule>
  </conditionalFormatting>
  <conditionalFormatting sqref="N1:N2 AK1:AK2">
    <cfRule type="expression" dxfId="196" priority="16">
      <formula>$A$2/$B$2&gt;=0.7</formula>
    </cfRule>
  </conditionalFormatting>
  <conditionalFormatting sqref="J1:J2 AG1:AG2">
    <cfRule type="expression" dxfId="195" priority="12">
      <formula>$A$2/$B$2&gt;=0.5</formula>
    </cfRule>
  </conditionalFormatting>
  <conditionalFormatting sqref="P1">
    <cfRule type="expression" dxfId="194" priority="2">
      <formula>$P$1&lt;&gt;""</formula>
    </cfRule>
  </conditionalFormatting>
  <conditionalFormatting sqref="A1:O2 X1:AO2 P2:R2 Q1:R1">
    <cfRule type="expression" dxfId="193" priority="1" stopIfTrue="1">
      <formula>$P$1="Feedback OFF"</formula>
    </cfRule>
  </conditionalFormatting>
  <conditionalFormatting sqref="O1:O2 AL1:AL2">
    <cfRule type="expression" dxfId="192" priority="17">
      <formula>$A$2/$B$2&gt;=0.75</formula>
    </cfRule>
  </conditionalFormatting>
  <conditionalFormatting sqref="P1:P2 AM1:AM2">
    <cfRule type="expression" dxfId="191" priority="18">
      <formula>$A$2/$B$2&gt;=0.8</formula>
    </cfRule>
  </conditionalFormatting>
  <conditionalFormatting sqref="Q1:Q2 AN1:AN2">
    <cfRule type="expression" dxfId="190" priority="19">
      <formula>$A$2/$B$2&gt;=0.85</formula>
    </cfRule>
  </conditionalFormatting>
  <conditionalFormatting sqref="R1:R2 AO1:AO2">
    <cfRule type="expression" dxfId="189" priority="20">
      <formula>$A$2/$B$2&gt;=1</formula>
    </cfRule>
  </conditionalFormatting>
  <dataValidations count="2">
    <dataValidation type="list" allowBlank="1" showInputMessage="1" showErrorMessage="1" sqref="H28:H32 H34" xr:uid="{533590C5-E0F5-CE43-9823-C164C619FBEF}">
      <formula1>"Nia, Devon, SAME"</formula1>
    </dataValidation>
    <dataValidation type="list" allowBlank="1" showInputMessage="1" showErrorMessage="1" sqref="P1" xr:uid="{8074987B-7A91-3F4E-826C-6E31B2D64A67}">
      <formula1>"Feedback ON, Taunting ON, Feedback OFF"</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11005-2021-9D46-A6C8-F4915E51099C}">
  <sheetPr codeName="Sheet11">
    <tabColor rgb="FFFFC000"/>
  </sheetPr>
  <dimension ref="A1:N44"/>
  <sheetViews>
    <sheetView zoomScale="103" workbookViewId="0">
      <selection activeCell="C5" sqref="C5"/>
    </sheetView>
  </sheetViews>
  <sheetFormatPr baseColWidth="10" defaultColWidth="10.83203125" defaultRowHeight="19" x14ac:dyDescent="0.2"/>
  <cols>
    <col min="1" max="1" width="10.1640625" style="19" customWidth="1"/>
    <col min="2" max="14" width="72" style="19" customWidth="1"/>
    <col min="15" max="16384" width="10.83203125" style="19"/>
  </cols>
  <sheetData>
    <row r="1" spans="1:14" s="17" customFormat="1" ht="34" customHeight="1" x14ac:dyDescent="0.2">
      <c r="A1" s="15" t="s">
        <v>170</v>
      </c>
      <c r="B1" s="16">
        <f ca="1">RANDBETWEEN(3,9)</f>
        <v>7</v>
      </c>
    </row>
    <row r="2" spans="1:14" s="18" customFormat="1" ht="43" customHeight="1" x14ac:dyDescent="0.2">
      <c r="A2" s="18" t="s">
        <v>171</v>
      </c>
      <c r="B2" s="15" t="s">
        <v>172</v>
      </c>
      <c r="C2" s="15" t="s">
        <v>173</v>
      </c>
      <c r="D2" s="15" t="s">
        <v>174</v>
      </c>
      <c r="E2" s="15" t="s">
        <v>175</v>
      </c>
      <c r="F2" s="15" t="s">
        <v>176</v>
      </c>
      <c r="G2" s="15" t="s">
        <v>177</v>
      </c>
      <c r="H2" s="15" t="s">
        <v>178</v>
      </c>
      <c r="I2" s="15" t="s">
        <v>179</v>
      </c>
      <c r="J2" s="15" t="s">
        <v>180</v>
      </c>
      <c r="K2" s="15" t="s">
        <v>181</v>
      </c>
      <c r="L2" s="15" t="s">
        <v>182</v>
      </c>
      <c r="M2" s="15" t="s">
        <v>183</v>
      </c>
      <c r="N2" s="15" t="s">
        <v>184</v>
      </c>
    </row>
    <row r="3" spans="1:14" ht="75" customHeight="1" x14ac:dyDescent="0.2">
      <c r="A3" s="18" t="s">
        <v>185</v>
      </c>
      <c r="B3" s="19" t="s">
        <v>186</v>
      </c>
      <c r="C3" s="20" t="s">
        <v>187</v>
      </c>
      <c r="D3" s="20" t="s">
        <v>188</v>
      </c>
      <c r="E3" s="20" t="s">
        <v>189</v>
      </c>
      <c r="F3" s="20" t="s">
        <v>190</v>
      </c>
      <c r="G3" s="20" t="s">
        <v>191</v>
      </c>
      <c r="H3" s="20" t="s">
        <v>192</v>
      </c>
      <c r="I3" s="20" t="s">
        <v>193</v>
      </c>
      <c r="J3" s="20" t="s">
        <v>194</v>
      </c>
      <c r="K3" s="19" t="s">
        <v>195</v>
      </c>
      <c r="L3" s="19" t="s">
        <v>196</v>
      </c>
      <c r="M3" s="19" t="s">
        <v>197</v>
      </c>
      <c r="N3" s="19" t="s">
        <v>198</v>
      </c>
    </row>
    <row r="4" spans="1:14" ht="75" customHeight="1" x14ac:dyDescent="0.2">
      <c r="A4" s="18" t="s">
        <v>199</v>
      </c>
      <c r="B4" s="19" t="s">
        <v>200</v>
      </c>
      <c r="C4" s="20" t="s">
        <v>201</v>
      </c>
      <c r="D4" s="20" t="s">
        <v>202</v>
      </c>
      <c r="E4" s="20" t="s">
        <v>203</v>
      </c>
      <c r="F4" s="21" t="s">
        <v>204</v>
      </c>
      <c r="G4" s="21" t="s">
        <v>205</v>
      </c>
      <c r="H4" s="21" t="s">
        <v>206</v>
      </c>
      <c r="I4" s="21" t="s">
        <v>207</v>
      </c>
      <c r="J4" s="21" t="s">
        <v>208</v>
      </c>
      <c r="K4" s="19" t="s">
        <v>209</v>
      </c>
      <c r="L4" s="19" t="s">
        <v>210</v>
      </c>
      <c r="M4" s="19" t="s">
        <v>211</v>
      </c>
      <c r="N4" s="19" t="s">
        <v>212</v>
      </c>
    </row>
    <row r="5" spans="1:14" ht="75" customHeight="1" x14ac:dyDescent="0.2">
      <c r="B5" s="19" t="s">
        <v>213</v>
      </c>
      <c r="C5" s="20" t="s">
        <v>214</v>
      </c>
      <c r="D5" s="20" t="s">
        <v>215</v>
      </c>
      <c r="E5" s="20" t="s">
        <v>216</v>
      </c>
      <c r="F5" s="21" t="s">
        <v>217</v>
      </c>
      <c r="G5" s="21" t="s">
        <v>218</v>
      </c>
      <c r="H5" s="21" t="s">
        <v>219</v>
      </c>
      <c r="I5" s="21" t="s">
        <v>219</v>
      </c>
      <c r="J5" s="21" t="s">
        <v>220</v>
      </c>
      <c r="K5" s="19" t="s">
        <v>221</v>
      </c>
      <c r="L5" s="19" t="s">
        <v>222</v>
      </c>
      <c r="M5" s="19" t="s">
        <v>223</v>
      </c>
      <c r="N5" s="19" t="s">
        <v>224</v>
      </c>
    </row>
    <row r="6" spans="1:14" ht="75" customHeight="1" x14ac:dyDescent="0.2">
      <c r="B6" s="19" t="s">
        <v>225</v>
      </c>
      <c r="C6" s="20" t="s">
        <v>226</v>
      </c>
      <c r="D6" s="20" t="s">
        <v>227</v>
      </c>
      <c r="E6" s="20" t="s">
        <v>228</v>
      </c>
      <c r="F6" s="21" t="s">
        <v>229</v>
      </c>
      <c r="G6" s="21" t="s">
        <v>230</v>
      </c>
      <c r="H6" s="21" t="s">
        <v>231</v>
      </c>
      <c r="I6" s="21" t="s">
        <v>232</v>
      </c>
      <c r="J6" s="21" t="s">
        <v>233</v>
      </c>
      <c r="K6" s="19" t="s">
        <v>234</v>
      </c>
      <c r="L6" s="19" t="s">
        <v>235</v>
      </c>
      <c r="M6" s="19" t="s">
        <v>236</v>
      </c>
      <c r="N6" s="19" t="s">
        <v>237</v>
      </c>
    </row>
    <row r="7" spans="1:14" ht="75" customHeight="1" x14ac:dyDescent="0.2">
      <c r="B7" s="19" t="s">
        <v>238</v>
      </c>
      <c r="C7" s="20" t="s">
        <v>239</v>
      </c>
      <c r="D7" s="20" t="s">
        <v>240</v>
      </c>
      <c r="E7" s="20" t="s">
        <v>241</v>
      </c>
      <c r="F7" s="21" t="s">
        <v>242</v>
      </c>
      <c r="G7" s="21" t="s">
        <v>243</v>
      </c>
      <c r="H7" s="21" t="s">
        <v>244</v>
      </c>
      <c r="I7" s="21" t="s">
        <v>245</v>
      </c>
      <c r="J7" s="21" t="s">
        <v>246</v>
      </c>
      <c r="K7" s="19" t="s">
        <v>247</v>
      </c>
      <c r="L7" s="19" t="s">
        <v>248</v>
      </c>
      <c r="M7" s="19" t="s">
        <v>249</v>
      </c>
      <c r="N7" s="19" t="s">
        <v>250</v>
      </c>
    </row>
    <row r="8" spans="1:14" ht="75" customHeight="1" x14ac:dyDescent="0.2">
      <c r="B8" s="19" t="s">
        <v>251</v>
      </c>
      <c r="C8" s="20" t="s">
        <v>252</v>
      </c>
      <c r="D8" s="20" t="s">
        <v>253</v>
      </c>
      <c r="E8" s="20" t="s">
        <v>254</v>
      </c>
      <c r="F8" s="21" t="s">
        <v>255</v>
      </c>
      <c r="G8" s="21" t="s">
        <v>256</v>
      </c>
      <c r="H8" s="21" t="s">
        <v>257</v>
      </c>
      <c r="I8" s="21" t="s">
        <v>257</v>
      </c>
      <c r="J8" s="21" t="s">
        <v>258</v>
      </c>
      <c r="K8" s="19" t="s">
        <v>259</v>
      </c>
      <c r="L8" s="19" t="s">
        <v>260</v>
      </c>
      <c r="M8" s="19" t="s">
        <v>261</v>
      </c>
      <c r="N8" s="19" t="s">
        <v>262</v>
      </c>
    </row>
    <row r="9" spans="1:14" ht="75" customHeight="1" x14ac:dyDescent="0.2">
      <c r="B9" s="19" t="s">
        <v>263</v>
      </c>
      <c r="C9" s="20" t="s">
        <v>264</v>
      </c>
      <c r="D9" s="20" t="s">
        <v>265</v>
      </c>
      <c r="E9" s="20" t="s">
        <v>266</v>
      </c>
      <c r="F9" s="20" t="s">
        <v>267</v>
      </c>
      <c r="G9" s="20" t="s">
        <v>268</v>
      </c>
      <c r="H9" s="20" t="s">
        <v>269</v>
      </c>
      <c r="I9" s="20" t="s">
        <v>269</v>
      </c>
      <c r="J9" s="20" t="s">
        <v>270</v>
      </c>
      <c r="K9" s="19" t="s">
        <v>271</v>
      </c>
      <c r="L9" s="19" t="s">
        <v>272</v>
      </c>
      <c r="M9" s="19" t="s">
        <v>273</v>
      </c>
      <c r="N9" s="19" t="s">
        <v>274</v>
      </c>
    </row>
    <row r="10" spans="1:14" ht="75" customHeight="1" x14ac:dyDescent="0.2">
      <c r="B10" s="19" t="s">
        <v>275</v>
      </c>
      <c r="C10" s="20" t="s">
        <v>276</v>
      </c>
      <c r="D10" s="20" t="s">
        <v>277</v>
      </c>
      <c r="E10" s="20" t="s">
        <v>278</v>
      </c>
      <c r="F10" s="21" t="s">
        <v>279</v>
      </c>
      <c r="G10" s="21" t="s">
        <v>280</v>
      </c>
      <c r="H10" s="21" t="s">
        <v>281</v>
      </c>
      <c r="I10" s="21" t="s">
        <v>281</v>
      </c>
      <c r="J10" s="21" t="s">
        <v>282</v>
      </c>
      <c r="K10" s="19" t="s">
        <v>283</v>
      </c>
      <c r="L10" s="19" t="s">
        <v>284</v>
      </c>
      <c r="M10" s="19" t="s">
        <v>285</v>
      </c>
      <c r="N10" s="19" t="s">
        <v>286</v>
      </c>
    </row>
    <row r="11" spans="1:14" ht="75" customHeight="1" x14ac:dyDescent="0.2">
      <c r="C11" s="20"/>
      <c r="D11" s="20"/>
      <c r="E11" s="20"/>
      <c r="F11" s="21"/>
      <c r="G11" s="21"/>
      <c r="H11" s="21"/>
      <c r="I11" s="21"/>
      <c r="J11" s="21"/>
      <c r="K11" s="21"/>
    </row>
    <row r="12" spans="1:14" ht="75" customHeight="1" x14ac:dyDescent="0.2">
      <c r="C12" s="20"/>
      <c r="D12" s="20"/>
      <c r="E12" s="20"/>
      <c r="F12" s="21"/>
      <c r="G12" s="21"/>
      <c r="H12" s="21"/>
      <c r="I12" s="21"/>
      <c r="J12" s="21"/>
    </row>
    <row r="13" spans="1:14" ht="75" customHeight="1" x14ac:dyDescent="0.2">
      <c r="C13" s="20"/>
      <c r="D13" s="20"/>
      <c r="E13" s="20"/>
      <c r="F13" s="21"/>
      <c r="G13" s="21"/>
      <c r="H13" s="21"/>
      <c r="I13" s="21"/>
      <c r="J13" s="21"/>
    </row>
    <row r="14" spans="1:14" ht="75" customHeight="1" x14ac:dyDescent="0.2">
      <c r="C14" s="20"/>
      <c r="D14" s="20"/>
      <c r="E14" s="20"/>
      <c r="F14" s="21"/>
      <c r="G14" s="21"/>
      <c r="H14" s="21"/>
      <c r="I14" s="21"/>
      <c r="J14" s="21"/>
    </row>
    <row r="15" spans="1:14" ht="75" customHeight="1" x14ac:dyDescent="0.2">
      <c r="C15" s="20"/>
      <c r="D15" s="20"/>
      <c r="E15" s="20"/>
      <c r="F15" s="21"/>
      <c r="G15" s="21"/>
      <c r="H15" s="21"/>
      <c r="I15" s="21"/>
      <c r="J15" s="21"/>
    </row>
    <row r="16" spans="1:14" x14ac:dyDescent="0.2">
      <c r="A16" s="20"/>
      <c r="B16" s="20"/>
      <c r="C16" s="20"/>
      <c r="D16" s="20"/>
      <c r="E16" s="20"/>
      <c r="F16" s="21"/>
      <c r="G16" s="21"/>
      <c r="H16" s="21"/>
      <c r="I16" s="21"/>
      <c r="J16" s="21"/>
    </row>
    <row r="17" spans="1:5" x14ac:dyDescent="0.2">
      <c r="A17" s="20"/>
      <c r="B17" s="20"/>
      <c r="C17" s="20"/>
      <c r="D17" s="20"/>
      <c r="E17" s="20"/>
    </row>
    <row r="18" spans="1:5" x14ac:dyDescent="0.2">
      <c r="A18" s="20"/>
      <c r="B18" s="20"/>
      <c r="C18" s="20"/>
      <c r="D18" s="20"/>
      <c r="E18" s="20"/>
    </row>
    <row r="19" spans="1:5" x14ac:dyDescent="0.2">
      <c r="A19" s="20"/>
      <c r="B19" s="20"/>
      <c r="C19" s="20"/>
      <c r="D19" s="20"/>
      <c r="E19" s="20"/>
    </row>
    <row r="20" spans="1:5" x14ac:dyDescent="0.2">
      <c r="A20" s="20"/>
      <c r="B20" s="20"/>
      <c r="C20" s="20"/>
      <c r="D20" s="20"/>
      <c r="E20" s="20"/>
    </row>
    <row r="21" spans="1:5" x14ac:dyDescent="0.2">
      <c r="A21" s="20"/>
      <c r="B21" s="20"/>
      <c r="C21" s="20"/>
      <c r="D21" s="20"/>
      <c r="E21" s="20"/>
    </row>
    <row r="22" spans="1:5" x14ac:dyDescent="0.2">
      <c r="A22" s="20"/>
      <c r="B22" s="20"/>
      <c r="C22" s="20"/>
      <c r="D22" s="20"/>
      <c r="E22" s="20"/>
    </row>
    <row r="23" spans="1:5" x14ac:dyDescent="0.2">
      <c r="A23" s="20"/>
      <c r="B23" s="20"/>
      <c r="C23" s="20"/>
      <c r="D23" s="20"/>
      <c r="E23" s="20"/>
    </row>
    <row r="24" spans="1:5" x14ac:dyDescent="0.2">
      <c r="A24" s="20"/>
      <c r="B24" s="20"/>
      <c r="C24" s="20"/>
      <c r="D24" s="20"/>
      <c r="E24" s="20"/>
    </row>
    <row r="25" spans="1:5" x14ac:dyDescent="0.2">
      <c r="A25" s="20"/>
      <c r="B25" s="20"/>
      <c r="C25" s="20"/>
      <c r="D25" s="20"/>
      <c r="E25" s="20"/>
    </row>
    <row r="26" spans="1:5" x14ac:dyDescent="0.2">
      <c r="A26" s="20"/>
      <c r="B26" s="20"/>
      <c r="C26" s="20"/>
      <c r="D26" s="20"/>
      <c r="E26" s="20"/>
    </row>
    <row r="27" spans="1:5" x14ac:dyDescent="0.2">
      <c r="A27" s="20"/>
      <c r="B27" s="20"/>
      <c r="C27" s="20"/>
      <c r="D27" s="20"/>
      <c r="E27" s="20"/>
    </row>
    <row r="28" spans="1:5" x14ac:dyDescent="0.2">
      <c r="A28" s="20"/>
      <c r="B28" s="20"/>
      <c r="C28" s="20"/>
      <c r="D28" s="20"/>
      <c r="E28" s="20"/>
    </row>
    <row r="29" spans="1:5" x14ac:dyDescent="0.2">
      <c r="A29" s="20"/>
      <c r="B29" s="20"/>
      <c r="C29" s="20"/>
      <c r="D29" s="20"/>
      <c r="E29" s="20"/>
    </row>
    <row r="30" spans="1:5" x14ac:dyDescent="0.2">
      <c r="A30" s="20"/>
      <c r="B30" s="20"/>
      <c r="C30" s="20"/>
      <c r="D30" s="20"/>
      <c r="E30" s="20"/>
    </row>
    <row r="31" spans="1:5" x14ac:dyDescent="0.2">
      <c r="A31" s="20"/>
      <c r="B31" s="20"/>
      <c r="C31" s="20"/>
      <c r="D31" s="20"/>
      <c r="E31" s="20"/>
    </row>
    <row r="32" spans="1:5" x14ac:dyDescent="0.2">
      <c r="A32" s="20"/>
      <c r="B32" s="20"/>
      <c r="C32" s="20"/>
      <c r="D32" s="20"/>
      <c r="E32" s="20"/>
    </row>
    <row r="33" spans="1:5" x14ac:dyDescent="0.2">
      <c r="A33" s="20"/>
      <c r="B33" s="20"/>
      <c r="C33" s="20"/>
      <c r="D33" s="20"/>
      <c r="E33" s="20"/>
    </row>
    <row r="34" spans="1:5" x14ac:dyDescent="0.2">
      <c r="A34" s="20"/>
      <c r="B34" s="20"/>
      <c r="C34" s="20"/>
      <c r="D34" s="20"/>
      <c r="E34" s="20"/>
    </row>
    <row r="35" spans="1:5" x14ac:dyDescent="0.2">
      <c r="A35" s="20"/>
      <c r="B35" s="20"/>
      <c r="C35" s="20"/>
      <c r="D35" s="20"/>
      <c r="E35" s="20"/>
    </row>
    <row r="36" spans="1:5" x14ac:dyDescent="0.2">
      <c r="A36" s="20"/>
      <c r="B36" s="20"/>
      <c r="C36" s="20"/>
      <c r="D36" s="20"/>
      <c r="E36" s="20"/>
    </row>
    <row r="37" spans="1:5" x14ac:dyDescent="0.2">
      <c r="A37" s="20"/>
      <c r="B37" s="20"/>
      <c r="C37" s="20"/>
      <c r="D37" s="20"/>
      <c r="E37" s="20"/>
    </row>
    <row r="38" spans="1:5" x14ac:dyDescent="0.2">
      <c r="A38" s="20"/>
      <c r="B38" s="20"/>
      <c r="C38" s="20"/>
      <c r="D38" s="20"/>
      <c r="E38" s="20"/>
    </row>
    <row r="39" spans="1:5" x14ac:dyDescent="0.2">
      <c r="A39" s="20"/>
      <c r="B39" s="20"/>
      <c r="C39" s="20"/>
      <c r="D39" s="20"/>
      <c r="E39" s="20"/>
    </row>
    <row r="40" spans="1:5" x14ac:dyDescent="0.2">
      <c r="A40" s="20"/>
      <c r="B40" s="20"/>
      <c r="C40" s="20"/>
      <c r="D40" s="20"/>
      <c r="E40" s="20"/>
    </row>
    <row r="41" spans="1:5" x14ac:dyDescent="0.2">
      <c r="A41" s="20"/>
      <c r="B41" s="20"/>
      <c r="C41" s="20"/>
      <c r="D41" s="20"/>
      <c r="E41" s="20"/>
    </row>
    <row r="42" spans="1:5" x14ac:dyDescent="0.2">
      <c r="A42" s="20"/>
      <c r="B42" s="20"/>
      <c r="C42" s="20"/>
      <c r="D42" s="20"/>
      <c r="E42" s="20"/>
    </row>
    <row r="43" spans="1:5" x14ac:dyDescent="0.2">
      <c r="A43" s="20"/>
      <c r="B43" s="20"/>
      <c r="C43" s="20"/>
      <c r="D43" s="20"/>
      <c r="E43" s="20"/>
    </row>
    <row r="44" spans="1:5" x14ac:dyDescent="0.2">
      <c r="C44" s="20"/>
      <c r="D44" s="20"/>
      <c r="E44" s="20"/>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3320B0-163F-0E48-8ACF-6F2C5DB45D94}">
  <sheetPr>
    <tabColor rgb="FF4FADEA"/>
  </sheetPr>
  <dimension ref="D1:M47"/>
  <sheetViews>
    <sheetView zoomScale="110" zoomScaleNormal="110" workbookViewId="0">
      <selection activeCell="G37" sqref="G37"/>
    </sheetView>
  </sheetViews>
  <sheetFormatPr baseColWidth="10" defaultColWidth="8.83203125" defaultRowHeight="9" x14ac:dyDescent="0.15"/>
  <cols>
    <col min="1" max="3" width="8.83203125" style="43"/>
    <col min="4" max="4" width="54.83203125" style="43" customWidth="1"/>
    <col min="5" max="5" width="14.1640625" style="43" customWidth="1"/>
    <col min="6" max="6" width="15.5" style="43" customWidth="1"/>
    <col min="7" max="7" width="14.83203125" style="43" customWidth="1"/>
    <col min="8" max="8" width="8.83203125" style="43"/>
    <col min="9" max="9" width="26.5" style="43" customWidth="1"/>
    <col min="10" max="16384" width="8.83203125" style="43"/>
  </cols>
  <sheetData>
    <row r="1" s="44" customFormat="1" x14ac:dyDescent="0.15"/>
    <row r="2" s="44" customFormat="1" x14ac:dyDescent="0.15"/>
    <row r="30" spans="4:7" x14ac:dyDescent="0.15">
      <c r="E30" s="45">
        <v>0</v>
      </c>
      <c r="F30" s="45">
        <v>0</v>
      </c>
      <c r="G30" s="45">
        <v>0</v>
      </c>
    </row>
    <row r="31" spans="4:7" ht="20.5" customHeight="1" x14ac:dyDescent="0.15">
      <c r="D31" s="50">
        <v>0</v>
      </c>
      <c r="E31" s="51">
        <v>1</v>
      </c>
      <c r="F31" s="51">
        <v>1</v>
      </c>
      <c r="G31" s="51">
        <v>1</v>
      </c>
    </row>
    <row r="32" spans="4:7" ht="20.5" customHeight="1" x14ac:dyDescent="0.15">
      <c r="D32" s="50">
        <v>0</v>
      </c>
      <c r="E32" s="51">
        <v>1</v>
      </c>
      <c r="F32" s="51">
        <v>1</v>
      </c>
      <c r="G32" s="51">
        <v>1</v>
      </c>
    </row>
    <row r="33" spans="4:13" ht="20.5" customHeight="1" x14ac:dyDescent="0.15">
      <c r="D33" s="50">
        <v>0</v>
      </c>
      <c r="E33" s="51">
        <v>1</v>
      </c>
      <c r="F33" s="51">
        <v>1</v>
      </c>
      <c r="G33" s="51">
        <v>1</v>
      </c>
    </row>
    <row r="34" spans="4:13" ht="20.5" customHeight="1" x14ac:dyDescent="0.15">
      <c r="D34" s="50">
        <v>0</v>
      </c>
      <c r="E34" s="52">
        <v>1</v>
      </c>
      <c r="F34" s="52">
        <v>1</v>
      </c>
      <c r="G34" s="51">
        <v>1</v>
      </c>
    </row>
    <row r="35" spans="4:13" ht="20.5" customHeight="1" x14ac:dyDescent="0.15">
      <c r="D35" s="50">
        <v>0</v>
      </c>
      <c r="E35" s="57">
        <v>1</v>
      </c>
      <c r="F35" s="57">
        <v>1</v>
      </c>
      <c r="G35" s="51">
        <v>1</v>
      </c>
    </row>
    <row r="37" spans="4:13" ht="31.75" customHeight="1" x14ac:dyDescent="0.15">
      <c r="D37" s="58">
        <v>0</v>
      </c>
      <c r="E37" s="58"/>
      <c r="F37" s="58"/>
      <c r="G37" s="57">
        <v>1</v>
      </c>
    </row>
    <row r="38" spans="4:13" ht="31.75" customHeight="1" x14ac:dyDescent="0.15">
      <c r="D38" s="58">
        <v>0</v>
      </c>
      <c r="E38" s="58"/>
      <c r="F38" s="58"/>
      <c r="G38" s="57">
        <v>1</v>
      </c>
    </row>
    <row r="39" spans="4:13" ht="31.75" customHeight="1" x14ac:dyDescent="0.15">
      <c r="D39" s="58">
        <v>0</v>
      </c>
      <c r="E39" s="58"/>
      <c r="F39" s="58"/>
      <c r="G39" s="57">
        <v>1</v>
      </c>
    </row>
    <row r="43" spans="4:13" x14ac:dyDescent="0.15">
      <c r="I43" s="59"/>
      <c r="J43" s="59"/>
      <c r="K43" s="59"/>
      <c r="L43" s="59"/>
      <c r="M43" s="59"/>
    </row>
    <row r="44" spans="4:13" x14ac:dyDescent="0.15">
      <c r="I44" s="59"/>
      <c r="J44" s="59"/>
      <c r="K44" s="59"/>
      <c r="L44" s="59"/>
      <c r="M44" s="59"/>
    </row>
    <row r="45" spans="4:13" x14ac:dyDescent="0.15">
      <c r="K45" s="59"/>
      <c r="L45" s="59"/>
      <c r="M45" s="59"/>
    </row>
    <row r="46" spans="4:13" x14ac:dyDescent="0.15">
      <c r="I46" s="59"/>
      <c r="J46" s="59"/>
      <c r="K46" s="59"/>
      <c r="L46" s="59"/>
      <c r="M46" s="59"/>
    </row>
    <row r="47" spans="4:13" x14ac:dyDescent="0.15">
      <c r="I47" s="59"/>
      <c r="J47" s="59"/>
      <c r="K47" s="59"/>
      <c r="L47" s="59"/>
      <c r="M47" s="59"/>
    </row>
  </sheetData>
  <mergeCells count="3">
    <mergeCell ref="D37:F37"/>
    <mergeCell ref="D38:F38"/>
    <mergeCell ref="D39:F39"/>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91BBF6-3EA0-224D-90E1-A457BEF1A4F8}">
  <sheetPr>
    <tabColor rgb="FF4FADEA"/>
  </sheetPr>
  <dimension ref="A1:M47"/>
  <sheetViews>
    <sheetView zoomScale="110" zoomScaleNormal="110" workbookViewId="0">
      <selection activeCell="E31" sqref="E31"/>
    </sheetView>
  </sheetViews>
  <sheetFormatPr baseColWidth="10" defaultColWidth="8.83203125" defaultRowHeight="9" x14ac:dyDescent="0.15"/>
  <cols>
    <col min="1" max="3" width="8.83203125" style="43"/>
    <col min="4" max="4" width="54.83203125" style="43" customWidth="1"/>
    <col min="5" max="5" width="14.1640625" style="43" customWidth="1"/>
    <col min="6" max="6" width="15.5" style="43" customWidth="1"/>
    <col min="7" max="7" width="14.83203125" style="43" customWidth="1"/>
    <col min="8" max="8" width="8.83203125" style="43"/>
    <col min="9" max="9" width="26.5" style="43" customWidth="1"/>
    <col min="10" max="16384" width="8.83203125" style="43"/>
  </cols>
  <sheetData>
    <row r="1" spans="1:9" s="44" customFormat="1" x14ac:dyDescent="0.15">
      <c r="I1" s="44" t="s">
        <v>290</v>
      </c>
    </row>
    <row r="2" spans="1:9" s="44" customFormat="1" x14ac:dyDescent="0.15">
      <c r="A2" s="54">
        <f ca="1">IF(Strongest!$D$2="DRAGGING CELLS IS NOT PERMITTED. PLEASE UNDO LAST ACTION!!",0,IF(Strongest!$P$1&lt;&gt;"Feedback OFF",IF(Scoreboard!$F$25="",IFERROR(IF(B2=0,C2,IF(C2/B2&gt;=Scoreboard!$F$19,C2,"")),""),0),0))</f>
        <v>0</v>
      </c>
      <c r="B2" s="54">
        <f>SUMIF(StrongestPT!A3:$AL$39,"&gt;0")</f>
        <v>18</v>
      </c>
      <c r="C2" s="44">
        <f ca="1">SUMIFS(StrongestPT!A3:$AL$39, StrongestPT!A3:$AL$39, "&gt;0", StrongestSC!A3:$AL$39, "PerfectMsg")+ABS(SUMIFS(StrongestPT!A3:$AL$39, StrongestPT!A3:$AL$39, "&lt;0", StrongestSC!A3:$AL$39, "PerfectMsg"))</f>
        <v>0</v>
      </c>
    </row>
    <row r="30" spans="4:7" x14ac:dyDescent="0.15">
      <c r="E30" s="45">
        <v>0</v>
      </c>
      <c r="F30" s="45">
        <v>0</v>
      </c>
      <c r="G30" s="45">
        <v>0</v>
      </c>
    </row>
    <row r="31" spans="4:7" ht="20.5" customHeight="1" x14ac:dyDescent="0.15">
      <c r="D31" s="50">
        <v>0</v>
      </c>
      <c r="E31" s="51" t="str">
        <f ca="1">_xlfn.IFS(ISBLANK(Strongest!E31),"",IF(NOT(ISNA('#_Strongest'!E31)),IF(ISNA(Strongest!E31),TRUE,FALSE),FALSE),"StuNAMsg",IF(AND(ISNA('#_Strongest'!E31),ISNA(Strongest!E31)),TRUE,FALSE),"PerfectMsg",IF(NOT(ISERROR('#_Strongest'!E31)),IF(ISERROR(Strongest!E31),TRUE,FALSE),FALSE),"StuErrorMsg",IF(TYPE('#_Strongest'!E31)&lt;&gt;TYPE(Strongest!E31),TRUE,FALSE),"WrongTypeMsg",IF(_xlfn.ISFORMULA('#_Strongest'!E31),IF(NOT(_xlfn.ISFORMULA(Strongest!E31)),TRUE),FALSE),"MissingFormulaMsg",IF(NOT(AND(ISNUMBER(FIND("[",_xlfn.FORMULATEXT('#_Strongest'!E31))),ISNUMBER(FIND("!",_xlfn.FORMULATEXT('#_Strongest'!E31))))),AND(ISNUMBER(FIND("[",_xlfn.FORMULATEXT(Strongest!E31))),ISNUMBER(FIND("!",_xlfn.FORMULATEXT(Strongest!E31)))),FALSE),"ExternalRefsMsg",IF(ISNUMBER('#_Strongest'!E31),IF(ABS('#_Strongest'!E31-Strongest!E31)&gt;0.00001,TRUE,FALSE),IF('#_Strongest'!E31&lt;&gt;Strongest!E31,TRUE,FALSE)),IF(ISNUMBER('#_Strongest'!E31),IF('#_Strongest'!E31&gt;Strongest!E31,"TooLow","TooHigh"),"WrongAnswer"),NOT(_xlfn.ISFORMULA('#_Strongest'!E31)),"PerfectMsg",IF((LEN(SUBSTITUTE(SUBSTITUTE(SUBSTITUTE(SUBSTITUTE(SUBSTITUTE(SUBSTITUTE(SUBSTITUTE(SUBSTITUTE(SUBSTITUTE(SUBSTITUTE(SUBSTITUTE(SUBSTITUTE(SUBSTITUTE(SUBSTITUTE(SUBSTITUTE(SUBSTITUTE(SUBSTITUTE(SUBSTITUTE(SUBSTITUTE(SUBSTITUTE(SUBSTITUTE(SUBSTITUTE(SUBSTITUTE(SUBSTITUTE(IF(_xlfn.ISFORMULA(Strongest!E31),_xlfn.FORMULATEXT(Strongest!E31),Strongest!E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Strongest!E31),_xlfn.FORMULATEXT(Strongest!E31),Strongest!E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Strongest'!E31),_xlfn.FORMULATEXT('#_Strongest'!E31),'#_Strongest'!E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Strongest'!E31),_xlfn.FORMULATEXT('#_Strongest'!E31),'#_Strongest'!E31),"9","#"),"8","#"),"7","#"),"6","#"),"5","#"),"4","#"),"3","#"),"2","#"),"1","#"),"0","#"),CHAR(10),""),"$","")," ",""),",","@"),"&gt;","@"),"&lt;","@"),"=","@"),")","@"),"(","@"),"^","@"),"/","@"),"+","@"),"*","@"),"-","@"),"@#","")))/2,TRUE,FALSE),"HardCodeMsg",IF(LEN(IF(_xlfn.ISFORMULA(Strongest!E31),_xlfn.FORMULATEXT(Strongest!E31),Strongest!E31))-LEN(SUBSTITUTE(IF(_xlfn.ISFORMULA(Strongest!E31),_xlfn.FORMULATEXT(Strongest!E31),Strongest!E31),"""",""))&gt;LEN(IF(_xlfn.ISFORMULA('#_Strongest'!E31),_xlfn.FORMULATEXT('#_Strongest'!E31),'#_Strongest'!E31))-LEN(SUBSTITUTE(IF(_xlfn.ISFORMULA('#_Strongest'!E31),_xlfn.FORMULATEXT('#_Strongest'!E31),'#_Strongest'!E31),"""","")),TRUE,FALSE),"HardQuoteMsg",IF(LEN(IF(_xlfn.ISFORMULA(Strongest!E31),_xlfn.FORMULATEXT(Strongest!E31),Strongest!E31))-LEN(SUBSTITUTE(IF(_xlfn.ISFORMULA(Strongest!E31),_xlfn.FORMULATEXT(Strongest!E31),Strongest!E31),"$",""))&lt;0.5*(LEN(IF(_xlfn.ISFORMULA('#_Strongest'!E31),_xlfn.FORMULATEXT('#_Strongest'!E31),'#_Strongest'!E31))-LEN(SUBSTITUTE(IF(_xlfn.ISFORMULA('#_Strongest'!E31),_xlfn.FORMULATEXT('#_Strongest'!E31),'#_Strongest'!E31),"$",""))),TRUE,FALSE),"MissingAbsMsg",TRUE,"PerfectMsg")</f>
        <v/>
      </c>
      <c r="F31" s="51" t="str">
        <f ca="1">_xlfn.IFS(ISBLANK(Strongest!F31),"",IF(NOT(ISNA('#_Strongest'!F31)),IF(ISNA(Strongest!F31),TRUE,FALSE),FALSE),"StuNAMsg",IF(AND(ISNA('#_Strongest'!F31),ISNA(Strongest!F31)),TRUE,FALSE),"PerfectMsg",IF(NOT(ISERROR('#_Strongest'!F31)),IF(ISERROR(Strongest!F31),TRUE,FALSE),FALSE),"StuErrorMsg",IF(TYPE('#_Strongest'!F31)&lt;&gt;TYPE(Strongest!F31),TRUE,FALSE),"WrongTypeMsg",IF(_xlfn.ISFORMULA('#_Strongest'!F31),IF(NOT(_xlfn.ISFORMULA(Strongest!F31)),TRUE),FALSE),"MissingFormulaMsg",IF(NOT(AND(ISNUMBER(FIND("[",_xlfn.FORMULATEXT('#_Strongest'!F31))),ISNUMBER(FIND("!",_xlfn.FORMULATEXT('#_Strongest'!F31))))),AND(ISNUMBER(FIND("[",_xlfn.FORMULATEXT(Strongest!F31))),ISNUMBER(FIND("!",_xlfn.FORMULATEXT(Strongest!F31)))),FALSE),"ExternalRefsMsg",IF(ISNUMBER('#_Strongest'!F31),IF(ABS('#_Strongest'!F31-Strongest!F31)&gt;0.00001,TRUE,FALSE),IF('#_Strongest'!F31&lt;&gt;Strongest!F31,TRUE,FALSE)),IF(ISNUMBER('#_Strongest'!F31),IF('#_Strongest'!F31&gt;Strongest!F31,"TooLow","TooHigh"),"WrongAnswer"),NOT(_xlfn.ISFORMULA('#_Strongest'!F31)),"PerfectMsg",IF((LEN(SUBSTITUTE(SUBSTITUTE(SUBSTITUTE(SUBSTITUTE(SUBSTITUTE(SUBSTITUTE(SUBSTITUTE(SUBSTITUTE(SUBSTITUTE(SUBSTITUTE(SUBSTITUTE(SUBSTITUTE(SUBSTITUTE(SUBSTITUTE(SUBSTITUTE(SUBSTITUTE(SUBSTITUTE(SUBSTITUTE(SUBSTITUTE(SUBSTITUTE(SUBSTITUTE(SUBSTITUTE(SUBSTITUTE(SUBSTITUTE(IF(_xlfn.ISFORMULA(Strongest!F31),_xlfn.FORMULATEXT(Strongest!F31),Strongest!F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Strongest!F31),_xlfn.FORMULATEXT(Strongest!F31),Strongest!F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Strongest'!F31),_xlfn.FORMULATEXT('#_Strongest'!F31),'#_Strongest'!F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Strongest'!F31),_xlfn.FORMULATEXT('#_Strongest'!F31),'#_Strongest'!F31),"9","#"),"8","#"),"7","#"),"6","#"),"5","#"),"4","#"),"3","#"),"2","#"),"1","#"),"0","#"),CHAR(10),""),"$","")," ",""),",","@"),"&gt;","@"),"&lt;","@"),"=","@"),")","@"),"(","@"),"^","@"),"/","@"),"+","@"),"*","@"),"-","@"),"@#","")))/2,TRUE,FALSE),"HardCodeMsg",IF(LEN(IF(_xlfn.ISFORMULA(Strongest!F31),_xlfn.FORMULATEXT(Strongest!F31),Strongest!F31))-LEN(SUBSTITUTE(IF(_xlfn.ISFORMULA(Strongest!F31),_xlfn.FORMULATEXT(Strongest!F31),Strongest!F31),"""",""))&gt;LEN(IF(_xlfn.ISFORMULA('#_Strongest'!F31),_xlfn.FORMULATEXT('#_Strongest'!F31),'#_Strongest'!F31))-LEN(SUBSTITUTE(IF(_xlfn.ISFORMULA('#_Strongest'!F31),_xlfn.FORMULATEXT('#_Strongest'!F31),'#_Strongest'!F31),"""","")),TRUE,FALSE),"HardQuoteMsg",IF(LEN(IF(_xlfn.ISFORMULA(Strongest!F31),_xlfn.FORMULATEXT(Strongest!F31),Strongest!F31))-LEN(SUBSTITUTE(IF(_xlfn.ISFORMULA(Strongest!F31),_xlfn.FORMULATEXT(Strongest!F31),Strongest!F31),"$",""))&lt;0.5*(LEN(IF(_xlfn.ISFORMULA('#_Strongest'!F31),_xlfn.FORMULATEXT('#_Strongest'!F31),'#_Strongest'!F31))-LEN(SUBSTITUTE(IF(_xlfn.ISFORMULA('#_Strongest'!F31),_xlfn.FORMULATEXT('#_Strongest'!F31),'#_Strongest'!F31),"$",""))),TRUE,FALSE),"MissingAbsMsg",TRUE,"PerfectMsg")</f>
        <v/>
      </c>
      <c r="G31" s="51" t="str">
        <f ca="1">_xlfn.IFS(ISBLANK(Strongest!G31),"",IF(NOT(ISNA('#_Strongest'!G31)),IF(ISNA(Strongest!G31),TRUE,FALSE),FALSE),"StuNAMsg",IF(AND(ISNA('#_Strongest'!G31),ISNA(Strongest!G31)),TRUE,FALSE),"PerfectMsg",IF(NOT(ISERROR('#_Strongest'!G31)),IF(ISERROR(Strongest!G31),TRUE,FALSE),FALSE),"StuErrorMsg",IF(TYPE('#_Strongest'!G31)&lt;&gt;TYPE(Strongest!G31),TRUE,FALSE),"WrongTypeMsg",IF(_xlfn.ISFORMULA('#_Strongest'!G31),IF(NOT(_xlfn.ISFORMULA(Strongest!G31)),TRUE),FALSE),"MissingFormulaMsg",IF(NOT(AND(ISNUMBER(FIND("[",_xlfn.FORMULATEXT('#_Strongest'!G31))),ISNUMBER(FIND("!",_xlfn.FORMULATEXT('#_Strongest'!G31))))),AND(ISNUMBER(FIND("[",_xlfn.FORMULATEXT(Strongest!G31))),ISNUMBER(FIND("!",_xlfn.FORMULATEXT(Strongest!G31)))),FALSE),"ExternalRefsMsg",IF(ISNUMBER('#_Strongest'!G31),IF(ABS('#_Strongest'!G31-Strongest!G31)&gt;0.00001,TRUE,FALSE),IF('#_Strongest'!G31&lt;&gt;Strongest!G31,TRUE,FALSE)),IF(ISNUMBER('#_Strongest'!G31),IF('#_Strongest'!G31&gt;Strongest!G31,"TooLow","TooHigh"),"WrongAnswer"),NOT(_xlfn.ISFORMULA('#_Strongest'!G31)),"PerfectMsg",IF((LEN(SUBSTITUTE(SUBSTITUTE(SUBSTITUTE(SUBSTITUTE(SUBSTITUTE(SUBSTITUTE(SUBSTITUTE(SUBSTITUTE(SUBSTITUTE(SUBSTITUTE(SUBSTITUTE(SUBSTITUTE(SUBSTITUTE(SUBSTITUTE(SUBSTITUTE(SUBSTITUTE(SUBSTITUTE(SUBSTITUTE(SUBSTITUTE(SUBSTITUTE(SUBSTITUTE(SUBSTITUTE(SUBSTITUTE(SUBSTITUTE(IF(_xlfn.ISFORMULA(Strongest!G31),_xlfn.FORMULATEXT(Strongest!G31),Strongest!G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Strongest!G31),_xlfn.FORMULATEXT(Strongest!G31),Strongest!G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Strongest'!G31),_xlfn.FORMULATEXT('#_Strongest'!G31),'#_Strongest'!G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Strongest'!G31),_xlfn.FORMULATEXT('#_Strongest'!G31),'#_Strongest'!G31),"9","#"),"8","#"),"7","#"),"6","#"),"5","#"),"4","#"),"3","#"),"2","#"),"1","#"),"0","#"),CHAR(10),""),"$","")," ",""),",","@"),"&gt;","@"),"&lt;","@"),"=","@"),")","@"),"(","@"),"^","@"),"/","@"),"+","@"),"*","@"),"-","@"),"@#","")))/2,TRUE,FALSE),"HardCodeMsg",IF(LEN(IF(_xlfn.ISFORMULA(Strongest!G31),_xlfn.FORMULATEXT(Strongest!G31),Strongest!G31))-LEN(SUBSTITUTE(IF(_xlfn.ISFORMULA(Strongest!G31),_xlfn.FORMULATEXT(Strongest!G31),Strongest!G31),"""",""))&gt;LEN(IF(_xlfn.ISFORMULA('#_Strongest'!G31),_xlfn.FORMULATEXT('#_Strongest'!G31),'#_Strongest'!G31))-LEN(SUBSTITUTE(IF(_xlfn.ISFORMULA('#_Strongest'!G31),_xlfn.FORMULATEXT('#_Strongest'!G31),'#_Strongest'!G31),"""","")),TRUE,FALSE),"HardQuoteMsg",IF(LEN(IF(_xlfn.ISFORMULA(Strongest!G31),_xlfn.FORMULATEXT(Strongest!G31),Strongest!G31))-LEN(SUBSTITUTE(IF(_xlfn.ISFORMULA(Strongest!G31),_xlfn.FORMULATEXT(Strongest!G31),Strongest!G31),"$",""))&lt;0.5*(LEN(IF(_xlfn.ISFORMULA('#_Strongest'!G31),_xlfn.FORMULATEXT('#_Strongest'!G31),'#_Strongest'!G31))-LEN(SUBSTITUTE(IF(_xlfn.ISFORMULA('#_Strongest'!G31),_xlfn.FORMULATEXT('#_Strongest'!G31),'#_Strongest'!G31),"$",""))),TRUE,FALSE),"MissingAbsMsg",TRUE,"PerfectMsg")</f>
        <v/>
      </c>
    </row>
    <row r="32" spans="4:7" ht="20.5" customHeight="1" x14ac:dyDescent="0.15">
      <c r="D32" s="50">
        <v>0</v>
      </c>
      <c r="E32" s="51" t="str">
        <f ca="1">_xlfn.IFS(ISBLANK(Strongest!E32),"",IF(NOT(ISNA('#_Strongest'!E32)),IF(ISNA(Strongest!E32),TRUE,FALSE),FALSE),"StuNAMsg",IF(AND(ISNA('#_Strongest'!E32),ISNA(Strongest!E32)),TRUE,FALSE),"PerfectMsg",IF(NOT(ISERROR('#_Strongest'!E32)),IF(ISERROR(Strongest!E32),TRUE,FALSE),FALSE),"StuErrorMsg",IF(TYPE('#_Strongest'!E32)&lt;&gt;TYPE(Strongest!E32),TRUE,FALSE),"WrongTypeMsg",IF(_xlfn.ISFORMULA('#_Strongest'!E32),IF(NOT(_xlfn.ISFORMULA(Strongest!E32)),TRUE),FALSE),"MissingFormulaMsg",IF(NOT(AND(ISNUMBER(FIND("[",_xlfn.FORMULATEXT('#_Strongest'!E32))),ISNUMBER(FIND("!",_xlfn.FORMULATEXT('#_Strongest'!E32))))),AND(ISNUMBER(FIND("[",_xlfn.FORMULATEXT(Strongest!E32))),ISNUMBER(FIND("!",_xlfn.FORMULATEXT(Strongest!E32)))),FALSE),"ExternalRefsMsg",IF(ISNUMBER('#_Strongest'!E32),IF(ABS('#_Strongest'!E32-Strongest!E32)&gt;0.00001,TRUE,FALSE),IF('#_Strongest'!E32&lt;&gt;Strongest!E32,TRUE,FALSE)),IF(ISNUMBER('#_Strongest'!E32),IF('#_Strongest'!E32&gt;Strongest!E32,"TooLow","TooHigh"),"WrongAnswer"),NOT(_xlfn.ISFORMULA('#_Strongest'!E32)),"PerfectMsg",IF((LEN(SUBSTITUTE(SUBSTITUTE(SUBSTITUTE(SUBSTITUTE(SUBSTITUTE(SUBSTITUTE(SUBSTITUTE(SUBSTITUTE(SUBSTITUTE(SUBSTITUTE(SUBSTITUTE(SUBSTITUTE(SUBSTITUTE(SUBSTITUTE(SUBSTITUTE(SUBSTITUTE(SUBSTITUTE(SUBSTITUTE(SUBSTITUTE(SUBSTITUTE(SUBSTITUTE(SUBSTITUTE(SUBSTITUTE(SUBSTITUTE(IF(_xlfn.ISFORMULA(Strongest!E32),_xlfn.FORMULATEXT(Strongest!E32),Strongest!E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Strongest!E32),_xlfn.FORMULATEXT(Strongest!E32),Strongest!E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Strongest'!E32),_xlfn.FORMULATEXT('#_Strongest'!E32),'#_Strongest'!E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Strongest'!E32),_xlfn.FORMULATEXT('#_Strongest'!E32),'#_Strongest'!E32),"9","#"),"8","#"),"7","#"),"6","#"),"5","#"),"4","#"),"3","#"),"2","#"),"1","#"),"0","#"),CHAR(10),""),"$","")," ",""),",","@"),"&gt;","@"),"&lt;","@"),"=","@"),")","@"),"(","@"),"^","@"),"/","@"),"+","@"),"*","@"),"-","@"),"@#","")))/2,TRUE,FALSE),"HardCodeMsg",IF(LEN(IF(_xlfn.ISFORMULA(Strongest!E32),_xlfn.FORMULATEXT(Strongest!E32),Strongest!E32))-LEN(SUBSTITUTE(IF(_xlfn.ISFORMULA(Strongest!E32),_xlfn.FORMULATEXT(Strongest!E32),Strongest!E32),"""",""))&gt;LEN(IF(_xlfn.ISFORMULA('#_Strongest'!E32),_xlfn.FORMULATEXT('#_Strongest'!E32),'#_Strongest'!E32))-LEN(SUBSTITUTE(IF(_xlfn.ISFORMULA('#_Strongest'!E32),_xlfn.FORMULATEXT('#_Strongest'!E32),'#_Strongest'!E32),"""","")),TRUE,FALSE),"HardQuoteMsg",IF(LEN(IF(_xlfn.ISFORMULA(Strongest!E32),_xlfn.FORMULATEXT(Strongest!E32),Strongest!E32))-LEN(SUBSTITUTE(IF(_xlfn.ISFORMULA(Strongest!E32),_xlfn.FORMULATEXT(Strongest!E32),Strongest!E32),"$",""))&lt;0.5*(LEN(IF(_xlfn.ISFORMULA('#_Strongest'!E32),_xlfn.FORMULATEXT('#_Strongest'!E32),'#_Strongest'!E32))-LEN(SUBSTITUTE(IF(_xlfn.ISFORMULA('#_Strongest'!E32),_xlfn.FORMULATEXT('#_Strongest'!E32),'#_Strongest'!E32),"$",""))),TRUE,FALSE),"MissingAbsMsg",TRUE,"PerfectMsg")</f>
        <v/>
      </c>
      <c r="F32" s="51" t="str">
        <f ca="1">_xlfn.IFS(ISBLANK(Strongest!F32),"",IF(NOT(ISNA('#_Strongest'!F32)),IF(ISNA(Strongest!F32),TRUE,FALSE),FALSE),"StuNAMsg",IF(AND(ISNA('#_Strongest'!F32),ISNA(Strongest!F32)),TRUE,FALSE),"PerfectMsg",IF(NOT(ISERROR('#_Strongest'!F32)),IF(ISERROR(Strongest!F32),TRUE,FALSE),FALSE),"StuErrorMsg",IF(TYPE('#_Strongest'!F32)&lt;&gt;TYPE(Strongest!F32),TRUE,FALSE),"WrongTypeMsg",IF(_xlfn.ISFORMULA('#_Strongest'!F32),IF(NOT(_xlfn.ISFORMULA(Strongest!F32)),TRUE),FALSE),"MissingFormulaMsg",IF(NOT(AND(ISNUMBER(FIND("[",_xlfn.FORMULATEXT('#_Strongest'!F32))),ISNUMBER(FIND("!",_xlfn.FORMULATEXT('#_Strongest'!F32))))),AND(ISNUMBER(FIND("[",_xlfn.FORMULATEXT(Strongest!F32))),ISNUMBER(FIND("!",_xlfn.FORMULATEXT(Strongest!F32)))),FALSE),"ExternalRefsMsg",IF(ISNUMBER('#_Strongest'!F32),IF(ABS('#_Strongest'!F32-Strongest!F32)&gt;0.00001,TRUE,FALSE),IF('#_Strongest'!F32&lt;&gt;Strongest!F32,TRUE,FALSE)),IF(ISNUMBER('#_Strongest'!F32),IF('#_Strongest'!F32&gt;Strongest!F32,"TooLow","TooHigh"),"WrongAnswer"),NOT(_xlfn.ISFORMULA('#_Strongest'!F32)),"PerfectMsg",IF((LEN(SUBSTITUTE(SUBSTITUTE(SUBSTITUTE(SUBSTITUTE(SUBSTITUTE(SUBSTITUTE(SUBSTITUTE(SUBSTITUTE(SUBSTITUTE(SUBSTITUTE(SUBSTITUTE(SUBSTITUTE(SUBSTITUTE(SUBSTITUTE(SUBSTITUTE(SUBSTITUTE(SUBSTITUTE(SUBSTITUTE(SUBSTITUTE(SUBSTITUTE(SUBSTITUTE(SUBSTITUTE(SUBSTITUTE(SUBSTITUTE(IF(_xlfn.ISFORMULA(Strongest!F32),_xlfn.FORMULATEXT(Strongest!F32),Strongest!F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Strongest!F32),_xlfn.FORMULATEXT(Strongest!F32),Strongest!F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Strongest'!F32),_xlfn.FORMULATEXT('#_Strongest'!F32),'#_Strongest'!F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Strongest'!F32),_xlfn.FORMULATEXT('#_Strongest'!F32),'#_Strongest'!F32),"9","#"),"8","#"),"7","#"),"6","#"),"5","#"),"4","#"),"3","#"),"2","#"),"1","#"),"0","#"),CHAR(10),""),"$","")," ",""),",","@"),"&gt;","@"),"&lt;","@"),"=","@"),")","@"),"(","@"),"^","@"),"/","@"),"+","@"),"*","@"),"-","@"),"@#","")))/2,TRUE,FALSE),"HardCodeMsg",IF(LEN(IF(_xlfn.ISFORMULA(Strongest!F32),_xlfn.FORMULATEXT(Strongest!F32),Strongest!F32))-LEN(SUBSTITUTE(IF(_xlfn.ISFORMULA(Strongest!F32),_xlfn.FORMULATEXT(Strongest!F32),Strongest!F32),"""",""))&gt;LEN(IF(_xlfn.ISFORMULA('#_Strongest'!F32),_xlfn.FORMULATEXT('#_Strongest'!F32),'#_Strongest'!F32))-LEN(SUBSTITUTE(IF(_xlfn.ISFORMULA('#_Strongest'!F32),_xlfn.FORMULATEXT('#_Strongest'!F32),'#_Strongest'!F32),"""","")),TRUE,FALSE),"HardQuoteMsg",IF(LEN(IF(_xlfn.ISFORMULA(Strongest!F32),_xlfn.FORMULATEXT(Strongest!F32),Strongest!F32))-LEN(SUBSTITUTE(IF(_xlfn.ISFORMULA(Strongest!F32),_xlfn.FORMULATEXT(Strongest!F32),Strongest!F32),"$",""))&lt;0.5*(LEN(IF(_xlfn.ISFORMULA('#_Strongest'!F32),_xlfn.FORMULATEXT('#_Strongest'!F32),'#_Strongest'!F32))-LEN(SUBSTITUTE(IF(_xlfn.ISFORMULA('#_Strongest'!F32),_xlfn.FORMULATEXT('#_Strongest'!F32),'#_Strongest'!F32),"$",""))),TRUE,FALSE),"MissingAbsMsg",TRUE,"PerfectMsg")</f>
        <v/>
      </c>
      <c r="G32" s="51" t="str">
        <f ca="1">_xlfn.IFS(ISBLANK(Strongest!G32),"",IF(NOT(ISNA('#_Strongest'!G32)),IF(ISNA(Strongest!G32),TRUE,FALSE),FALSE),"StuNAMsg",IF(AND(ISNA('#_Strongest'!G32),ISNA(Strongest!G32)),TRUE,FALSE),"PerfectMsg",IF(NOT(ISERROR('#_Strongest'!G32)),IF(ISERROR(Strongest!G32),TRUE,FALSE),FALSE),"StuErrorMsg",IF(TYPE('#_Strongest'!G32)&lt;&gt;TYPE(Strongest!G32),TRUE,FALSE),"WrongTypeMsg",IF(_xlfn.ISFORMULA('#_Strongest'!G32),IF(NOT(_xlfn.ISFORMULA(Strongest!G32)),TRUE),FALSE),"MissingFormulaMsg",IF(NOT(AND(ISNUMBER(FIND("[",_xlfn.FORMULATEXT('#_Strongest'!G32))),ISNUMBER(FIND("!",_xlfn.FORMULATEXT('#_Strongest'!G32))))),AND(ISNUMBER(FIND("[",_xlfn.FORMULATEXT(Strongest!G32))),ISNUMBER(FIND("!",_xlfn.FORMULATEXT(Strongest!G32)))),FALSE),"ExternalRefsMsg",IF(ISNUMBER('#_Strongest'!G32),IF(ABS('#_Strongest'!G32-Strongest!G32)&gt;0.00001,TRUE,FALSE),IF('#_Strongest'!G32&lt;&gt;Strongest!G32,TRUE,FALSE)),IF(ISNUMBER('#_Strongest'!G32),IF('#_Strongest'!G32&gt;Strongest!G32,"TooLow","TooHigh"),"WrongAnswer"),NOT(_xlfn.ISFORMULA('#_Strongest'!G32)),"PerfectMsg",IF((LEN(SUBSTITUTE(SUBSTITUTE(SUBSTITUTE(SUBSTITUTE(SUBSTITUTE(SUBSTITUTE(SUBSTITUTE(SUBSTITUTE(SUBSTITUTE(SUBSTITUTE(SUBSTITUTE(SUBSTITUTE(SUBSTITUTE(SUBSTITUTE(SUBSTITUTE(SUBSTITUTE(SUBSTITUTE(SUBSTITUTE(SUBSTITUTE(SUBSTITUTE(SUBSTITUTE(SUBSTITUTE(SUBSTITUTE(SUBSTITUTE(IF(_xlfn.ISFORMULA(Strongest!G32),_xlfn.FORMULATEXT(Strongest!G32),Strongest!G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Strongest!G32),_xlfn.FORMULATEXT(Strongest!G32),Strongest!G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Strongest'!G32),_xlfn.FORMULATEXT('#_Strongest'!G32),'#_Strongest'!G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Strongest'!G32),_xlfn.FORMULATEXT('#_Strongest'!G32),'#_Strongest'!G32),"9","#"),"8","#"),"7","#"),"6","#"),"5","#"),"4","#"),"3","#"),"2","#"),"1","#"),"0","#"),CHAR(10),""),"$","")," ",""),",","@"),"&gt;","@"),"&lt;","@"),"=","@"),")","@"),"(","@"),"^","@"),"/","@"),"+","@"),"*","@"),"-","@"),"@#","")))/2,TRUE,FALSE),"HardCodeMsg",IF(LEN(IF(_xlfn.ISFORMULA(Strongest!G32),_xlfn.FORMULATEXT(Strongest!G32),Strongest!G32))-LEN(SUBSTITUTE(IF(_xlfn.ISFORMULA(Strongest!G32),_xlfn.FORMULATEXT(Strongest!G32),Strongest!G32),"""",""))&gt;LEN(IF(_xlfn.ISFORMULA('#_Strongest'!G32),_xlfn.FORMULATEXT('#_Strongest'!G32),'#_Strongest'!G32))-LEN(SUBSTITUTE(IF(_xlfn.ISFORMULA('#_Strongest'!G32),_xlfn.FORMULATEXT('#_Strongest'!G32),'#_Strongest'!G32),"""","")),TRUE,FALSE),"HardQuoteMsg",IF(LEN(IF(_xlfn.ISFORMULA(Strongest!G32),_xlfn.FORMULATEXT(Strongest!G32),Strongest!G32))-LEN(SUBSTITUTE(IF(_xlfn.ISFORMULA(Strongest!G32),_xlfn.FORMULATEXT(Strongest!G32),Strongest!G32),"$",""))&lt;0.5*(LEN(IF(_xlfn.ISFORMULA('#_Strongest'!G32),_xlfn.FORMULATEXT('#_Strongest'!G32),'#_Strongest'!G32))-LEN(SUBSTITUTE(IF(_xlfn.ISFORMULA('#_Strongest'!G32),_xlfn.FORMULATEXT('#_Strongest'!G32),'#_Strongest'!G32),"$",""))),TRUE,FALSE),"MissingAbsMsg",TRUE,"PerfectMsg")</f>
        <v/>
      </c>
    </row>
    <row r="33" spans="4:13" ht="20.5" customHeight="1" x14ac:dyDescent="0.15">
      <c r="D33" s="50">
        <v>0</v>
      </c>
      <c r="E33" s="51" t="str">
        <f ca="1">_xlfn.IFS(ISBLANK(Strongest!E33),"",IF(NOT(ISNA('#_Strongest'!E33)),IF(ISNA(Strongest!E33),TRUE,FALSE),FALSE),"StuNAMsg",IF(AND(ISNA('#_Strongest'!E33),ISNA(Strongest!E33)),TRUE,FALSE),"PerfectMsg",IF(NOT(ISERROR('#_Strongest'!E33)),IF(ISERROR(Strongest!E33),TRUE,FALSE),FALSE),"StuErrorMsg",IF(TYPE('#_Strongest'!E33)&lt;&gt;TYPE(Strongest!E33),TRUE,FALSE),"WrongTypeMsg",IF(_xlfn.ISFORMULA('#_Strongest'!E33),IF(NOT(_xlfn.ISFORMULA(Strongest!E33)),TRUE),FALSE),"MissingFormulaMsg",IF(NOT(AND(ISNUMBER(FIND("[",_xlfn.FORMULATEXT('#_Strongest'!E33))),ISNUMBER(FIND("!",_xlfn.FORMULATEXT('#_Strongest'!E33))))),AND(ISNUMBER(FIND("[",_xlfn.FORMULATEXT(Strongest!E33))),ISNUMBER(FIND("!",_xlfn.FORMULATEXT(Strongest!E33)))),FALSE),"ExternalRefsMsg",IF(ISNUMBER('#_Strongest'!E33),IF(ABS('#_Strongest'!E33-Strongest!E33)&gt;0.00001,TRUE,FALSE),IF('#_Strongest'!E33&lt;&gt;Strongest!E33,TRUE,FALSE)),IF(ISNUMBER('#_Strongest'!E33),IF('#_Strongest'!E33&gt;Strongest!E33,"TooLow","TooHigh"),"WrongAnswer"),NOT(_xlfn.ISFORMULA('#_Strongest'!E33)),"PerfectMsg",IF((LEN(SUBSTITUTE(SUBSTITUTE(SUBSTITUTE(SUBSTITUTE(SUBSTITUTE(SUBSTITUTE(SUBSTITUTE(SUBSTITUTE(SUBSTITUTE(SUBSTITUTE(SUBSTITUTE(SUBSTITUTE(SUBSTITUTE(SUBSTITUTE(SUBSTITUTE(SUBSTITUTE(SUBSTITUTE(SUBSTITUTE(SUBSTITUTE(SUBSTITUTE(SUBSTITUTE(SUBSTITUTE(SUBSTITUTE(SUBSTITUTE(IF(_xlfn.ISFORMULA(Strongest!E33),_xlfn.FORMULATEXT(Strongest!E33),Strongest!E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Strongest!E33),_xlfn.FORMULATEXT(Strongest!E33),Strongest!E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Strongest'!E33),_xlfn.FORMULATEXT('#_Strongest'!E33),'#_Strongest'!E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Strongest'!E33),_xlfn.FORMULATEXT('#_Strongest'!E33),'#_Strongest'!E33),"9","#"),"8","#"),"7","#"),"6","#"),"5","#"),"4","#"),"3","#"),"2","#"),"1","#"),"0","#"),CHAR(10),""),"$","")," ",""),",","@"),"&gt;","@"),"&lt;","@"),"=","@"),")","@"),"(","@"),"^","@"),"/","@"),"+","@"),"*","@"),"-","@"),"@#","")))/2,TRUE,FALSE),"HardCodeMsg",IF(LEN(IF(_xlfn.ISFORMULA(Strongest!E33),_xlfn.FORMULATEXT(Strongest!E33),Strongest!E33))-LEN(SUBSTITUTE(IF(_xlfn.ISFORMULA(Strongest!E33),_xlfn.FORMULATEXT(Strongest!E33),Strongest!E33),"""",""))&gt;LEN(IF(_xlfn.ISFORMULA('#_Strongest'!E33),_xlfn.FORMULATEXT('#_Strongest'!E33),'#_Strongest'!E33))-LEN(SUBSTITUTE(IF(_xlfn.ISFORMULA('#_Strongest'!E33),_xlfn.FORMULATEXT('#_Strongest'!E33),'#_Strongest'!E33),"""","")),TRUE,FALSE),"HardQuoteMsg",IF(LEN(IF(_xlfn.ISFORMULA(Strongest!E33),_xlfn.FORMULATEXT(Strongest!E33),Strongest!E33))-LEN(SUBSTITUTE(IF(_xlfn.ISFORMULA(Strongest!E33),_xlfn.FORMULATEXT(Strongest!E33),Strongest!E33),"$",""))&lt;0.5*(LEN(IF(_xlfn.ISFORMULA('#_Strongest'!E33),_xlfn.FORMULATEXT('#_Strongest'!E33),'#_Strongest'!E33))-LEN(SUBSTITUTE(IF(_xlfn.ISFORMULA('#_Strongest'!E33),_xlfn.FORMULATEXT('#_Strongest'!E33),'#_Strongest'!E33),"$",""))),TRUE,FALSE),"MissingAbsMsg",TRUE,"PerfectMsg")</f>
        <v/>
      </c>
      <c r="F33" s="51" t="str">
        <f ca="1">_xlfn.IFS(ISBLANK(Strongest!F33),"",IF(NOT(ISNA('#_Strongest'!F33)),IF(ISNA(Strongest!F33),TRUE,FALSE),FALSE),"StuNAMsg",IF(AND(ISNA('#_Strongest'!F33),ISNA(Strongest!F33)),TRUE,FALSE),"PerfectMsg",IF(NOT(ISERROR('#_Strongest'!F33)),IF(ISERROR(Strongest!F33),TRUE,FALSE),FALSE),"StuErrorMsg",IF(TYPE('#_Strongest'!F33)&lt;&gt;TYPE(Strongest!F33),TRUE,FALSE),"WrongTypeMsg",IF(_xlfn.ISFORMULA('#_Strongest'!F33),IF(NOT(_xlfn.ISFORMULA(Strongest!F33)),TRUE),FALSE),"MissingFormulaMsg",IF(NOT(AND(ISNUMBER(FIND("[",_xlfn.FORMULATEXT('#_Strongest'!F33))),ISNUMBER(FIND("!",_xlfn.FORMULATEXT('#_Strongest'!F33))))),AND(ISNUMBER(FIND("[",_xlfn.FORMULATEXT(Strongest!F33))),ISNUMBER(FIND("!",_xlfn.FORMULATEXT(Strongest!F33)))),FALSE),"ExternalRefsMsg",IF(ISNUMBER('#_Strongest'!F33),IF(ABS('#_Strongest'!F33-Strongest!F33)&gt;0.00001,TRUE,FALSE),IF('#_Strongest'!F33&lt;&gt;Strongest!F33,TRUE,FALSE)),IF(ISNUMBER('#_Strongest'!F33),IF('#_Strongest'!F33&gt;Strongest!F33,"TooLow","TooHigh"),"WrongAnswer"),NOT(_xlfn.ISFORMULA('#_Strongest'!F33)),"PerfectMsg",IF((LEN(SUBSTITUTE(SUBSTITUTE(SUBSTITUTE(SUBSTITUTE(SUBSTITUTE(SUBSTITUTE(SUBSTITUTE(SUBSTITUTE(SUBSTITUTE(SUBSTITUTE(SUBSTITUTE(SUBSTITUTE(SUBSTITUTE(SUBSTITUTE(SUBSTITUTE(SUBSTITUTE(SUBSTITUTE(SUBSTITUTE(SUBSTITUTE(SUBSTITUTE(SUBSTITUTE(SUBSTITUTE(SUBSTITUTE(SUBSTITUTE(IF(_xlfn.ISFORMULA(Strongest!F33),_xlfn.FORMULATEXT(Strongest!F33),Strongest!F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Strongest!F33),_xlfn.FORMULATEXT(Strongest!F33),Strongest!F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Strongest'!F33),_xlfn.FORMULATEXT('#_Strongest'!F33),'#_Strongest'!F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Strongest'!F33),_xlfn.FORMULATEXT('#_Strongest'!F33),'#_Strongest'!F33),"9","#"),"8","#"),"7","#"),"6","#"),"5","#"),"4","#"),"3","#"),"2","#"),"1","#"),"0","#"),CHAR(10),""),"$","")," ",""),",","@"),"&gt;","@"),"&lt;","@"),"=","@"),")","@"),"(","@"),"^","@"),"/","@"),"+","@"),"*","@"),"-","@"),"@#","")))/2,TRUE,FALSE),"HardCodeMsg",IF(LEN(IF(_xlfn.ISFORMULA(Strongest!F33),_xlfn.FORMULATEXT(Strongest!F33),Strongest!F33))-LEN(SUBSTITUTE(IF(_xlfn.ISFORMULA(Strongest!F33),_xlfn.FORMULATEXT(Strongest!F33),Strongest!F33),"""",""))&gt;LEN(IF(_xlfn.ISFORMULA('#_Strongest'!F33),_xlfn.FORMULATEXT('#_Strongest'!F33),'#_Strongest'!F33))-LEN(SUBSTITUTE(IF(_xlfn.ISFORMULA('#_Strongest'!F33),_xlfn.FORMULATEXT('#_Strongest'!F33),'#_Strongest'!F33),"""","")),TRUE,FALSE),"HardQuoteMsg",IF(LEN(IF(_xlfn.ISFORMULA(Strongest!F33),_xlfn.FORMULATEXT(Strongest!F33),Strongest!F33))-LEN(SUBSTITUTE(IF(_xlfn.ISFORMULA(Strongest!F33),_xlfn.FORMULATEXT(Strongest!F33),Strongest!F33),"$",""))&lt;0.5*(LEN(IF(_xlfn.ISFORMULA('#_Strongest'!F33),_xlfn.FORMULATEXT('#_Strongest'!F33),'#_Strongest'!F33))-LEN(SUBSTITUTE(IF(_xlfn.ISFORMULA('#_Strongest'!F33),_xlfn.FORMULATEXT('#_Strongest'!F33),'#_Strongest'!F33),"$",""))),TRUE,FALSE),"MissingAbsMsg",TRUE,"PerfectMsg")</f>
        <v/>
      </c>
      <c r="G33" s="51" t="str">
        <f ca="1">_xlfn.IFS(ISBLANK(Strongest!G33),"",IF(NOT(ISNA('#_Strongest'!G33)),IF(ISNA(Strongest!G33),TRUE,FALSE),FALSE),"StuNAMsg",IF(AND(ISNA('#_Strongest'!G33),ISNA(Strongest!G33)),TRUE,FALSE),"PerfectMsg",IF(NOT(ISERROR('#_Strongest'!G33)),IF(ISERROR(Strongest!G33),TRUE,FALSE),FALSE),"StuErrorMsg",IF(TYPE('#_Strongest'!G33)&lt;&gt;TYPE(Strongest!G33),TRUE,FALSE),"WrongTypeMsg",IF(_xlfn.ISFORMULA('#_Strongest'!G33),IF(NOT(_xlfn.ISFORMULA(Strongest!G33)),TRUE),FALSE),"MissingFormulaMsg",IF(NOT(AND(ISNUMBER(FIND("[",_xlfn.FORMULATEXT('#_Strongest'!G33))),ISNUMBER(FIND("!",_xlfn.FORMULATEXT('#_Strongest'!G33))))),AND(ISNUMBER(FIND("[",_xlfn.FORMULATEXT(Strongest!G33))),ISNUMBER(FIND("!",_xlfn.FORMULATEXT(Strongest!G33)))),FALSE),"ExternalRefsMsg",IF(ISNUMBER('#_Strongest'!G33),IF(ABS('#_Strongest'!G33-Strongest!G33)&gt;0.00001,TRUE,FALSE),IF('#_Strongest'!G33&lt;&gt;Strongest!G33,TRUE,FALSE)),IF(ISNUMBER('#_Strongest'!G33),IF('#_Strongest'!G33&gt;Strongest!G33,"TooLow","TooHigh"),"WrongAnswer"),NOT(_xlfn.ISFORMULA('#_Strongest'!G33)),"PerfectMsg",IF((LEN(SUBSTITUTE(SUBSTITUTE(SUBSTITUTE(SUBSTITUTE(SUBSTITUTE(SUBSTITUTE(SUBSTITUTE(SUBSTITUTE(SUBSTITUTE(SUBSTITUTE(SUBSTITUTE(SUBSTITUTE(SUBSTITUTE(SUBSTITUTE(SUBSTITUTE(SUBSTITUTE(SUBSTITUTE(SUBSTITUTE(SUBSTITUTE(SUBSTITUTE(SUBSTITUTE(SUBSTITUTE(SUBSTITUTE(SUBSTITUTE(IF(_xlfn.ISFORMULA(Strongest!G33),_xlfn.FORMULATEXT(Strongest!G33),Strongest!G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Strongest!G33),_xlfn.FORMULATEXT(Strongest!G33),Strongest!G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Strongest'!G33),_xlfn.FORMULATEXT('#_Strongest'!G33),'#_Strongest'!G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Strongest'!G33),_xlfn.FORMULATEXT('#_Strongest'!G33),'#_Strongest'!G33),"9","#"),"8","#"),"7","#"),"6","#"),"5","#"),"4","#"),"3","#"),"2","#"),"1","#"),"0","#"),CHAR(10),""),"$","")," ",""),",","@"),"&gt;","@"),"&lt;","@"),"=","@"),")","@"),"(","@"),"^","@"),"/","@"),"+","@"),"*","@"),"-","@"),"@#","")))/2,TRUE,FALSE),"HardCodeMsg",IF(LEN(IF(_xlfn.ISFORMULA(Strongest!G33),_xlfn.FORMULATEXT(Strongest!G33),Strongest!G33))-LEN(SUBSTITUTE(IF(_xlfn.ISFORMULA(Strongest!G33),_xlfn.FORMULATEXT(Strongest!G33),Strongest!G33),"""",""))&gt;LEN(IF(_xlfn.ISFORMULA('#_Strongest'!G33),_xlfn.FORMULATEXT('#_Strongest'!G33),'#_Strongest'!G33))-LEN(SUBSTITUTE(IF(_xlfn.ISFORMULA('#_Strongest'!G33),_xlfn.FORMULATEXT('#_Strongest'!G33),'#_Strongest'!G33),"""","")),TRUE,FALSE),"HardQuoteMsg",IF(LEN(IF(_xlfn.ISFORMULA(Strongest!G33),_xlfn.FORMULATEXT(Strongest!G33),Strongest!G33))-LEN(SUBSTITUTE(IF(_xlfn.ISFORMULA(Strongest!G33),_xlfn.FORMULATEXT(Strongest!G33),Strongest!G33),"$",""))&lt;0.5*(LEN(IF(_xlfn.ISFORMULA('#_Strongest'!G33),_xlfn.FORMULATEXT('#_Strongest'!G33),'#_Strongest'!G33))-LEN(SUBSTITUTE(IF(_xlfn.ISFORMULA('#_Strongest'!G33),_xlfn.FORMULATEXT('#_Strongest'!G33),'#_Strongest'!G33),"$",""))),TRUE,FALSE),"MissingAbsMsg",TRUE,"PerfectMsg")</f>
        <v/>
      </c>
    </row>
    <row r="34" spans="4:13" ht="20.5" customHeight="1" x14ac:dyDescent="0.15">
      <c r="D34" s="50">
        <v>0</v>
      </c>
      <c r="E34" s="52" t="str">
        <f ca="1">_xlfn.IFS(ISBLANK(Strongest!E34),"",IF(NOT(ISNA('#_Strongest'!E34)),IF(ISNA(Strongest!E34),TRUE,FALSE),FALSE),"StuNAMsg",IF(AND(ISNA('#_Strongest'!E34),ISNA(Strongest!E34)),TRUE,FALSE),"PerfectMsg",IF(NOT(ISERROR('#_Strongest'!E34)),IF(ISERROR(Strongest!E34),TRUE,FALSE),FALSE),"StuErrorMsg",IF(TYPE('#_Strongest'!E34)&lt;&gt;TYPE(Strongest!E34),TRUE,FALSE),"WrongTypeMsg",IF(_xlfn.ISFORMULA('#_Strongest'!E34),IF(NOT(_xlfn.ISFORMULA(Strongest!E34)),TRUE),FALSE),"MissingFormulaMsg",IF(NOT(AND(ISNUMBER(FIND("[",_xlfn.FORMULATEXT('#_Strongest'!E34))),ISNUMBER(FIND("!",_xlfn.FORMULATEXT('#_Strongest'!E34))))),AND(ISNUMBER(FIND("[",_xlfn.FORMULATEXT(Strongest!E34))),ISNUMBER(FIND("!",_xlfn.FORMULATEXT(Strongest!E34)))),FALSE),"ExternalRefsMsg",IF(ISNUMBER('#_Strongest'!E34),IF(ABS('#_Strongest'!E34-Strongest!E34)&gt;0.00001,TRUE,FALSE),IF('#_Strongest'!E34&lt;&gt;Strongest!E34,TRUE,FALSE)),IF(ISNUMBER('#_Strongest'!E34),IF('#_Strongest'!E34&gt;Strongest!E34,"TooLow","TooHigh"),"WrongAnswer"),NOT(_xlfn.ISFORMULA('#_Strongest'!E34)),"PerfectMsg",IF((LEN(SUBSTITUTE(SUBSTITUTE(SUBSTITUTE(SUBSTITUTE(SUBSTITUTE(SUBSTITUTE(SUBSTITUTE(SUBSTITUTE(SUBSTITUTE(SUBSTITUTE(SUBSTITUTE(SUBSTITUTE(SUBSTITUTE(SUBSTITUTE(SUBSTITUTE(SUBSTITUTE(SUBSTITUTE(SUBSTITUTE(SUBSTITUTE(SUBSTITUTE(SUBSTITUTE(SUBSTITUTE(SUBSTITUTE(SUBSTITUTE(IF(_xlfn.ISFORMULA(Strongest!E34),_xlfn.FORMULATEXT(Strongest!E34),Strongest!E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Strongest!E34),_xlfn.FORMULATEXT(Strongest!E34),Strongest!E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Strongest'!E34),_xlfn.FORMULATEXT('#_Strongest'!E34),'#_Strongest'!E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Strongest'!E34),_xlfn.FORMULATEXT('#_Strongest'!E34),'#_Strongest'!E34),"9","#"),"8","#"),"7","#"),"6","#"),"5","#"),"4","#"),"3","#"),"2","#"),"1","#"),"0","#"),CHAR(10),""),"$","")," ",""),",","@"),"&gt;","@"),"&lt;","@"),"=","@"),")","@"),"(","@"),"^","@"),"/","@"),"+","@"),"*","@"),"-","@"),"@#","")))/2,TRUE,FALSE),"HardCodeMsg",IF(LEN(IF(_xlfn.ISFORMULA(Strongest!E34),_xlfn.FORMULATEXT(Strongest!E34),Strongest!E34))-LEN(SUBSTITUTE(IF(_xlfn.ISFORMULA(Strongest!E34),_xlfn.FORMULATEXT(Strongest!E34),Strongest!E34),"""",""))&gt;LEN(IF(_xlfn.ISFORMULA('#_Strongest'!E34),_xlfn.FORMULATEXT('#_Strongest'!E34),'#_Strongest'!E34))-LEN(SUBSTITUTE(IF(_xlfn.ISFORMULA('#_Strongest'!E34),_xlfn.FORMULATEXT('#_Strongest'!E34),'#_Strongest'!E34),"""","")),TRUE,FALSE),"HardQuoteMsg",IF(LEN(IF(_xlfn.ISFORMULA(Strongest!E34),_xlfn.FORMULATEXT(Strongest!E34),Strongest!E34))-LEN(SUBSTITUTE(IF(_xlfn.ISFORMULA(Strongest!E34),_xlfn.FORMULATEXT(Strongest!E34),Strongest!E34),"$",""))&lt;0.5*(LEN(IF(_xlfn.ISFORMULA('#_Strongest'!E34),_xlfn.FORMULATEXT('#_Strongest'!E34),'#_Strongest'!E34))-LEN(SUBSTITUTE(IF(_xlfn.ISFORMULA('#_Strongest'!E34),_xlfn.FORMULATEXT('#_Strongest'!E34),'#_Strongest'!E34),"$",""))),TRUE,FALSE),"MissingAbsMsg",TRUE,"PerfectMsg")</f>
        <v/>
      </c>
      <c r="F34" s="52" t="str">
        <f ca="1">_xlfn.IFS(ISBLANK(Strongest!F34),"",IF(NOT(ISNA('#_Strongest'!F34)),IF(ISNA(Strongest!F34),TRUE,FALSE),FALSE),"StuNAMsg",IF(AND(ISNA('#_Strongest'!F34),ISNA(Strongest!F34)),TRUE,FALSE),"PerfectMsg",IF(NOT(ISERROR('#_Strongest'!F34)),IF(ISERROR(Strongest!F34),TRUE,FALSE),FALSE),"StuErrorMsg",IF(TYPE('#_Strongest'!F34)&lt;&gt;TYPE(Strongest!F34),TRUE,FALSE),"WrongTypeMsg",IF(_xlfn.ISFORMULA('#_Strongest'!F34),IF(NOT(_xlfn.ISFORMULA(Strongest!F34)),TRUE),FALSE),"MissingFormulaMsg",IF(NOT(AND(ISNUMBER(FIND("[",_xlfn.FORMULATEXT('#_Strongest'!F34))),ISNUMBER(FIND("!",_xlfn.FORMULATEXT('#_Strongest'!F34))))),AND(ISNUMBER(FIND("[",_xlfn.FORMULATEXT(Strongest!F34))),ISNUMBER(FIND("!",_xlfn.FORMULATEXT(Strongest!F34)))),FALSE),"ExternalRefsMsg",IF(ISNUMBER('#_Strongest'!F34),IF(ABS('#_Strongest'!F34-Strongest!F34)&gt;0.00001,TRUE,FALSE),IF('#_Strongest'!F34&lt;&gt;Strongest!F34,TRUE,FALSE)),IF(ISNUMBER('#_Strongest'!F34),IF('#_Strongest'!F34&gt;Strongest!F34,"TooLow","TooHigh"),"WrongAnswer"),NOT(_xlfn.ISFORMULA('#_Strongest'!F34)),"PerfectMsg",IF((LEN(SUBSTITUTE(SUBSTITUTE(SUBSTITUTE(SUBSTITUTE(SUBSTITUTE(SUBSTITUTE(SUBSTITUTE(SUBSTITUTE(SUBSTITUTE(SUBSTITUTE(SUBSTITUTE(SUBSTITUTE(SUBSTITUTE(SUBSTITUTE(SUBSTITUTE(SUBSTITUTE(SUBSTITUTE(SUBSTITUTE(SUBSTITUTE(SUBSTITUTE(SUBSTITUTE(SUBSTITUTE(SUBSTITUTE(SUBSTITUTE(IF(_xlfn.ISFORMULA(Strongest!F34),_xlfn.FORMULATEXT(Strongest!F34),Strongest!F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Strongest!F34),_xlfn.FORMULATEXT(Strongest!F34),Strongest!F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Strongest'!F34),_xlfn.FORMULATEXT('#_Strongest'!F34),'#_Strongest'!F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Strongest'!F34),_xlfn.FORMULATEXT('#_Strongest'!F34),'#_Strongest'!F34),"9","#"),"8","#"),"7","#"),"6","#"),"5","#"),"4","#"),"3","#"),"2","#"),"1","#"),"0","#"),CHAR(10),""),"$","")," ",""),",","@"),"&gt;","@"),"&lt;","@"),"=","@"),")","@"),"(","@"),"^","@"),"/","@"),"+","@"),"*","@"),"-","@"),"@#","")))/2,TRUE,FALSE),"HardCodeMsg",IF(LEN(IF(_xlfn.ISFORMULA(Strongest!F34),_xlfn.FORMULATEXT(Strongest!F34),Strongest!F34))-LEN(SUBSTITUTE(IF(_xlfn.ISFORMULA(Strongest!F34),_xlfn.FORMULATEXT(Strongest!F34),Strongest!F34),"""",""))&gt;LEN(IF(_xlfn.ISFORMULA('#_Strongest'!F34),_xlfn.FORMULATEXT('#_Strongest'!F34),'#_Strongest'!F34))-LEN(SUBSTITUTE(IF(_xlfn.ISFORMULA('#_Strongest'!F34),_xlfn.FORMULATEXT('#_Strongest'!F34),'#_Strongest'!F34),"""","")),TRUE,FALSE),"HardQuoteMsg",IF(LEN(IF(_xlfn.ISFORMULA(Strongest!F34),_xlfn.FORMULATEXT(Strongest!F34),Strongest!F34))-LEN(SUBSTITUTE(IF(_xlfn.ISFORMULA(Strongest!F34),_xlfn.FORMULATEXT(Strongest!F34),Strongest!F34),"$",""))&lt;0.5*(LEN(IF(_xlfn.ISFORMULA('#_Strongest'!F34),_xlfn.FORMULATEXT('#_Strongest'!F34),'#_Strongest'!F34))-LEN(SUBSTITUTE(IF(_xlfn.ISFORMULA('#_Strongest'!F34),_xlfn.FORMULATEXT('#_Strongest'!F34),'#_Strongest'!F34),"$",""))),TRUE,FALSE),"MissingAbsMsg",TRUE,"PerfectMsg")</f>
        <v/>
      </c>
      <c r="G34" s="51" t="str">
        <f ca="1">_xlfn.IFS(ISBLANK(Strongest!G34),"",IF(NOT(ISNA('#_Strongest'!G34)),IF(ISNA(Strongest!G34),TRUE,FALSE),FALSE),"StuNAMsg",IF(AND(ISNA('#_Strongest'!G34),ISNA(Strongest!G34)),TRUE,FALSE),"PerfectMsg",IF(NOT(ISERROR('#_Strongest'!G34)),IF(ISERROR(Strongest!G34),TRUE,FALSE),FALSE),"StuErrorMsg",IF(TYPE('#_Strongest'!G34)&lt;&gt;TYPE(Strongest!G34),TRUE,FALSE),"WrongTypeMsg",IF(_xlfn.ISFORMULA('#_Strongest'!G34),IF(NOT(_xlfn.ISFORMULA(Strongest!G34)),TRUE),FALSE),"MissingFormulaMsg",IF(NOT(AND(ISNUMBER(FIND("[",_xlfn.FORMULATEXT('#_Strongest'!G34))),ISNUMBER(FIND("!",_xlfn.FORMULATEXT('#_Strongest'!G34))))),AND(ISNUMBER(FIND("[",_xlfn.FORMULATEXT(Strongest!G34))),ISNUMBER(FIND("!",_xlfn.FORMULATEXT(Strongest!G34)))),FALSE),"ExternalRefsMsg",IF(ISNUMBER('#_Strongest'!G34),IF(ABS('#_Strongest'!G34-Strongest!G34)&gt;0.00001,TRUE,FALSE),IF('#_Strongest'!G34&lt;&gt;Strongest!G34,TRUE,FALSE)),IF(ISNUMBER('#_Strongest'!G34),IF('#_Strongest'!G34&gt;Strongest!G34,"TooLow","TooHigh"),"WrongAnswer"),NOT(_xlfn.ISFORMULA('#_Strongest'!G34)),"PerfectMsg",IF((LEN(SUBSTITUTE(SUBSTITUTE(SUBSTITUTE(SUBSTITUTE(SUBSTITUTE(SUBSTITUTE(SUBSTITUTE(SUBSTITUTE(SUBSTITUTE(SUBSTITUTE(SUBSTITUTE(SUBSTITUTE(SUBSTITUTE(SUBSTITUTE(SUBSTITUTE(SUBSTITUTE(SUBSTITUTE(SUBSTITUTE(SUBSTITUTE(SUBSTITUTE(SUBSTITUTE(SUBSTITUTE(SUBSTITUTE(SUBSTITUTE(IF(_xlfn.ISFORMULA(Strongest!G34),_xlfn.FORMULATEXT(Strongest!G34),Strongest!G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Strongest!G34),_xlfn.FORMULATEXT(Strongest!G34),Strongest!G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Strongest'!G34),_xlfn.FORMULATEXT('#_Strongest'!G34),'#_Strongest'!G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Strongest'!G34),_xlfn.FORMULATEXT('#_Strongest'!G34),'#_Strongest'!G34),"9","#"),"8","#"),"7","#"),"6","#"),"5","#"),"4","#"),"3","#"),"2","#"),"1","#"),"0","#"),CHAR(10),""),"$","")," ",""),",","@"),"&gt;","@"),"&lt;","@"),"=","@"),")","@"),"(","@"),"^","@"),"/","@"),"+","@"),"*","@"),"-","@"),"@#","")))/2,TRUE,FALSE),"HardCodeMsg",IF(LEN(IF(_xlfn.ISFORMULA(Strongest!G34),_xlfn.FORMULATEXT(Strongest!G34),Strongest!G34))-LEN(SUBSTITUTE(IF(_xlfn.ISFORMULA(Strongest!G34),_xlfn.FORMULATEXT(Strongest!G34),Strongest!G34),"""",""))&gt;LEN(IF(_xlfn.ISFORMULA('#_Strongest'!G34),_xlfn.FORMULATEXT('#_Strongest'!G34),'#_Strongest'!G34))-LEN(SUBSTITUTE(IF(_xlfn.ISFORMULA('#_Strongest'!G34),_xlfn.FORMULATEXT('#_Strongest'!G34),'#_Strongest'!G34),"""","")),TRUE,FALSE),"HardQuoteMsg",IF(LEN(IF(_xlfn.ISFORMULA(Strongest!G34),_xlfn.FORMULATEXT(Strongest!G34),Strongest!G34))-LEN(SUBSTITUTE(IF(_xlfn.ISFORMULA(Strongest!G34),_xlfn.FORMULATEXT(Strongest!G34),Strongest!G34),"$",""))&lt;0.5*(LEN(IF(_xlfn.ISFORMULA('#_Strongest'!G34),_xlfn.FORMULATEXT('#_Strongest'!G34),'#_Strongest'!G34))-LEN(SUBSTITUTE(IF(_xlfn.ISFORMULA('#_Strongest'!G34),_xlfn.FORMULATEXT('#_Strongest'!G34),'#_Strongest'!G34),"$",""))),TRUE,FALSE),"MissingAbsMsg",TRUE,"PerfectMsg")</f>
        <v/>
      </c>
    </row>
    <row r="35" spans="4:13" ht="20.5" customHeight="1" x14ac:dyDescent="0.15">
      <c r="D35" s="50">
        <v>0</v>
      </c>
      <c r="E35" s="57" t="str">
        <f ca="1">_xlfn.IFS(ISBLANK(Strongest!E35),"",IF(NOT(ISNA('#_Strongest'!E35)),IF(ISNA(Strongest!E35),TRUE,FALSE),FALSE),"StuNAMsg",IF(AND(ISNA('#_Strongest'!E35),ISNA(Strongest!E35)),TRUE,FALSE),"PerfectMsg",IF(NOT(ISERROR('#_Strongest'!E35)),IF(ISERROR(Strongest!E35),TRUE,FALSE),FALSE),"StuErrorMsg",IF(TYPE('#_Strongest'!E35)&lt;&gt;TYPE(Strongest!E35),TRUE,FALSE),"WrongTypeMsg",IF(_xlfn.ISFORMULA('#_Strongest'!E35),IF(NOT(_xlfn.ISFORMULA(Strongest!E35)),TRUE),FALSE),"MissingFormulaMsg",IF(NOT(AND(ISNUMBER(FIND("[",_xlfn.FORMULATEXT('#_Strongest'!E35))),ISNUMBER(FIND("!",_xlfn.FORMULATEXT('#_Strongest'!E35))))),AND(ISNUMBER(FIND("[",_xlfn.FORMULATEXT(Strongest!E35))),ISNUMBER(FIND("!",_xlfn.FORMULATEXT(Strongest!E35)))),FALSE),"ExternalRefsMsg",IF(ISNUMBER('#_Strongest'!E35),IF(ABS('#_Strongest'!E35-Strongest!E35)&gt;0.00001,TRUE,FALSE),IF('#_Strongest'!E35&lt;&gt;Strongest!E35,TRUE,FALSE)),IF(ISNUMBER('#_Strongest'!E35),IF('#_Strongest'!E35&gt;Strongest!E35,"TooLow","TooHigh"),"WrongAnswer"),NOT(_xlfn.ISFORMULA('#_Strongest'!E35)),"PerfectMsg",IF((LEN(SUBSTITUTE(SUBSTITUTE(SUBSTITUTE(SUBSTITUTE(SUBSTITUTE(SUBSTITUTE(SUBSTITUTE(SUBSTITUTE(SUBSTITUTE(SUBSTITUTE(SUBSTITUTE(SUBSTITUTE(SUBSTITUTE(SUBSTITUTE(SUBSTITUTE(SUBSTITUTE(SUBSTITUTE(SUBSTITUTE(SUBSTITUTE(SUBSTITUTE(SUBSTITUTE(SUBSTITUTE(SUBSTITUTE(SUBSTITUTE(IF(_xlfn.ISFORMULA(Strongest!E35),_xlfn.FORMULATEXT(Strongest!E35),Strongest!E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Strongest!E35),_xlfn.FORMULATEXT(Strongest!E35),Strongest!E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Strongest'!E35),_xlfn.FORMULATEXT('#_Strongest'!E35),'#_Strongest'!E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Strongest'!E35),_xlfn.FORMULATEXT('#_Strongest'!E35),'#_Strongest'!E35),"9","#"),"8","#"),"7","#"),"6","#"),"5","#"),"4","#"),"3","#"),"2","#"),"1","#"),"0","#"),CHAR(10),""),"$","")," ",""),",","@"),"&gt;","@"),"&lt;","@"),"=","@"),")","@"),"(","@"),"^","@"),"/","@"),"+","@"),"*","@"),"-","@"),"@#","")))/2,TRUE,FALSE),"HardCodeMsg",IF(LEN(IF(_xlfn.ISFORMULA(Strongest!E35),_xlfn.FORMULATEXT(Strongest!E35),Strongest!E35))-LEN(SUBSTITUTE(IF(_xlfn.ISFORMULA(Strongest!E35),_xlfn.FORMULATEXT(Strongest!E35),Strongest!E35),"""",""))&gt;LEN(IF(_xlfn.ISFORMULA('#_Strongest'!E35),_xlfn.FORMULATEXT('#_Strongest'!E35),'#_Strongest'!E35))-LEN(SUBSTITUTE(IF(_xlfn.ISFORMULA('#_Strongest'!E35),_xlfn.FORMULATEXT('#_Strongest'!E35),'#_Strongest'!E35),"""","")),TRUE,FALSE),"HardQuoteMsg",IF(LEN(IF(_xlfn.ISFORMULA(Strongest!E35),_xlfn.FORMULATEXT(Strongest!E35),Strongest!E35))-LEN(SUBSTITUTE(IF(_xlfn.ISFORMULA(Strongest!E35),_xlfn.FORMULATEXT(Strongest!E35),Strongest!E35),"$",""))&lt;0.5*(LEN(IF(_xlfn.ISFORMULA('#_Strongest'!E35),_xlfn.FORMULATEXT('#_Strongest'!E35),'#_Strongest'!E35))-LEN(SUBSTITUTE(IF(_xlfn.ISFORMULA('#_Strongest'!E35),_xlfn.FORMULATEXT('#_Strongest'!E35),'#_Strongest'!E35),"$",""))),TRUE,FALSE),"MissingAbsMsg",TRUE,"PerfectMsg")</f>
        <v/>
      </c>
      <c r="F35" s="57" t="str">
        <f ca="1">_xlfn.IFS(ISBLANK(Strongest!F35),"",IF(NOT(ISNA('#_Strongest'!F35)),IF(ISNA(Strongest!F35),TRUE,FALSE),FALSE),"StuNAMsg",IF(AND(ISNA('#_Strongest'!F35),ISNA(Strongest!F35)),TRUE,FALSE),"PerfectMsg",IF(NOT(ISERROR('#_Strongest'!F35)),IF(ISERROR(Strongest!F35),TRUE,FALSE),FALSE),"StuErrorMsg",IF(TYPE('#_Strongest'!F35)&lt;&gt;TYPE(Strongest!F35),TRUE,FALSE),"WrongTypeMsg",IF(_xlfn.ISFORMULA('#_Strongest'!F35),IF(NOT(_xlfn.ISFORMULA(Strongest!F35)),TRUE),FALSE),"MissingFormulaMsg",IF(NOT(AND(ISNUMBER(FIND("[",_xlfn.FORMULATEXT('#_Strongest'!F35))),ISNUMBER(FIND("!",_xlfn.FORMULATEXT('#_Strongest'!F35))))),AND(ISNUMBER(FIND("[",_xlfn.FORMULATEXT(Strongest!F35))),ISNUMBER(FIND("!",_xlfn.FORMULATEXT(Strongest!F35)))),FALSE),"ExternalRefsMsg",IF(ISNUMBER('#_Strongest'!F35),IF(ABS('#_Strongest'!F35-Strongest!F35)&gt;0.00001,TRUE,FALSE),IF('#_Strongest'!F35&lt;&gt;Strongest!F35,TRUE,FALSE)),IF(ISNUMBER('#_Strongest'!F35),IF('#_Strongest'!F35&gt;Strongest!F35,"TooLow","TooHigh"),"WrongAnswer"),NOT(_xlfn.ISFORMULA('#_Strongest'!F35)),"PerfectMsg",IF((LEN(SUBSTITUTE(SUBSTITUTE(SUBSTITUTE(SUBSTITUTE(SUBSTITUTE(SUBSTITUTE(SUBSTITUTE(SUBSTITUTE(SUBSTITUTE(SUBSTITUTE(SUBSTITUTE(SUBSTITUTE(SUBSTITUTE(SUBSTITUTE(SUBSTITUTE(SUBSTITUTE(SUBSTITUTE(SUBSTITUTE(SUBSTITUTE(SUBSTITUTE(SUBSTITUTE(SUBSTITUTE(SUBSTITUTE(SUBSTITUTE(IF(_xlfn.ISFORMULA(Strongest!F35),_xlfn.FORMULATEXT(Strongest!F35),Strongest!F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Strongest!F35),_xlfn.FORMULATEXT(Strongest!F35),Strongest!F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Strongest'!F35),_xlfn.FORMULATEXT('#_Strongest'!F35),'#_Strongest'!F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Strongest'!F35),_xlfn.FORMULATEXT('#_Strongest'!F35),'#_Strongest'!F35),"9","#"),"8","#"),"7","#"),"6","#"),"5","#"),"4","#"),"3","#"),"2","#"),"1","#"),"0","#"),CHAR(10),""),"$","")," ",""),",","@"),"&gt;","@"),"&lt;","@"),"=","@"),")","@"),"(","@"),"^","@"),"/","@"),"+","@"),"*","@"),"-","@"),"@#","")))/2,TRUE,FALSE),"HardCodeMsg",IF(LEN(IF(_xlfn.ISFORMULA(Strongest!F35),_xlfn.FORMULATEXT(Strongest!F35),Strongest!F35))-LEN(SUBSTITUTE(IF(_xlfn.ISFORMULA(Strongest!F35),_xlfn.FORMULATEXT(Strongest!F35),Strongest!F35),"""",""))&gt;LEN(IF(_xlfn.ISFORMULA('#_Strongest'!F35),_xlfn.FORMULATEXT('#_Strongest'!F35),'#_Strongest'!F35))-LEN(SUBSTITUTE(IF(_xlfn.ISFORMULA('#_Strongest'!F35),_xlfn.FORMULATEXT('#_Strongest'!F35),'#_Strongest'!F35),"""","")),TRUE,FALSE),"HardQuoteMsg",IF(LEN(IF(_xlfn.ISFORMULA(Strongest!F35),_xlfn.FORMULATEXT(Strongest!F35),Strongest!F35))-LEN(SUBSTITUTE(IF(_xlfn.ISFORMULA(Strongest!F35),_xlfn.FORMULATEXT(Strongest!F35),Strongest!F35),"$",""))&lt;0.5*(LEN(IF(_xlfn.ISFORMULA('#_Strongest'!F35),_xlfn.FORMULATEXT('#_Strongest'!F35),'#_Strongest'!F35))-LEN(SUBSTITUTE(IF(_xlfn.ISFORMULA('#_Strongest'!F35),_xlfn.FORMULATEXT('#_Strongest'!F35),'#_Strongest'!F35),"$",""))),TRUE,FALSE),"MissingAbsMsg",TRUE,"PerfectMsg")</f>
        <v/>
      </c>
      <c r="G35" s="51" t="str">
        <f ca="1">_xlfn.IFS(ISBLANK(Strongest!G35),"",IF(NOT(ISNA('#_Strongest'!G35)),IF(ISNA(Strongest!G35),TRUE,FALSE),FALSE),"StuNAMsg",IF(AND(ISNA('#_Strongest'!G35),ISNA(Strongest!G35)),TRUE,FALSE),"PerfectMsg",IF(NOT(ISERROR('#_Strongest'!G35)),IF(ISERROR(Strongest!G35),TRUE,FALSE),FALSE),"StuErrorMsg",IF(TYPE('#_Strongest'!G35)&lt;&gt;TYPE(Strongest!G35),TRUE,FALSE),"WrongTypeMsg",IF(_xlfn.ISFORMULA('#_Strongest'!G35),IF(NOT(_xlfn.ISFORMULA(Strongest!G35)),TRUE),FALSE),"MissingFormulaMsg",IF(NOT(AND(ISNUMBER(FIND("[",_xlfn.FORMULATEXT('#_Strongest'!G35))),ISNUMBER(FIND("!",_xlfn.FORMULATEXT('#_Strongest'!G35))))),AND(ISNUMBER(FIND("[",_xlfn.FORMULATEXT(Strongest!G35))),ISNUMBER(FIND("!",_xlfn.FORMULATEXT(Strongest!G35)))),FALSE),"ExternalRefsMsg",IF(ISNUMBER('#_Strongest'!G35),IF(ABS('#_Strongest'!G35-Strongest!G35)&gt;0.00001,TRUE,FALSE),IF('#_Strongest'!G35&lt;&gt;Strongest!G35,TRUE,FALSE)),IF(ISNUMBER('#_Strongest'!G35),IF('#_Strongest'!G35&gt;Strongest!G35,"TooLow","TooHigh"),"WrongAnswer"),NOT(_xlfn.ISFORMULA('#_Strongest'!G35)),"PerfectMsg",IF((LEN(SUBSTITUTE(SUBSTITUTE(SUBSTITUTE(SUBSTITUTE(SUBSTITUTE(SUBSTITUTE(SUBSTITUTE(SUBSTITUTE(SUBSTITUTE(SUBSTITUTE(SUBSTITUTE(SUBSTITUTE(SUBSTITUTE(SUBSTITUTE(SUBSTITUTE(SUBSTITUTE(SUBSTITUTE(SUBSTITUTE(SUBSTITUTE(SUBSTITUTE(SUBSTITUTE(SUBSTITUTE(SUBSTITUTE(SUBSTITUTE(IF(_xlfn.ISFORMULA(Strongest!G35),_xlfn.FORMULATEXT(Strongest!G35),Strongest!G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Strongest!G35),_xlfn.FORMULATEXT(Strongest!G35),Strongest!G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Strongest'!G35),_xlfn.FORMULATEXT('#_Strongest'!G35),'#_Strongest'!G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Strongest'!G35),_xlfn.FORMULATEXT('#_Strongest'!G35),'#_Strongest'!G35),"9","#"),"8","#"),"7","#"),"6","#"),"5","#"),"4","#"),"3","#"),"2","#"),"1","#"),"0","#"),CHAR(10),""),"$","")," ",""),",","@"),"&gt;","@"),"&lt;","@"),"=","@"),")","@"),"(","@"),"^","@"),"/","@"),"+","@"),"*","@"),"-","@"),"@#","")))/2,TRUE,FALSE),"HardCodeMsg",IF(LEN(IF(_xlfn.ISFORMULA(Strongest!G35),_xlfn.FORMULATEXT(Strongest!G35),Strongest!G35))-LEN(SUBSTITUTE(IF(_xlfn.ISFORMULA(Strongest!G35),_xlfn.FORMULATEXT(Strongest!G35),Strongest!G35),"""",""))&gt;LEN(IF(_xlfn.ISFORMULA('#_Strongest'!G35),_xlfn.FORMULATEXT('#_Strongest'!G35),'#_Strongest'!G35))-LEN(SUBSTITUTE(IF(_xlfn.ISFORMULA('#_Strongest'!G35),_xlfn.FORMULATEXT('#_Strongest'!G35),'#_Strongest'!G35),"""","")),TRUE,FALSE),"HardQuoteMsg",IF(LEN(IF(_xlfn.ISFORMULA(Strongest!G35),_xlfn.FORMULATEXT(Strongest!G35),Strongest!G35))-LEN(SUBSTITUTE(IF(_xlfn.ISFORMULA(Strongest!G35),_xlfn.FORMULATEXT(Strongest!G35),Strongest!G35),"$",""))&lt;0.5*(LEN(IF(_xlfn.ISFORMULA('#_Strongest'!G35),_xlfn.FORMULATEXT('#_Strongest'!G35),'#_Strongest'!G35))-LEN(SUBSTITUTE(IF(_xlfn.ISFORMULA('#_Strongest'!G35),_xlfn.FORMULATEXT('#_Strongest'!G35),'#_Strongest'!G35),"$",""))),TRUE,FALSE),"MissingAbsMsg",TRUE,"PerfectMsg")</f>
        <v/>
      </c>
    </row>
    <row r="37" spans="4:13" ht="31.75" customHeight="1" x14ac:dyDescent="0.15">
      <c r="D37" s="58">
        <v>0</v>
      </c>
      <c r="E37" s="58"/>
      <c r="F37" s="58"/>
      <c r="G37" s="57" t="str">
        <f ca="1">_xlfn.IFS(ISBLANK(Strongest!G37),"",IF(NOT(ISNA('#_Strongest'!G37)),IF(ISNA(Strongest!G37),TRUE,FALSE),FALSE),"StuNAMsg",IF(AND(ISNA('#_Strongest'!G37),ISNA(Strongest!G37)),TRUE,FALSE),"PerfectMsg",IF(NOT(ISERROR('#_Strongest'!G37)),IF(ISERROR(Strongest!G37),TRUE,FALSE),FALSE),"StuErrorMsg",IF(TYPE('#_Strongest'!G37)&lt;&gt;TYPE(Strongest!G37),TRUE,FALSE),"WrongTypeMsg",IF(_xlfn.ISFORMULA('#_Strongest'!G37),IF(NOT(_xlfn.ISFORMULA(Strongest!G37)),TRUE),FALSE),"MissingFormulaMsg",IF(NOT(AND(ISNUMBER(FIND("[",_xlfn.FORMULATEXT('#_Strongest'!G37))),ISNUMBER(FIND("!",_xlfn.FORMULATEXT('#_Strongest'!G37))))),AND(ISNUMBER(FIND("[",_xlfn.FORMULATEXT(Strongest!G37))),ISNUMBER(FIND("!",_xlfn.FORMULATEXT(Strongest!G37)))),FALSE),"ExternalRefsMsg",IF(ISNUMBER('#_Strongest'!G37),IF(ABS('#_Strongest'!G37-Strongest!G37)&gt;0.00001,TRUE,FALSE),IF('#_Strongest'!G37&lt;&gt;Strongest!G37,TRUE,FALSE)),IF(ISNUMBER('#_Strongest'!G37),IF('#_Strongest'!G37&gt;Strongest!G37,"TooLow","TooHigh"),"WrongAnswer"),NOT(_xlfn.ISFORMULA('#_Strongest'!G37)),"PerfectMsg",IF((LEN(SUBSTITUTE(SUBSTITUTE(SUBSTITUTE(SUBSTITUTE(SUBSTITUTE(SUBSTITUTE(SUBSTITUTE(SUBSTITUTE(SUBSTITUTE(SUBSTITUTE(SUBSTITUTE(SUBSTITUTE(SUBSTITUTE(SUBSTITUTE(SUBSTITUTE(SUBSTITUTE(SUBSTITUTE(SUBSTITUTE(SUBSTITUTE(SUBSTITUTE(SUBSTITUTE(SUBSTITUTE(SUBSTITUTE(SUBSTITUTE(IF(_xlfn.ISFORMULA(Strongest!G37),_xlfn.FORMULATEXT(Strongest!G37),Strongest!G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Strongest!G37),_xlfn.FORMULATEXT(Strongest!G37),Strongest!G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Strongest'!G37),_xlfn.FORMULATEXT('#_Strongest'!G37),'#_Strongest'!G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Strongest'!G37),_xlfn.FORMULATEXT('#_Strongest'!G37),'#_Strongest'!G37),"9","#"),"8","#"),"7","#"),"6","#"),"5","#"),"4","#"),"3","#"),"2","#"),"1","#"),"0","#"),CHAR(10),""),"$","")," ",""),",","@"),"&gt;","@"),"&lt;","@"),"=","@"),")","@"),"(","@"),"^","@"),"/","@"),"+","@"),"*","@"),"-","@"),"@#","")))/2,TRUE,FALSE),"HardCodeMsg",IF(LEN(IF(_xlfn.ISFORMULA(Strongest!G37),_xlfn.FORMULATEXT(Strongest!G37),Strongest!G37))-LEN(SUBSTITUTE(IF(_xlfn.ISFORMULA(Strongest!G37),_xlfn.FORMULATEXT(Strongest!G37),Strongest!G37),"""",""))&gt;LEN(IF(_xlfn.ISFORMULA('#_Strongest'!G37),_xlfn.FORMULATEXT('#_Strongest'!G37),'#_Strongest'!G37))-LEN(SUBSTITUTE(IF(_xlfn.ISFORMULA('#_Strongest'!G37),_xlfn.FORMULATEXT('#_Strongest'!G37),'#_Strongest'!G37),"""","")),TRUE,FALSE),"HardQuoteMsg",IF(LEN(IF(_xlfn.ISFORMULA(Strongest!G37),_xlfn.FORMULATEXT(Strongest!G37),Strongest!G37))-LEN(SUBSTITUTE(IF(_xlfn.ISFORMULA(Strongest!G37),_xlfn.FORMULATEXT(Strongest!G37),Strongest!G37),"$",""))&lt;0.5*(LEN(IF(_xlfn.ISFORMULA('#_Strongest'!G37),_xlfn.FORMULATEXT('#_Strongest'!G37),'#_Strongest'!G37))-LEN(SUBSTITUTE(IF(_xlfn.ISFORMULA('#_Strongest'!G37),_xlfn.FORMULATEXT('#_Strongest'!G37),'#_Strongest'!G37),"$",""))),TRUE,FALSE),"MissingAbsMsg",TRUE,"PerfectMsg")</f>
        <v/>
      </c>
    </row>
    <row r="38" spans="4:13" ht="31.75" customHeight="1" x14ac:dyDescent="0.15">
      <c r="D38" s="58">
        <v>0</v>
      </c>
      <c r="E38" s="58"/>
      <c r="F38" s="58"/>
      <c r="G38" s="57" t="str">
        <f ca="1">_xlfn.IFS(ISBLANK(Strongest!G38),"",IF(NOT(ISNA('#_Strongest'!G38)),IF(ISNA(Strongest!G38),TRUE,FALSE),FALSE),"StuNAMsg",IF(AND(ISNA('#_Strongest'!G38),ISNA(Strongest!G38)),TRUE,FALSE),"PerfectMsg",IF(NOT(ISERROR('#_Strongest'!G38)),IF(ISERROR(Strongest!G38),TRUE,FALSE),FALSE),"StuErrorMsg",IF(TYPE('#_Strongest'!G38)&lt;&gt;TYPE(Strongest!G38),TRUE,FALSE),"WrongTypeMsg",IF(_xlfn.ISFORMULA('#_Strongest'!G38),IF(NOT(_xlfn.ISFORMULA(Strongest!G38)),TRUE),FALSE),"MissingFormulaMsg",IF(NOT(AND(ISNUMBER(FIND("[",_xlfn.FORMULATEXT('#_Strongest'!G38))),ISNUMBER(FIND("!",_xlfn.FORMULATEXT('#_Strongest'!G38))))),AND(ISNUMBER(FIND("[",_xlfn.FORMULATEXT(Strongest!G38))),ISNUMBER(FIND("!",_xlfn.FORMULATEXT(Strongest!G38)))),FALSE),"ExternalRefsMsg",IF(ISNUMBER('#_Strongest'!G38),IF(ABS('#_Strongest'!G38-Strongest!G38)&gt;0.00001,TRUE,FALSE),IF('#_Strongest'!G38&lt;&gt;Strongest!G38,TRUE,FALSE)),IF(ISNUMBER('#_Strongest'!G38),IF('#_Strongest'!G38&gt;Strongest!G38,"TooLow","TooHigh"),"WrongAnswer"),NOT(_xlfn.ISFORMULA('#_Strongest'!G38)),"PerfectMsg",IF((LEN(SUBSTITUTE(SUBSTITUTE(SUBSTITUTE(SUBSTITUTE(SUBSTITUTE(SUBSTITUTE(SUBSTITUTE(SUBSTITUTE(SUBSTITUTE(SUBSTITUTE(SUBSTITUTE(SUBSTITUTE(SUBSTITUTE(SUBSTITUTE(SUBSTITUTE(SUBSTITUTE(SUBSTITUTE(SUBSTITUTE(SUBSTITUTE(SUBSTITUTE(SUBSTITUTE(SUBSTITUTE(SUBSTITUTE(SUBSTITUTE(IF(_xlfn.ISFORMULA(Strongest!G38),_xlfn.FORMULATEXT(Strongest!G38),Strongest!G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Strongest!G38),_xlfn.FORMULATEXT(Strongest!G38),Strongest!G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Strongest'!G38),_xlfn.FORMULATEXT('#_Strongest'!G38),'#_Strongest'!G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Strongest'!G38),_xlfn.FORMULATEXT('#_Strongest'!G38),'#_Strongest'!G38),"9","#"),"8","#"),"7","#"),"6","#"),"5","#"),"4","#"),"3","#"),"2","#"),"1","#"),"0","#"),CHAR(10),""),"$","")," ",""),",","@"),"&gt;","@"),"&lt;","@"),"=","@"),")","@"),"(","@"),"^","@"),"/","@"),"+","@"),"*","@"),"-","@"),"@#","")))/2,TRUE,FALSE),"HardCodeMsg",IF(LEN(IF(_xlfn.ISFORMULA(Strongest!G38),_xlfn.FORMULATEXT(Strongest!G38),Strongest!G38))-LEN(SUBSTITUTE(IF(_xlfn.ISFORMULA(Strongest!G38),_xlfn.FORMULATEXT(Strongest!G38),Strongest!G38),"""",""))&gt;LEN(IF(_xlfn.ISFORMULA('#_Strongest'!G38),_xlfn.FORMULATEXT('#_Strongest'!G38),'#_Strongest'!G38))-LEN(SUBSTITUTE(IF(_xlfn.ISFORMULA('#_Strongest'!G38),_xlfn.FORMULATEXT('#_Strongest'!G38),'#_Strongest'!G38),"""","")),TRUE,FALSE),"HardQuoteMsg",IF(LEN(IF(_xlfn.ISFORMULA(Strongest!G38),_xlfn.FORMULATEXT(Strongest!G38),Strongest!G38))-LEN(SUBSTITUTE(IF(_xlfn.ISFORMULA(Strongest!G38),_xlfn.FORMULATEXT(Strongest!G38),Strongest!G38),"$",""))&lt;0.5*(LEN(IF(_xlfn.ISFORMULA('#_Strongest'!G38),_xlfn.FORMULATEXT('#_Strongest'!G38),'#_Strongest'!G38))-LEN(SUBSTITUTE(IF(_xlfn.ISFORMULA('#_Strongest'!G38),_xlfn.FORMULATEXT('#_Strongest'!G38),'#_Strongest'!G38),"$",""))),TRUE,FALSE),"MissingAbsMsg",TRUE,"PerfectMsg")</f>
        <v/>
      </c>
    </row>
    <row r="39" spans="4:13" ht="31.75" customHeight="1" x14ac:dyDescent="0.15">
      <c r="D39" s="58">
        <v>0</v>
      </c>
      <c r="E39" s="58"/>
      <c r="F39" s="58"/>
      <c r="G39" s="57" t="str">
        <f ca="1">_xlfn.IFS(ISBLANK(Strongest!G39),"",IF(NOT(ISNA('#_Strongest'!G39)),IF(ISNA(Strongest!G39),TRUE,FALSE),FALSE),"StuNAMsg",IF(AND(ISNA('#_Strongest'!G39),ISNA(Strongest!G39)),TRUE,FALSE),"PerfectMsg",IF(NOT(ISERROR('#_Strongest'!G39)),IF(ISERROR(Strongest!G39),TRUE,FALSE),FALSE),"StuErrorMsg",IF(TYPE('#_Strongest'!G39)&lt;&gt;TYPE(Strongest!G39),TRUE,FALSE),"WrongTypeMsg",IF(_xlfn.ISFORMULA('#_Strongest'!G39),IF(NOT(_xlfn.ISFORMULA(Strongest!G39)),TRUE),FALSE),"MissingFormulaMsg",IF(NOT(AND(ISNUMBER(FIND("[",_xlfn.FORMULATEXT('#_Strongest'!G39))),ISNUMBER(FIND("!",_xlfn.FORMULATEXT('#_Strongest'!G39))))),AND(ISNUMBER(FIND("[",_xlfn.FORMULATEXT(Strongest!G39))),ISNUMBER(FIND("!",_xlfn.FORMULATEXT(Strongest!G39)))),FALSE),"ExternalRefsMsg",IF(ISNUMBER('#_Strongest'!G39),IF(ABS('#_Strongest'!G39-Strongest!G39)&gt;0.00001,TRUE,FALSE),IF('#_Strongest'!G39&lt;&gt;Strongest!G39,TRUE,FALSE)),IF(ISNUMBER('#_Strongest'!G39),IF('#_Strongest'!G39&gt;Strongest!G39,"TooLow","TooHigh"),"WrongAnswer"),NOT(_xlfn.ISFORMULA('#_Strongest'!G39)),"PerfectMsg",IF((LEN(SUBSTITUTE(SUBSTITUTE(SUBSTITUTE(SUBSTITUTE(SUBSTITUTE(SUBSTITUTE(SUBSTITUTE(SUBSTITUTE(SUBSTITUTE(SUBSTITUTE(SUBSTITUTE(SUBSTITUTE(SUBSTITUTE(SUBSTITUTE(SUBSTITUTE(SUBSTITUTE(SUBSTITUTE(SUBSTITUTE(SUBSTITUTE(SUBSTITUTE(SUBSTITUTE(SUBSTITUTE(SUBSTITUTE(SUBSTITUTE(IF(_xlfn.ISFORMULA(Strongest!G39),_xlfn.FORMULATEXT(Strongest!G39),Strongest!G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Strongest!G39),_xlfn.FORMULATEXT(Strongest!G39),Strongest!G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Strongest'!G39),_xlfn.FORMULATEXT('#_Strongest'!G39),'#_Strongest'!G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Strongest'!G39),_xlfn.FORMULATEXT('#_Strongest'!G39),'#_Strongest'!G39),"9","#"),"8","#"),"7","#"),"6","#"),"5","#"),"4","#"),"3","#"),"2","#"),"1","#"),"0","#"),CHAR(10),""),"$","")," ",""),",","@"),"&gt;","@"),"&lt;","@"),"=","@"),")","@"),"(","@"),"^","@"),"/","@"),"+","@"),"*","@"),"-","@"),"@#","")))/2,TRUE,FALSE),"HardCodeMsg",IF(LEN(IF(_xlfn.ISFORMULA(Strongest!G39),_xlfn.FORMULATEXT(Strongest!G39),Strongest!G39))-LEN(SUBSTITUTE(IF(_xlfn.ISFORMULA(Strongest!G39),_xlfn.FORMULATEXT(Strongest!G39),Strongest!G39),"""",""))&gt;LEN(IF(_xlfn.ISFORMULA('#_Strongest'!G39),_xlfn.FORMULATEXT('#_Strongest'!G39),'#_Strongest'!G39))-LEN(SUBSTITUTE(IF(_xlfn.ISFORMULA('#_Strongest'!G39),_xlfn.FORMULATEXT('#_Strongest'!G39),'#_Strongest'!G39),"""","")),TRUE,FALSE),"HardQuoteMsg",IF(LEN(IF(_xlfn.ISFORMULA(Strongest!G39),_xlfn.FORMULATEXT(Strongest!G39),Strongest!G39))-LEN(SUBSTITUTE(IF(_xlfn.ISFORMULA(Strongest!G39),_xlfn.FORMULATEXT(Strongest!G39),Strongest!G39),"$",""))&lt;0.5*(LEN(IF(_xlfn.ISFORMULA('#_Strongest'!G39),_xlfn.FORMULATEXT('#_Strongest'!G39),'#_Strongest'!G39))-LEN(SUBSTITUTE(IF(_xlfn.ISFORMULA('#_Strongest'!G39),_xlfn.FORMULATEXT('#_Strongest'!G39),'#_Strongest'!G39),"$",""))),TRUE,FALSE),"MissingAbsMsg",TRUE,"PerfectMsg")</f>
        <v/>
      </c>
    </row>
    <row r="43" spans="4:13" x14ac:dyDescent="0.15">
      <c r="I43" s="59"/>
      <c r="J43" s="59"/>
      <c r="K43" s="59"/>
      <c r="L43" s="59"/>
      <c r="M43" s="59"/>
    </row>
    <row r="44" spans="4:13" x14ac:dyDescent="0.15">
      <c r="I44" s="59"/>
      <c r="J44" s="59"/>
      <c r="K44" s="59"/>
      <c r="L44" s="59"/>
      <c r="M44" s="59"/>
    </row>
    <row r="45" spans="4:13" x14ac:dyDescent="0.15">
      <c r="K45" s="59"/>
      <c r="L45" s="59"/>
      <c r="M45" s="59"/>
    </row>
    <row r="46" spans="4:13" x14ac:dyDescent="0.15">
      <c r="I46" s="59"/>
      <c r="J46" s="59"/>
      <c r="K46" s="59"/>
      <c r="L46" s="59"/>
      <c r="M46" s="59"/>
    </row>
    <row r="47" spans="4:13" x14ac:dyDescent="0.15">
      <c r="I47" s="59"/>
      <c r="J47" s="59"/>
      <c r="K47" s="59"/>
      <c r="L47" s="59"/>
      <c r="M47" s="59"/>
    </row>
  </sheetData>
  <mergeCells count="3">
    <mergeCell ref="D37:F37"/>
    <mergeCell ref="D38:F38"/>
    <mergeCell ref="D39:F39"/>
  </mergeCell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0EAF47-078C-CF43-BC66-607258F5F619}">
  <dimension ref="A1:AO47"/>
  <sheetViews>
    <sheetView showGridLines="0" zoomScale="120" zoomScaleNormal="120" workbookViewId="0">
      <pane ySplit="2" topLeftCell="A3" activePane="bottomLeft" state="frozen"/>
      <selection pane="bottomLeft" activeCell="A3" sqref="A3"/>
    </sheetView>
  </sheetViews>
  <sheetFormatPr baseColWidth="10" defaultColWidth="8.83203125" defaultRowHeight="15" x14ac:dyDescent="0.2"/>
  <cols>
    <col min="4" max="4" width="54.83203125" customWidth="1"/>
    <col min="5" max="5" width="14.1640625" customWidth="1"/>
    <col min="6" max="6" width="15.5" customWidth="1"/>
    <col min="7" max="7" width="14.83203125" customWidth="1"/>
    <col min="9" max="9" width="26.5" customWidth="1"/>
  </cols>
  <sheetData>
    <row r="1" spans="1:41" s="22" customFormat="1" ht="22" customHeight="1" x14ac:dyDescent="0.2">
      <c r="A1" s="26" t="s">
        <v>299</v>
      </c>
      <c r="B1" s="26" t="s">
        <v>300</v>
      </c>
      <c r="C1" s="26" t="s">
        <v>301</v>
      </c>
      <c r="D1" s="27" t="str" cm="1">
        <f t="array" aca="1" ref="D1" ca="1">IFERROR(
    _xlfn.LET(
        _xlpm.FileName, MID(CELL("filename", A1), FIND("]", CELL("filename", A1)) + 1, 255),
        _xlpm.DynamicRef, INDIRECT("'#_" &amp; _xlpm.FileName &amp; "'!" &amp; C2),
        IF(
            TYPE(_xlpm.DynamicRef) = 1,
            VLOOKUP(
                CELL("format", _xlpm.DynamicRef),
                FormatCodesSFX!$A$4:$B$53,
                2,
                FALSE
            ),
            _xlfn.SWITCH(
                TYPE(_xlpm.DynamicRef),
                2, "short text",
                4, "logical",
                16, "error",
                64, "long text",
                "Other"
            )
        )
    ),
    "Error in formula"
)</f>
        <v>error</v>
      </c>
      <c r="E1" s="26"/>
      <c r="F1" s="26"/>
      <c r="G1" s="26"/>
      <c r="H1" s="26"/>
      <c r="I1" s="27" t="str" cm="1">
        <f t="array" ref="I1">_xlfn.IFS(ROW(A100)&lt;100,"Undo deleted row or quit without saving",COLUMN(AZ1)&lt;52,"Undo deleted column or quit without saving",ROW(A100)&gt;100,"Undo inserted row or quit without saving",COLUMN(AZ1)&gt;52,"Undo inserted column or quit without saving",Scoreboard!$F$25&lt;&gt;"","Security compromised: Undo last action or quit without saving",TRUE=TRUE,"Joe Bobcat")</f>
        <v>Joe Bobcat</v>
      </c>
      <c r="J1" s="27"/>
      <c r="K1" s="27"/>
      <c r="L1" s="27" t="s">
        <v>302</v>
      </c>
      <c r="M1" s="27"/>
      <c r="N1" s="27"/>
      <c r="O1" s="27"/>
      <c r="P1" s="28" t="s">
        <v>303</v>
      </c>
      <c r="Q1" s="27"/>
      <c r="R1" s="27"/>
      <c r="S1" s="55" t="s">
        <v>305</v>
      </c>
      <c r="T1" s="30"/>
      <c r="U1" s="29"/>
      <c r="V1" s="30"/>
      <c r="W1" s="29"/>
      <c r="X1" s="26" t="str">
        <f t="shared" ref="X1:AA2" si="0">A1</f>
        <v>earned</v>
      </c>
      <c r="Y1" s="26" t="str">
        <f t="shared" si="0"/>
        <v>possible</v>
      </c>
      <c r="Z1" s="26" t="str">
        <f t="shared" si="0"/>
        <v>cell</v>
      </c>
      <c r="AA1" s="27" t="str">
        <f t="shared" ca="1" si="0"/>
        <v>error</v>
      </c>
      <c r="AB1" s="26"/>
      <c r="AC1" s="26"/>
      <c r="AD1" s="31"/>
      <c r="AE1" s="31"/>
      <c r="AF1" s="27" t="str">
        <f>I1</f>
        <v>Joe Bobcat</v>
      </c>
      <c r="AG1" s="27"/>
      <c r="AH1" s="31"/>
      <c r="AI1" s="31"/>
      <c r="AJ1" s="31"/>
      <c r="AK1" s="31"/>
      <c r="AL1" s="27" t="s">
        <v>302</v>
      </c>
      <c r="AM1" s="31"/>
      <c r="AN1" s="31"/>
      <c r="AO1" s="31"/>
    </row>
    <row r="2" spans="1:41" s="22" customFormat="1" ht="23" customHeight="1" thickBot="1" x14ac:dyDescent="0.4">
      <c r="A2" s="32">
        <f ca="1">StrongestSC!$A$2</f>
        <v>0</v>
      </c>
      <c r="B2" s="33">
        <f>StrongestSC!$B$2</f>
        <v>18</v>
      </c>
      <c r="C2" s="32" t="str" cm="1">
        <f t="array" aca="1" ref="C2" ca="1">SUBSTITUTE(IF(LEN(CELL("address"))&lt;15,CELL("address"),""),"$","")</f>
        <v/>
      </c>
      <c r="D2" s="34" t="str" cm="1">
        <f t="array" aca="1" ref="D2" ca="1">IF(ISNUMBER(SEARCH("#REF!",_xlfn.SINGLE(_xlfn.FORMULATEXT(INDIRECT("'StrongestSC'!" &amp; C2))))), "DRAGGING CELLS IS NOT PERMITTED. PLEASE UNDO LAST ACTION!!",IF(IF(StrongestSC!B2=0,1,StrongestSC!C2/StrongestSC!B2)&gt;=Scoreboard!$F$19,IF(ISNUMBER(SEARCH("#REF!",_xlfn.SINGLE(_xlfn.FORMULATEXT(INDIRECT("'StrongestSC'!"&amp;C2))))),"DRAGGING CELLS IS NOT PERMITTED. PLEASE UNDO LAST ACTION!!",IF($P$1&lt;&gt;"Feedback OFF",IFERROR(HLOOKUP(INDIRECT("'StrongestSC'!"&amp;C2),FeedbackSFX!$B$2:$N$10,IF($P$1="Feedback ON", 2, FeedbackSFX!B1), FALSE), ""),"")),IF(IF(StrongestSC!B2=0,1,StrongestSC!C2/StrongestSC!B2)&gt;=Scoreboard!$F$19/2,"Earn "&amp;TEXT(Scoreboard!$F$19,"0%")&amp;" to unlock score and feedback. ---&gt; Halfway There!!!","Earn "&amp;TEXT(Scoreboard!$F$19,"0%")&amp;" to unlock score and feedback.")))</f>
        <v/>
      </c>
      <c r="E2" s="35"/>
      <c r="F2" s="35"/>
      <c r="G2" s="35"/>
      <c r="H2" s="35"/>
      <c r="I2" s="36"/>
      <c r="J2" s="35"/>
      <c r="K2" s="35"/>
      <c r="L2" s="35"/>
      <c r="M2" s="35"/>
      <c r="N2" s="35"/>
      <c r="O2" s="35"/>
      <c r="P2" s="42" t="str">
        <f ca="1">IF(Scoreboard!$E$4="Excel version: Invalid","****ERROR: Scoreboard requires Excel 365 or 2021 to run****", "")</f>
        <v/>
      </c>
      <c r="Q2" s="35"/>
      <c r="R2" s="35"/>
      <c r="S2" s="37"/>
      <c r="T2" s="38"/>
      <c r="U2" s="39"/>
      <c r="V2" s="38"/>
      <c r="W2" s="39"/>
      <c r="X2" s="40">
        <f t="shared" ca="1" si="0"/>
        <v>0</v>
      </c>
      <c r="Y2" s="40">
        <f t="shared" si="0"/>
        <v>18</v>
      </c>
      <c r="Z2" s="40" t="str">
        <f t="shared" ca="1" si="0"/>
        <v/>
      </c>
      <c r="AA2" s="34" t="str">
        <f t="shared" ca="1" si="0"/>
        <v/>
      </c>
      <c r="AB2" s="35"/>
      <c r="AC2" s="35"/>
      <c r="AD2" s="41"/>
      <c r="AE2" s="41"/>
      <c r="AF2" s="41"/>
      <c r="AG2" s="41"/>
      <c r="AH2" s="41"/>
      <c r="AI2" s="41"/>
      <c r="AJ2" s="41"/>
      <c r="AK2" s="41"/>
      <c r="AL2" s="41"/>
      <c r="AM2" s="41"/>
      <c r="AN2" s="41"/>
      <c r="AO2" s="41"/>
    </row>
    <row r="30" spans="4:7" x14ac:dyDescent="0.2">
      <c r="E30" s="1" t="s">
        <v>36</v>
      </c>
      <c r="F30" s="3" t="s">
        <v>37</v>
      </c>
      <c r="G30" s="3" t="s">
        <v>26</v>
      </c>
    </row>
    <row r="31" spans="4:7" ht="20.5" customHeight="1" x14ac:dyDescent="0.2">
      <c r="D31" s="2" t="s">
        <v>38</v>
      </c>
      <c r="E31" s="23"/>
      <c r="F31" s="23"/>
      <c r="G31" s="23"/>
    </row>
    <row r="32" spans="4:7" ht="20.5" customHeight="1" x14ac:dyDescent="0.2">
      <c r="D32" s="2" t="s">
        <v>28</v>
      </c>
      <c r="E32" s="23"/>
      <c r="F32" s="23"/>
      <c r="G32" s="23"/>
    </row>
    <row r="33" spans="4:13" ht="20.5" customHeight="1" x14ac:dyDescent="0.2">
      <c r="D33" s="2" t="s">
        <v>29</v>
      </c>
      <c r="E33" s="23"/>
      <c r="F33" s="23"/>
      <c r="G33" s="23"/>
    </row>
    <row r="34" spans="4:13" ht="20.5" customHeight="1" x14ac:dyDescent="0.2">
      <c r="D34" s="2" t="s">
        <v>31</v>
      </c>
      <c r="E34" s="24"/>
      <c r="F34" s="24"/>
      <c r="G34" s="23"/>
    </row>
    <row r="35" spans="4:13" ht="20.5" customHeight="1" x14ac:dyDescent="0.2">
      <c r="D35" s="2" t="s">
        <v>39</v>
      </c>
      <c r="E35" s="56"/>
      <c r="F35" s="56"/>
      <c r="G35" s="23"/>
    </row>
    <row r="37" spans="4:13" ht="31.75" customHeight="1" x14ac:dyDescent="0.2">
      <c r="D37" s="4" t="s">
        <v>40</v>
      </c>
      <c r="E37" s="5"/>
      <c r="F37" s="6"/>
      <c r="G37" s="56"/>
    </row>
    <row r="38" spans="4:13" ht="31.75" customHeight="1" x14ac:dyDescent="0.2">
      <c r="D38" s="4" t="s">
        <v>41</v>
      </c>
      <c r="E38" s="5"/>
      <c r="F38" s="6"/>
      <c r="G38" s="56"/>
    </row>
    <row r="39" spans="4:13" ht="31.75" customHeight="1" x14ac:dyDescent="0.2">
      <c r="D39" s="4" t="s">
        <v>42</v>
      </c>
      <c r="E39" s="5"/>
      <c r="F39" s="6"/>
      <c r="G39" s="56"/>
    </row>
    <row r="43" spans="4:13" ht="16" x14ac:dyDescent="0.2">
      <c r="I43" s="7"/>
      <c r="J43" s="7"/>
      <c r="K43" s="7"/>
      <c r="L43" s="7"/>
      <c r="M43" s="7"/>
    </row>
    <row r="44" spans="4:13" ht="16" x14ac:dyDescent="0.2">
      <c r="I44" s="7"/>
      <c r="J44" s="7"/>
      <c r="K44" s="7"/>
      <c r="L44" s="7"/>
      <c r="M44" s="7"/>
    </row>
    <row r="45" spans="4:13" ht="16" x14ac:dyDescent="0.2">
      <c r="K45" s="7"/>
      <c r="L45" s="7"/>
      <c r="M45" s="7"/>
    </row>
    <row r="46" spans="4:13" ht="16" x14ac:dyDescent="0.2">
      <c r="I46" s="7"/>
      <c r="J46" s="7"/>
      <c r="K46" s="7"/>
      <c r="L46" s="7"/>
      <c r="M46" s="7"/>
    </row>
    <row r="47" spans="4:13" ht="16" x14ac:dyDescent="0.2">
      <c r="I47" s="7"/>
      <c r="J47" s="7"/>
      <c r="K47" s="7"/>
      <c r="L47" s="7"/>
      <c r="M47" s="7"/>
    </row>
  </sheetData>
  <mergeCells count="3">
    <mergeCell ref="D37:F37"/>
    <mergeCell ref="D38:F38"/>
    <mergeCell ref="D39:F39"/>
  </mergeCells>
  <conditionalFormatting sqref="A1:A2 X1:X2">
    <cfRule type="expression" dxfId="188" priority="7">
      <formula>$A$2/$B$2&gt;=0.05</formula>
    </cfRule>
  </conditionalFormatting>
  <conditionalFormatting sqref="B1:B2 Y1:Y2">
    <cfRule type="expression" dxfId="187" priority="8">
      <formula>$A$2/$B$2&gt;=0.1</formula>
    </cfRule>
  </conditionalFormatting>
  <conditionalFormatting sqref="C1:C2 Z1:Z2">
    <cfRule type="expression" dxfId="186" priority="9">
      <formula>$A$2/$B$2&gt;=0.15</formula>
    </cfRule>
  </conditionalFormatting>
  <conditionalFormatting sqref="D1:D2 AA1:AA2">
    <cfRule type="expression" dxfId="185" priority="10">
      <formula>$A$2/$B$2&gt;=0.2</formula>
    </cfRule>
  </conditionalFormatting>
  <conditionalFormatting sqref="E1:E2 AB1:AB2">
    <cfRule type="expression" dxfId="184" priority="11">
      <formula>$A$2/$B$2&gt;=0.25</formula>
    </cfRule>
  </conditionalFormatting>
  <conditionalFormatting sqref="F1:F2 AC1:AC2">
    <cfRule type="expression" dxfId="183" priority="12">
      <formula>$A$2/$B$2&gt;=0.3</formula>
    </cfRule>
  </conditionalFormatting>
  <conditionalFormatting sqref="G1:G2 AD1:AD2">
    <cfRule type="expression" dxfId="182" priority="13">
      <formula>$A$2/$B$2&gt;=0.35</formula>
    </cfRule>
  </conditionalFormatting>
  <conditionalFormatting sqref="H1:H2 AE1:AE2">
    <cfRule type="expression" dxfId="181" priority="14">
      <formula>$A$2/$B$2&gt;=0.4</formula>
    </cfRule>
  </conditionalFormatting>
  <conditionalFormatting sqref="I1:I2 AF1:AF2">
    <cfRule type="expression" dxfId="180" priority="15">
      <formula>$A$2/$B$2&gt;=0.45</formula>
    </cfRule>
  </conditionalFormatting>
  <conditionalFormatting sqref="K1:K2 AH1:AH2">
    <cfRule type="expression" dxfId="179" priority="17">
      <formula>$A$2/$B$2&gt;=0.55</formula>
    </cfRule>
  </conditionalFormatting>
  <conditionalFormatting sqref="L1:L2 AI1:AI2">
    <cfRule type="expression" dxfId="178" priority="18">
      <formula>$A$2/$B$2&gt;=0.6</formula>
    </cfRule>
  </conditionalFormatting>
  <conditionalFormatting sqref="M1:M2 AJ1:AJ2">
    <cfRule type="expression" dxfId="177" priority="19">
      <formula>$A$2/$B$2&gt;=0.65</formula>
    </cfRule>
  </conditionalFormatting>
  <conditionalFormatting sqref="N1:N2 AK1:AK2">
    <cfRule type="expression" dxfId="176" priority="20">
      <formula>$A$2/$B$2&gt;=0.7</formula>
    </cfRule>
  </conditionalFormatting>
  <conditionalFormatting sqref="J1:J2 AG1:AG2">
    <cfRule type="expression" dxfId="175" priority="16">
      <formula>$A$2/$B$2&gt;=0.5</formula>
    </cfRule>
  </conditionalFormatting>
  <conditionalFormatting sqref="P1">
    <cfRule type="expression" dxfId="174" priority="6">
      <formula>$P$1&lt;&gt;""</formula>
    </cfRule>
  </conditionalFormatting>
  <conditionalFormatting sqref="A1:O2 X1:AO2 P2:R2 Q1:R1">
    <cfRule type="expression" dxfId="173" priority="5" stopIfTrue="1">
      <formula>$P$1="Feedback OFF"</formula>
    </cfRule>
  </conditionalFormatting>
  <conditionalFormatting sqref="O1:O2 AL1:AL2">
    <cfRule type="expression" dxfId="172" priority="21">
      <formula>$A$2/$B$2&gt;=0.75</formula>
    </cfRule>
  </conditionalFormatting>
  <conditionalFormatting sqref="P1:P2 AM1:AM2">
    <cfRule type="expression" dxfId="171" priority="22">
      <formula>$A$2/$B$2&gt;=0.8</formula>
    </cfRule>
  </conditionalFormatting>
  <conditionalFormatting sqref="Q1:Q2 AN1:AN2">
    <cfRule type="expression" dxfId="170" priority="23">
      <formula>$A$2/$B$2&gt;=0.85</formula>
    </cfRule>
  </conditionalFormatting>
  <conditionalFormatting sqref="R1:R2 AO1:AO2">
    <cfRule type="expression" dxfId="169" priority="24">
      <formula>$A$2/$B$2&gt;=1</formula>
    </cfRule>
  </conditionalFormatting>
  <conditionalFormatting sqref="A3:AA100">
    <cfRule type="expression" dxfId="163" priority="2" stopIfTrue="1">
      <formula>$D$2="DRAGGING CELLS IS NOT PERMITTED. PLEASE UNDO LAST ACTION!!"</formula>
    </cfRule>
  </conditionalFormatting>
  <dataValidations count="2">
    <dataValidation type="list" allowBlank="1" showInputMessage="1" showErrorMessage="1" sqref="G31:G35 G37 G39" xr:uid="{85894DEA-6510-3C4A-87D1-C341D89E2A99}">
      <formula1>"Logan, Priya"</formula1>
    </dataValidation>
    <dataValidation type="list" allowBlank="1" showInputMessage="1" showErrorMessage="1" sqref="P1" xr:uid="{BC547A14-CFD6-E540-AFB7-E2FCC4D1F0DD}">
      <formula1>"Feedback ON, Taunting ON, Feedback OFF"</formula1>
    </dataValidation>
  </dataValidations>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expression" priority="25" stopIfTrue="1" id="{502AE281-0445-0A42-95A5-C3B9FD57AFCE}">
            <xm:f>AND((StrongestSC!$A$2/StrongestSC!$B$2&gt;=Scoreboard!$F$19),$P$1&lt;&gt;"Feedback OFF",IF(StrongestSC!A3=FeedbackSFX!$C$2, TRUE, FALSE))</xm:f>
            <x14:dxf>
              <fill>
                <patternFill>
                  <bgColor rgb="FFCEEED0"/>
                </patternFill>
              </fill>
            </x14:dxf>
          </x14:cfRule>
          <x14:cfRule type="expression" priority="26" stopIfTrue="1" id="{108B8D0F-82D9-9D47-8BB0-CE0A5494B663}">
            <xm:f>AND((StrongestSC!$A$2/StrongestSC!$B$2&gt;=Scoreboard!$F$19),$P$1&lt;&gt;"Feedback OFF",IF(StrongestSC!A3=FeedbackSFX!$K$2, TRUE, FALSE))</xm:f>
            <x14:dxf>
              <fill>
                <patternFill>
                  <bgColor rgb="FFFFFF64"/>
                </patternFill>
              </fill>
            </x14:dxf>
          </x14:cfRule>
          <x14:cfRule type="expression" priority="27" stopIfTrue="1" id="{48F7365A-C47C-9A45-8FB8-B7AF521E378D}">
            <xm:f>AND((StrongestSC!$A$2/StrongestSC!$B$2&gt;=Scoreboard!$F$19),$P$1&lt;&gt;"Feedback OFF",AND(IF(StrongestSC!A3&lt;&gt;FeedbackSFX!$C$2, TRUE, FALSE),StrongestSC!A3&lt;&gt;"",_xlfn.ISFORMULA(StrongestSC!A3)))</xm:f>
            <x14:dxf>
              <fill>
                <patternFill>
                  <bgColor rgb="FFFF99CC"/>
                </patternFill>
              </fill>
            </x14:dxf>
          </x14:cfRule>
          <xm:sqref>A3:AL39</xm:sqref>
        </x14:conditionalFormatting>
        <x14:conditionalFormatting xmlns:xm="http://schemas.microsoft.com/office/excel/2006/main">
          <x14:cfRule type="expression" priority="4" stopIfTrue="1" id="{B1CDE099-514C-7E44-B0E7-9126B30438C6}">
            <xm:f>Scoreboard!$F$25&lt;&gt;""</xm:f>
            <x14:dxf>
              <font>
                <color rgb="FF9C0006"/>
              </font>
              <fill>
                <patternFill>
                  <fgColor indexed="64"/>
                  <bgColor rgb="FFFFC7CE"/>
                </patternFill>
              </fill>
            </x14:dxf>
          </x14:cfRule>
          <xm:sqref>I1:N1</xm:sqref>
        </x14:conditionalFormatting>
        <x14:conditionalFormatting xmlns:xm="http://schemas.microsoft.com/office/excel/2006/main">
          <x14:cfRule type="expression" priority="1" stopIfTrue="1" id="{199D1916-3F59-E54D-BF55-15E058DDD11D}">
            <xm:f>Scoreboard!$E$4="Excel version: Invalid"</xm:f>
            <x14:dxf>
              <font>
                <color rgb="FF9C0006"/>
              </font>
              <fill>
                <patternFill>
                  <fgColor indexed="64"/>
                  <bgColor rgb="FFFFC7CE"/>
                </patternFill>
              </fill>
            </x14:dxf>
          </x14:cfRule>
          <x14:cfRule type="expression" priority="3" stopIfTrue="1" id="{BFE9AE8B-B9E5-D146-9BC2-D310EEA2802A}">
            <xm:f>Scoreboard!$F$25&lt;&gt;""</xm:f>
            <x14:dxf>
              <font>
                <color rgb="FF9C0006"/>
              </font>
              <fill>
                <patternFill>
                  <fgColor indexed="64"/>
                  <bgColor rgb="FFFFC7CE"/>
                </patternFill>
              </fill>
            </x14:dxf>
          </x14:cfRule>
          <xm:sqref>A3:AA100</xm:sqref>
        </x14:conditionalFormatting>
      </x14:conditionalFormatting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71735-E597-F043-85F9-CEF16A1AE433}">
  <sheetPr>
    <tabColor rgb="FF4FADEA"/>
  </sheetPr>
  <dimension ref="A1:AO47"/>
  <sheetViews>
    <sheetView zoomScale="110" zoomScaleNormal="110" workbookViewId="0">
      <pane ySplit="2" topLeftCell="A3" activePane="bottomLeft" state="frozen"/>
      <selection pane="bottomLeft" activeCell="A3" sqref="A3:XFD3"/>
    </sheetView>
  </sheetViews>
  <sheetFormatPr baseColWidth="10" defaultColWidth="8.83203125" defaultRowHeight="9" x14ac:dyDescent="0.15"/>
  <cols>
    <col min="1" max="1" width="9" style="43" bestFit="1" customWidth="1"/>
    <col min="2" max="2" width="9.5" style="43" bestFit="1" customWidth="1"/>
    <col min="3" max="3" width="8.83203125" style="43"/>
    <col min="4" max="4" width="54.83203125" style="43" customWidth="1"/>
    <col min="5" max="5" width="14.1640625" style="43" customWidth="1"/>
    <col min="6" max="6" width="15.5" style="43" customWidth="1"/>
    <col min="7" max="7" width="14.83203125" style="43" customWidth="1"/>
    <col min="8" max="8" width="8.83203125" style="43"/>
    <col min="9" max="9" width="26.5" style="43" customWidth="1"/>
    <col min="10" max="31" width="8.83203125" style="43"/>
    <col min="32" max="32" width="9" style="43" bestFit="1" customWidth="1"/>
    <col min="33" max="16384" width="8.83203125" style="43"/>
  </cols>
  <sheetData>
    <row r="1" spans="1:41" s="44" customFormat="1" ht="22" customHeight="1" x14ac:dyDescent="0.15">
      <c r="A1" s="46" t="s">
        <v>299</v>
      </c>
      <c r="B1" s="46" t="s">
        <v>300</v>
      </c>
      <c r="C1" s="46" t="s">
        <v>301</v>
      </c>
      <c r="D1" s="47" t="str" cm="1">
        <f t="array" aca="1" ref="D1" ca="1">IFERROR(
    _xlfn.LET(
        _xlpm.FileName, MID(CELL("filename", A1), FIND("]", CELL("filename", A1)) + 1, 255),
        _xlpm.DynamicRef, INDIRECT("'#_" &amp; _xlpm.FileName &amp; "'!" &amp; C2),
        IF(
            TYPE(_xlpm.DynamicRef) = 1,
            VLOOKUP(
                CELL("format", _xlpm.DynamicRef),
                FormatCodesSFX!$A$4:$B$53,
                2,
                FALSE
            ),
            _xlfn.SWITCH(
                TYPE(_xlpm.DynamicRef),
                2, "short text",
                4, "logical",
                16, "error",
                64, "long text",
                "Other"
            )
        )
    ),
    "Error in formula"
)</f>
        <v>error</v>
      </c>
      <c r="E1" s="46"/>
      <c r="F1" s="46"/>
      <c r="G1" s="46"/>
      <c r="H1" s="46"/>
      <c r="I1" s="47" t="str">
        <f>StrongestSC!$I$1</f>
        <v>Joe Bobcat</v>
      </c>
      <c r="J1" s="47"/>
      <c r="K1" s="47"/>
      <c r="L1" s="47" t="s">
        <v>302</v>
      </c>
      <c r="M1" s="47"/>
      <c r="N1" s="47"/>
      <c r="O1" s="47"/>
      <c r="P1" s="47" t="s">
        <v>303</v>
      </c>
      <c r="Q1" s="47"/>
      <c r="R1" s="47"/>
      <c r="S1" s="43"/>
      <c r="T1" s="43"/>
      <c r="U1" s="43"/>
      <c r="V1" s="43"/>
      <c r="W1" s="43"/>
      <c r="X1" s="46" t="str">
        <f t="shared" ref="X1:AA2" si="0">A1</f>
        <v>earned</v>
      </c>
      <c r="Y1" s="46" t="str">
        <f t="shared" si="0"/>
        <v>possible</v>
      </c>
      <c r="Z1" s="46" t="str">
        <f t="shared" si="0"/>
        <v>cell</v>
      </c>
      <c r="AA1" s="47" t="str">
        <f t="shared" ca="1" si="0"/>
        <v>error</v>
      </c>
      <c r="AB1" s="46"/>
      <c r="AC1" s="46"/>
      <c r="AD1" s="43"/>
      <c r="AE1" s="43"/>
      <c r="AF1" s="47" t="str">
        <f>I1</f>
        <v>Joe Bobcat</v>
      </c>
      <c r="AG1" s="47"/>
      <c r="AH1" s="43"/>
      <c r="AI1" s="43"/>
      <c r="AJ1" s="43"/>
      <c r="AK1" s="43"/>
      <c r="AL1" s="47" t="s">
        <v>302</v>
      </c>
      <c r="AM1" s="43"/>
      <c r="AN1" s="43"/>
      <c r="AO1" s="43"/>
    </row>
    <row r="2" spans="1:41" s="44" customFormat="1" ht="23" customHeight="1" x14ac:dyDescent="0.15">
      <c r="A2" s="46">
        <f ca="1">StrongestSC!$A$2</f>
        <v>0</v>
      </c>
      <c r="B2" s="48">
        <f>StrongestSC!$B$2</f>
        <v>18</v>
      </c>
      <c r="C2" s="46" t="str" cm="1">
        <f t="array" aca="1" ref="C2" ca="1">SUBSTITUTE(IF(LEN(CELL("address"))&lt;15,CELL("address"),""),"$","")</f>
        <v/>
      </c>
      <c r="D2" s="47" t="str" cm="1">
        <f t="array" aca="1" ref="D2" ca="1">IF(ISNUMBER(SEARCH("#REF!",_xlfn.SINGLE(_xlfn.FORMULATEXT(INDIRECT("'StrongestSC'!" &amp; C2))))), "DRAGGING CELLS IS NOT PERMITTED. PLEASE UNDO LAST ACTION!!",IF(IF(StrongestSC!B2=0,1,StrongestSC!C2/StrongestSC!B2)&gt;=Scoreboard!$F$19,IF(ISNUMBER(SEARCH("#REF!",_xlfn.SINGLE(_xlfn.FORMULATEXT(INDIRECT("'StrongestSC'!"&amp;C2))))),"DRAGGING CELLS IS NOT PERMITTED. PLEASE UNDO LAST ACTION!!",IF($P$1&lt;&gt;"Feedback OFF",IFERROR(HLOOKUP(INDIRECT("'StrongestSC'!"&amp;C2),FeedbackSFX!$B$2:$N$10,IF($P$1="Feedback ON", 2, FeedbackSFX!B1), FALSE), ""),"")),IF(IF(StrongestSC!B2=0,1,StrongestSC!C2/StrongestSC!B2)&gt;=Scoreboard!$F$19/2,"Earn "&amp;TEXT(Scoreboard!$F$19,"0%")&amp;" to unlock score and feedback. ---&gt; Halfway There!!!","Earn "&amp;TEXT(Scoreboard!$F$19,"0%")&amp;" to unlock score and feedback.")))</f>
        <v/>
      </c>
      <c r="E2" s="46"/>
      <c r="F2" s="46"/>
      <c r="G2" s="46"/>
      <c r="H2" s="46"/>
      <c r="I2" s="45"/>
      <c r="J2" s="46"/>
      <c r="K2" s="46"/>
      <c r="L2" s="46"/>
      <c r="M2" s="46"/>
      <c r="N2" s="46"/>
      <c r="O2" s="46"/>
      <c r="P2" s="46"/>
      <c r="Q2" s="46"/>
      <c r="R2" s="46"/>
      <c r="S2" s="43"/>
      <c r="T2" s="43"/>
      <c r="U2" s="43"/>
      <c r="V2" s="43"/>
      <c r="W2" s="43"/>
      <c r="X2" s="49">
        <f t="shared" ca="1" si="0"/>
        <v>0</v>
      </c>
      <c r="Y2" s="49">
        <f t="shared" si="0"/>
        <v>18</v>
      </c>
      <c r="Z2" s="49" t="str">
        <f t="shared" ca="1" si="0"/>
        <v/>
      </c>
      <c r="AA2" s="47" t="str">
        <f t="shared" ca="1" si="0"/>
        <v/>
      </c>
      <c r="AB2" s="46"/>
      <c r="AC2" s="46"/>
      <c r="AD2" s="43"/>
      <c r="AE2" s="43"/>
      <c r="AF2" s="43"/>
      <c r="AG2" s="43"/>
      <c r="AH2" s="43"/>
      <c r="AI2" s="43"/>
      <c r="AJ2" s="43"/>
      <c r="AK2" s="43"/>
      <c r="AL2" s="43"/>
      <c r="AM2" s="43"/>
      <c r="AN2" s="43"/>
      <c r="AO2" s="43"/>
    </row>
    <row r="30" spans="4:7" x14ac:dyDescent="0.15">
      <c r="E30" s="45" t="s">
        <v>36</v>
      </c>
      <c r="F30" s="45" t="s">
        <v>37</v>
      </c>
      <c r="G30" s="45" t="s">
        <v>26</v>
      </c>
    </row>
    <row r="31" spans="4:7" ht="20.5" customHeight="1" x14ac:dyDescent="0.15">
      <c r="D31" s="50" t="s">
        <v>38</v>
      </c>
      <c r="E31" s="51">
        <v>76</v>
      </c>
      <c r="F31" s="51">
        <v>81</v>
      </c>
      <c r="G31" s="51" t="s">
        <v>37</v>
      </c>
    </row>
    <row r="32" spans="4:7" ht="20.5" customHeight="1" x14ac:dyDescent="0.15">
      <c r="D32" s="50" t="s">
        <v>28</v>
      </c>
      <c r="E32" s="51">
        <v>5</v>
      </c>
      <c r="F32" s="51">
        <v>6</v>
      </c>
      <c r="G32" s="51" t="s">
        <v>37</v>
      </c>
    </row>
    <row r="33" spans="4:13" ht="20.5" customHeight="1" x14ac:dyDescent="0.15">
      <c r="D33" s="50" t="s">
        <v>29</v>
      </c>
      <c r="E33" s="51">
        <v>86</v>
      </c>
      <c r="F33" s="51">
        <v>90</v>
      </c>
      <c r="G33" s="51" t="s">
        <v>37</v>
      </c>
    </row>
    <row r="34" spans="4:13" ht="20.5" customHeight="1" x14ac:dyDescent="0.15">
      <c r="D34" s="50" t="s">
        <v>31</v>
      </c>
      <c r="E34" s="52">
        <v>2</v>
      </c>
      <c r="F34" s="52">
        <v>1.5</v>
      </c>
      <c r="G34" s="51" t="s">
        <v>36</v>
      </c>
    </row>
    <row r="35" spans="4:13" ht="20.5" customHeight="1" x14ac:dyDescent="0.15">
      <c r="D35" s="50" t="s">
        <v>39</v>
      </c>
      <c r="E35" s="57">
        <v>0.97699999999999998</v>
      </c>
      <c r="F35" s="57">
        <v>0.93300000000000005</v>
      </c>
      <c r="G35" s="51" t="s">
        <v>36</v>
      </c>
    </row>
    <row r="37" spans="4:13" ht="31.75" customHeight="1" x14ac:dyDescent="0.15">
      <c r="D37" s="58" t="s">
        <v>40</v>
      </c>
      <c r="E37" s="58"/>
      <c r="F37" s="58"/>
      <c r="G37" s="57" t="s">
        <v>36</v>
      </c>
    </row>
    <row r="38" spans="4:13" ht="31.75" customHeight="1" x14ac:dyDescent="0.15">
      <c r="D38" s="58" t="s">
        <v>41</v>
      </c>
      <c r="E38" s="58"/>
      <c r="F38" s="58"/>
      <c r="G38" s="57">
        <v>6.7000000000000004E-2</v>
      </c>
    </row>
    <row r="39" spans="4:13" ht="31.75" customHeight="1" x14ac:dyDescent="0.15">
      <c r="D39" s="58" t="s">
        <v>42</v>
      </c>
      <c r="E39" s="58"/>
      <c r="F39" s="58"/>
      <c r="G39" s="57" t="s">
        <v>36</v>
      </c>
    </row>
    <row r="43" spans="4:13" x14ac:dyDescent="0.15">
      <c r="I43" s="59"/>
      <c r="J43" s="59"/>
      <c r="K43" s="59"/>
      <c r="L43" s="59"/>
      <c r="M43" s="59"/>
    </row>
    <row r="44" spans="4:13" x14ac:dyDescent="0.15">
      <c r="I44" s="59"/>
      <c r="J44" s="59"/>
      <c r="K44" s="59"/>
      <c r="L44" s="59"/>
      <c r="M44" s="59"/>
    </row>
    <row r="45" spans="4:13" x14ac:dyDescent="0.15">
      <c r="K45" s="59"/>
      <c r="L45" s="59"/>
      <c r="M45" s="59"/>
    </row>
    <row r="46" spans="4:13" x14ac:dyDescent="0.15">
      <c r="I46" s="59"/>
      <c r="J46" s="59"/>
      <c r="K46" s="59"/>
      <c r="L46" s="59"/>
      <c r="M46" s="59"/>
    </row>
    <row r="47" spans="4:13" x14ac:dyDescent="0.15">
      <c r="I47" s="59"/>
      <c r="J47" s="59"/>
      <c r="K47" s="59"/>
      <c r="L47" s="59"/>
      <c r="M47" s="59"/>
    </row>
  </sheetData>
  <mergeCells count="3">
    <mergeCell ref="D37:F37"/>
    <mergeCell ref="D38:F38"/>
    <mergeCell ref="D39:F39"/>
  </mergeCells>
  <conditionalFormatting sqref="A1:A2 X1:X2">
    <cfRule type="expression" dxfId="161" priority="3">
      <formula>$A$2/$B$2&gt;=0.05</formula>
    </cfRule>
  </conditionalFormatting>
  <conditionalFormatting sqref="B1:B2 Y1:Y2">
    <cfRule type="expression" dxfId="160" priority="4">
      <formula>$A$2/$B$2&gt;=0.1</formula>
    </cfRule>
  </conditionalFormatting>
  <conditionalFormatting sqref="C1:C2 Z1:Z2">
    <cfRule type="expression" dxfId="159" priority="5">
      <formula>$A$2/$B$2&gt;=0.15</formula>
    </cfRule>
  </conditionalFormatting>
  <conditionalFormatting sqref="D1:D2 AA1:AA2">
    <cfRule type="expression" dxfId="158" priority="6">
      <formula>$A$2/$B$2&gt;=0.2</formula>
    </cfRule>
  </conditionalFormatting>
  <conditionalFormatting sqref="E1:E2 AB1:AB2">
    <cfRule type="expression" dxfId="157" priority="7">
      <formula>$A$2/$B$2&gt;=0.25</formula>
    </cfRule>
  </conditionalFormatting>
  <conditionalFormatting sqref="F1:F2 AC1:AC2">
    <cfRule type="expression" dxfId="156" priority="8">
      <formula>$A$2/$B$2&gt;=0.3</formula>
    </cfRule>
  </conditionalFormatting>
  <conditionalFormatting sqref="G1:G2 AD1:AD2">
    <cfRule type="expression" dxfId="155" priority="9">
      <formula>$A$2/$B$2&gt;=0.35</formula>
    </cfRule>
  </conditionalFormatting>
  <conditionalFormatting sqref="H1:H2 AE1:AE2">
    <cfRule type="expression" dxfId="154" priority="10">
      <formula>$A$2/$B$2&gt;=0.4</formula>
    </cfRule>
  </conditionalFormatting>
  <conditionalFormatting sqref="I1:I2 AF1:AF2">
    <cfRule type="expression" dxfId="153" priority="11">
      <formula>$A$2/$B$2&gt;=0.45</formula>
    </cfRule>
  </conditionalFormatting>
  <conditionalFormatting sqref="K1:K2 AH1:AH2">
    <cfRule type="expression" dxfId="152" priority="13">
      <formula>$A$2/$B$2&gt;=0.55</formula>
    </cfRule>
  </conditionalFormatting>
  <conditionalFormatting sqref="L1:L2 AI1:AI2">
    <cfRule type="expression" dxfId="151" priority="14">
      <formula>$A$2/$B$2&gt;=0.6</formula>
    </cfRule>
  </conditionalFormatting>
  <conditionalFormatting sqref="M1:M2 AJ1:AJ2">
    <cfRule type="expression" dxfId="150" priority="15">
      <formula>$A$2/$B$2&gt;=0.65</formula>
    </cfRule>
  </conditionalFormatting>
  <conditionalFormatting sqref="N1:N2 AK1:AK2">
    <cfRule type="expression" dxfId="149" priority="16">
      <formula>$A$2/$B$2&gt;=0.7</formula>
    </cfRule>
  </conditionalFormatting>
  <conditionalFormatting sqref="J1:J2 AG1:AG2">
    <cfRule type="expression" dxfId="148" priority="12">
      <formula>$A$2/$B$2&gt;=0.5</formula>
    </cfRule>
  </conditionalFormatting>
  <conditionalFormatting sqref="P1">
    <cfRule type="expression" dxfId="147" priority="2">
      <formula>$P$1&lt;&gt;""</formula>
    </cfRule>
  </conditionalFormatting>
  <conditionalFormatting sqref="A1:O2 X1:AO2 P2:R2 Q1:R1">
    <cfRule type="expression" dxfId="146" priority="1" stopIfTrue="1">
      <formula>$P$1="Feedback OFF"</formula>
    </cfRule>
  </conditionalFormatting>
  <conditionalFormatting sqref="O1:O2 AL1:AL2">
    <cfRule type="expression" dxfId="145" priority="17">
      <formula>$A$2/$B$2&gt;=0.75</formula>
    </cfRule>
  </conditionalFormatting>
  <conditionalFormatting sqref="P1:P2 AM1:AM2">
    <cfRule type="expression" dxfId="144" priority="18">
      <formula>$A$2/$B$2&gt;=0.8</formula>
    </cfRule>
  </conditionalFormatting>
  <conditionalFormatting sqref="Q1:Q2 AN1:AN2">
    <cfRule type="expression" dxfId="143" priority="19">
      <formula>$A$2/$B$2&gt;=0.85</formula>
    </cfRule>
  </conditionalFormatting>
  <conditionalFormatting sqref="R1:R2 AO1:AO2">
    <cfRule type="expression" dxfId="142" priority="20">
      <formula>$A$2/$B$2&gt;=1</formula>
    </cfRule>
  </conditionalFormatting>
  <dataValidations count="2">
    <dataValidation type="list" allowBlank="1" showInputMessage="1" showErrorMessage="1" sqref="G31:G35 G37 G39" xr:uid="{821F6D13-3028-CF4E-A53B-3676AFB07FFC}">
      <formula1>"Logan, Priya"</formula1>
    </dataValidation>
    <dataValidation type="list" allowBlank="1" showInputMessage="1" showErrorMessage="1" sqref="P1" xr:uid="{4C600E44-BD13-9441-9110-F33D696709CA}">
      <formula1>"Feedback ON, Taunting ON, Feedback OFF"</formula1>
    </dataValidation>
  </dataValidation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1B5CE-D439-774A-987F-FF877D442030}">
  <sheetPr>
    <tabColor rgb="FF4FADEA"/>
  </sheetPr>
  <dimension ref="E1:H39"/>
  <sheetViews>
    <sheetView topLeftCell="B2" zoomScale="93" zoomScaleNormal="110" workbookViewId="0">
      <selection activeCell="J9" sqref="J9"/>
    </sheetView>
  </sheetViews>
  <sheetFormatPr baseColWidth="10" defaultColWidth="8.83203125" defaultRowHeight="9" x14ac:dyDescent="0.15"/>
  <cols>
    <col min="1" max="4" width="8.83203125" style="43"/>
    <col min="5" max="5" width="52.33203125" style="43" customWidth="1"/>
    <col min="6" max="6" width="18.1640625" style="43" customWidth="1"/>
    <col min="7" max="7" width="19.33203125" style="43" customWidth="1"/>
    <col min="8" max="8" width="16.83203125" style="43" customWidth="1"/>
    <col min="9" max="9" width="15.83203125" style="43" customWidth="1"/>
    <col min="10" max="11" width="17.6640625" style="43" customWidth="1"/>
    <col min="12" max="12" width="17.33203125" style="43" customWidth="1"/>
    <col min="13" max="16384" width="8.83203125" style="43"/>
  </cols>
  <sheetData>
    <row r="1" s="44" customFormat="1" x14ac:dyDescent="0.15"/>
    <row r="2" s="44" customFormat="1" x14ac:dyDescent="0.15"/>
    <row r="30" spans="5:8" x14ac:dyDescent="0.15">
      <c r="E30" s="60"/>
      <c r="F30" s="45">
        <v>0</v>
      </c>
      <c r="G30" s="45">
        <v>0</v>
      </c>
      <c r="H30" s="45">
        <v>0</v>
      </c>
    </row>
    <row r="31" spans="5:8" ht="19.25" customHeight="1" x14ac:dyDescent="0.15">
      <c r="E31" s="50">
        <v>0</v>
      </c>
      <c r="F31" s="51">
        <v>1</v>
      </c>
      <c r="G31" s="51">
        <v>1</v>
      </c>
      <c r="H31" s="51">
        <v>1</v>
      </c>
    </row>
    <row r="32" spans="5:8" ht="19.25" customHeight="1" x14ac:dyDescent="0.15">
      <c r="E32" s="50">
        <v>0</v>
      </c>
      <c r="F32" s="51">
        <v>1</v>
      </c>
      <c r="G32" s="51">
        <v>1</v>
      </c>
      <c r="H32" s="51">
        <v>1</v>
      </c>
    </row>
    <row r="33" spans="5:8" ht="19.25" customHeight="1" x14ac:dyDescent="0.15">
      <c r="E33" s="50">
        <v>0</v>
      </c>
      <c r="F33" s="51">
        <v>1</v>
      </c>
      <c r="G33" s="51">
        <v>1</v>
      </c>
      <c r="H33" s="51">
        <v>1</v>
      </c>
    </row>
    <row r="34" spans="5:8" ht="19.25" customHeight="1" x14ac:dyDescent="0.15">
      <c r="E34" s="50">
        <v>0</v>
      </c>
      <c r="F34" s="52">
        <v>1</v>
      </c>
      <c r="G34" s="52">
        <v>1</v>
      </c>
      <c r="H34" s="51">
        <v>1</v>
      </c>
    </row>
    <row r="35" spans="5:8" ht="19.25" customHeight="1" x14ac:dyDescent="0.15">
      <c r="E35" s="50">
        <v>0</v>
      </c>
      <c r="F35" s="57">
        <v>1</v>
      </c>
      <c r="G35" s="57">
        <v>1</v>
      </c>
      <c r="H35" s="51">
        <v>1</v>
      </c>
    </row>
    <row r="37" spans="5:8" ht="33" customHeight="1" x14ac:dyDescent="0.15">
      <c r="E37" s="58">
        <v>0</v>
      </c>
      <c r="F37" s="58"/>
      <c r="G37" s="58"/>
      <c r="H37" s="53">
        <v>1</v>
      </c>
    </row>
    <row r="38" spans="5:8" ht="33" customHeight="1" x14ac:dyDescent="0.15">
      <c r="E38" s="58">
        <v>0</v>
      </c>
      <c r="F38" s="58"/>
      <c r="G38" s="58"/>
      <c r="H38" s="53">
        <v>1</v>
      </c>
    </row>
    <row r="39" spans="5:8" ht="33" customHeight="1" x14ac:dyDescent="0.15">
      <c r="E39" s="58">
        <v>0</v>
      </c>
      <c r="F39" s="58"/>
      <c r="G39" s="58"/>
      <c r="H39" s="53">
        <v>1</v>
      </c>
    </row>
  </sheetData>
  <mergeCells count="3">
    <mergeCell ref="E37:G37"/>
    <mergeCell ref="E38:G38"/>
    <mergeCell ref="E39:G39"/>
  </mergeCell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2C0DD0-63BD-7B48-941F-DF2892068E17}">
  <sheetPr>
    <tabColor rgb="FF4FADEA"/>
  </sheetPr>
  <dimension ref="A1:I39"/>
  <sheetViews>
    <sheetView topLeftCell="B2" zoomScale="93" zoomScaleNormal="110" workbookViewId="0">
      <selection activeCell="F31" sqref="F31"/>
    </sheetView>
  </sheetViews>
  <sheetFormatPr baseColWidth="10" defaultColWidth="8.83203125" defaultRowHeight="9" x14ac:dyDescent="0.15"/>
  <cols>
    <col min="1" max="4" width="8.83203125" style="43"/>
    <col min="5" max="5" width="52.33203125" style="43" customWidth="1"/>
    <col min="6" max="6" width="18.1640625" style="43" customWidth="1"/>
    <col min="7" max="7" width="19.33203125" style="43" customWidth="1"/>
    <col min="8" max="8" width="16.83203125" style="43" customWidth="1"/>
    <col min="9" max="9" width="15.83203125" style="43" customWidth="1"/>
    <col min="10" max="11" width="17.6640625" style="43" customWidth="1"/>
    <col min="12" max="12" width="17.33203125" style="43" customWidth="1"/>
    <col min="13" max="16384" width="8.83203125" style="43"/>
  </cols>
  <sheetData>
    <row r="1" spans="1:9" s="44" customFormat="1" x14ac:dyDescent="0.15">
      <c r="I1" s="44" t="s">
        <v>290</v>
      </c>
    </row>
    <row r="2" spans="1:9" s="44" customFormat="1" x14ac:dyDescent="0.15">
      <c r="A2" s="54">
        <f ca="1">IF('Delivery Time'!$D$2="DRAGGING CELLS IS NOT PERMITTED. PLEASE UNDO LAST ACTION!!",0,IF('Delivery Time'!$P$1&lt;&gt;"Feedback OFF",IF(Scoreboard!$F$26="",IFERROR(IF(B2=0,C2,IF(C2/B2&gt;=Scoreboard!$F$19,C2,"")),""),0),0))</f>
        <v>0</v>
      </c>
      <c r="B2" s="54">
        <f>SUMIF('Delivery TimePT'!A3:$AL$39,"&gt;0")</f>
        <v>18</v>
      </c>
      <c r="C2" s="44">
        <f ca="1">SUMIFS('Delivery TimePT'!A3:$AL$39, 'Delivery TimePT'!A3:$AL$39, "&gt;0", 'Delivery TimeSC'!A3:$AL$39, "PerfectMsg")+ABS(SUMIFS('Delivery TimePT'!A3:$AL$39, 'Delivery TimePT'!A3:$AL$39, "&lt;0", 'Delivery TimeSC'!A3:$AL$39, "PerfectMsg"))</f>
        <v>0</v>
      </c>
    </row>
    <row r="30" spans="5:8" x14ac:dyDescent="0.15">
      <c r="E30" s="60"/>
      <c r="F30" s="45">
        <v>0</v>
      </c>
      <c r="G30" s="45">
        <v>0</v>
      </c>
      <c r="H30" s="45">
        <v>0</v>
      </c>
    </row>
    <row r="31" spans="5:8" ht="19.25" customHeight="1" x14ac:dyDescent="0.15">
      <c r="E31" s="50">
        <v>0</v>
      </c>
      <c r="F31" s="51" t="str">
        <f ca="1">_xlfn.IFS(ISBLANK('Delivery Time'!F31),"",IF(NOT(ISNA('#_Delivery Time'!F31)),IF(ISNA('Delivery Time'!F31),TRUE,FALSE),FALSE),"StuNAMsg",IF(AND(ISNA('#_Delivery Time'!F31),ISNA('Delivery Time'!F31)),TRUE,FALSE),"PerfectMsg",IF(NOT(ISERROR('#_Delivery Time'!F31)),IF(ISERROR('Delivery Time'!F31),TRUE,FALSE),FALSE),"StuErrorMsg",IF(TYPE('#_Delivery Time'!F31)&lt;&gt;TYPE('Delivery Time'!F31),TRUE,FALSE),"WrongTypeMsg",IF(_xlfn.ISFORMULA('#_Delivery Time'!F31),IF(NOT(_xlfn.ISFORMULA('Delivery Time'!F31)),TRUE),FALSE),"MissingFormulaMsg",IF(NOT(AND(ISNUMBER(FIND("[",_xlfn.FORMULATEXT('#_Delivery Time'!F31))),ISNUMBER(FIND("!",_xlfn.FORMULATEXT('#_Delivery Time'!F31))))),AND(ISNUMBER(FIND("[",_xlfn.FORMULATEXT('Delivery Time'!F31))),ISNUMBER(FIND("!",_xlfn.FORMULATEXT('Delivery Time'!F31)))),FALSE),"ExternalRefsMsg",IF(ISNUMBER('#_Delivery Time'!F31),IF(ABS('#_Delivery Time'!F31-'Delivery Time'!F31)&gt;0.00001,TRUE,FALSE),IF('#_Delivery Time'!F31&lt;&gt;'Delivery Time'!F31,TRUE,FALSE)),IF(ISNUMBER('#_Delivery Time'!F31),IF('#_Delivery Time'!F31&gt;'Delivery Time'!F31,"TooLow","TooHigh"),"WrongAnswer"),NOT(_xlfn.ISFORMULA('#_Delivery Time'!F31)),"PerfectMsg",IF((LEN(SUBSTITUTE(SUBSTITUTE(SUBSTITUTE(SUBSTITUTE(SUBSTITUTE(SUBSTITUTE(SUBSTITUTE(SUBSTITUTE(SUBSTITUTE(SUBSTITUTE(SUBSTITUTE(SUBSTITUTE(SUBSTITUTE(SUBSTITUTE(SUBSTITUTE(SUBSTITUTE(SUBSTITUTE(SUBSTITUTE(SUBSTITUTE(SUBSTITUTE(SUBSTITUTE(SUBSTITUTE(SUBSTITUTE(SUBSTITUTE(IF(_xlfn.ISFORMULA('Delivery Time'!F31),_xlfn.FORMULATEXT('Delivery Time'!F31),'Delivery Time'!F31),"9","#"),"8","#"),"7","#"),"6","#"),"5","#"),"4","#"),"3","#"),"2","#"),"1","#"),"0","#"),CHAR(10),""),"$",""),"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Delivery Time'!F31),_xlfn.FORMULATEXT('Delivery Time'!F31),'Delivery Time'!F31),"9","#"),"8","#"),"7","#"),"6","#"),"5","#"),"4","#"),"3","#"),"2","#"),"1","#"),"0","#"),CHAR(10),""),"$",""),"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Delivery Time'!F31),_xlfn.FORMULATEXT('#_Delivery Time'!F31),'#_Delivery Time'!F31),"9","#"),"8","#"),"7","#"),"6","#"),"5","#"),"4","#"),"3","#"),"2","#"),"1","#"),"0","#"),CHAR(10),""),"$",""),"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Delivery Time'!F31),_xlfn.FORMULATEXT('#_Delivery Time'!F31),'#_Delivery Time'!F31),"9","#"),"8","#"),"7","#"),"6","#"),"5","#"),"4","#"),"3","#"),"2","#"),"1","#"),"0","#"),CHAR(10),""),"$","")," ",""),",","@"),"&gt;","@"),"&lt;","@"),"=","@"),")","@"),"(","@"),"^","@"),"/","@"),"+","@"),"*","@"),"-","@"),"@#","")))/2,TRUE,FALSE),"HardCodeMsg",IF(LEN(IF(_xlfn.ISFORMULA('Delivery Time'!F31),_xlfn.FORMULATEXT('Delivery Time'!F31),'Delivery Time'!F31))-LEN(SUBSTITUTE(IF(_xlfn.ISFORMULA('Delivery Time'!F31),_xlfn.FORMULATEXT('Delivery Time'!F31),'Delivery Time'!F31),"""",""))&gt;LEN(IF(_xlfn.ISFORMULA('#_Delivery Time'!F31),_xlfn.FORMULATEXT('#_Delivery Time'!F31),'#_Delivery Time'!F31))-LEN(SUBSTITUTE(IF(_xlfn.ISFORMULA('#_Delivery Time'!F31),_xlfn.FORMULATEXT('#_Delivery Time'!F31),'#_Delivery Time'!F31),"""","")),TRUE,FALSE),"HardQuoteMsg",IF(LEN(IF(_xlfn.ISFORMULA('Delivery Time'!F31),_xlfn.FORMULATEXT('Delivery Time'!F31),'Delivery Time'!F31))-LEN(SUBSTITUTE(IF(_xlfn.ISFORMULA('Delivery Time'!F31),_xlfn.FORMULATEXT('Delivery Time'!F31),'Delivery Time'!F31),"$",""))&lt;0.5*(LEN(IF(_xlfn.ISFORMULA('#_Delivery Time'!F31),_xlfn.FORMULATEXT('#_Delivery Time'!F31),'#_Delivery Time'!F31))-LEN(SUBSTITUTE(IF(_xlfn.ISFORMULA('#_Delivery Time'!F31),_xlfn.FORMULATEXT('#_Delivery Time'!F31),'#_Delivery Time'!F31),"$",""))),TRUE,FALSE),"MissingAbsMsg",TRUE,"PerfectMsg")</f>
        <v/>
      </c>
      <c r="G31" s="51" t="str">
        <f ca="1">_xlfn.IFS(ISBLANK('Delivery Time'!G31),"",IF(NOT(ISNA('#_Delivery Time'!G31)),IF(ISNA('Delivery Time'!G31),TRUE,FALSE),FALSE),"StuNAMsg",IF(AND(ISNA('#_Delivery Time'!G31),ISNA('Delivery Time'!G31)),TRUE,FALSE),"PerfectMsg",IF(NOT(ISERROR('#_Delivery Time'!G31)),IF(ISERROR('Delivery Time'!G31),TRUE,FALSE),FALSE),"StuErrorMsg",IF(TYPE('#_Delivery Time'!G31)&lt;&gt;TYPE('Delivery Time'!G31),TRUE,FALSE),"WrongTypeMsg",IF(_xlfn.ISFORMULA('#_Delivery Time'!G31),IF(NOT(_xlfn.ISFORMULA('Delivery Time'!G31)),TRUE),FALSE),"MissingFormulaMsg",IF(NOT(AND(ISNUMBER(FIND("[",_xlfn.FORMULATEXT('#_Delivery Time'!G31))),ISNUMBER(FIND("!",_xlfn.FORMULATEXT('#_Delivery Time'!G31))))),AND(ISNUMBER(FIND("[",_xlfn.FORMULATEXT('Delivery Time'!G31))),ISNUMBER(FIND("!",_xlfn.FORMULATEXT('Delivery Time'!G31)))),FALSE),"ExternalRefsMsg",IF(ISNUMBER('#_Delivery Time'!G31),IF(ABS('#_Delivery Time'!G31-'Delivery Time'!G31)&gt;0.00001,TRUE,FALSE),IF('#_Delivery Time'!G31&lt;&gt;'Delivery Time'!G31,TRUE,FALSE)),IF(ISNUMBER('#_Delivery Time'!G31),IF('#_Delivery Time'!G31&gt;'Delivery Time'!G31,"TooLow","TooHigh"),"WrongAnswer"),NOT(_xlfn.ISFORMULA('#_Delivery Time'!G31)),"PerfectMsg",IF((LEN(SUBSTITUTE(SUBSTITUTE(SUBSTITUTE(SUBSTITUTE(SUBSTITUTE(SUBSTITUTE(SUBSTITUTE(SUBSTITUTE(SUBSTITUTE(SUBSTITUTE(SUBSTITUTE(SUBSTITUTE(SUBSTITUTE(SUBSTITUTE(SUBSTITUTE(SUBSTITUTE(SUBSTITUTE(SUBSTITUTE(SUBSTITUTE(SUBSTITUTE(SUBSTITUTE(SUBSTITUTE(SUBSTITUTE(SUBSTITUTE(IF(_xlfn.ISFORMULA('Delivery Time'!G31),_xlfn.FORMULATEXT('Delivery Time'!G31),'Delivery Time'!G31),"9","#"),"8","#"),"7","#"),"6","#"),"5","#"),"4","#"),"3","#"),"2","#"),"1","#"),"0","#"),CHAR(10),""),"$",""),"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Delivery Time'!G31),_xlfn.FORMULATEXT('Delivery Time'!G31),'Delivery Time'!G31),"9","#"),"8","#"),"7","#"),"6","#"),"5","#"),"4","#"),"3","#"),"2","#"),"1","#"),"0","#"),CHAR(10),""),"$",""),"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Delivery Time'!G31),_xlfn.FORMULATEXT('#_Delivery Time'!G31),'#_Delivery Time'!G31),"9","#"),"8","#"),"7","#"),"6","#"),"5","#"),"4","#"),"3","#"),"2","#"),"1","#"),"0","#"),CHAR(10),""),"$",""),"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Delivery Time'!G31),_xlfn.FORMULATEXT('#_Delivery Time'!G31),'#_Delivery Time'!G31),"9","#"),"8","#"),"7","#"),"6","#"),"5","#"),"4","#"),"3","#"),"2","#"),"1","#"),"0","#"),CHAR(10),""),"$","")," ",""),",","@"),"&gt;","@"),"&lt;","@"),"=","@"),")","@"),"(","@"),"^","@"),"/","@"),"+","@"),"*","@"),"-","@"),"@#","")))/2,TRUE,FALSE),"HardCodeMsg",IF(LEN(IF(_xlfn.ISFORMULA('Delivery Time'!G31),_xlfn.FORMULATEXT('Delivery Time'!G31),'Delivery Time'!G31))-LEN(SUBSTITUTE(IF(_xlfn.ISFORMULA('Delivery Time'!G31),_xlfn.FORMULATEXT('Delivery Time'!G31),'Delivery Time'!G31),"""",""))&gt;LEN(IF(_xlfn.ISFORMULA('#_Delivery Time'!G31),_xlfn.FORMULATEXT('#_Delivery Time'!G31),'#_Delivery Time'!G31))-LEN(SUBSTITUTE(IF(_xlfn.ISFORMULA('#_Delivery Time'!G31),_xlfn.FORMULATEXT('#_Delivery Time'!G31),'#_Delivery Time'!G31),"""","")),TRUE,FALSE),"HardQuoteMsg",IF(LEN(IF(_xlfn.ISFORMULA('Delivery Time'!G31),_xlfn.FORMULATEXT('Delivery Time'!G31),'Delivery Time'!G31))-LEN(SUBSTITUTE(IF(_xlfn.ISFORMULA('Delivery Time'!G31),_xlfn.FORMULATEXT('Delivery Time'!G31),'Delivery Time'!G31),"$",""))&lt;0.5*(LEN(IF(_xlfn.ISFORMULA('#_Delivery Time'!G31),_xlfn.FORMULATEXT('#_Delivery Time'!G31),'#_Delivery Time'!G31))-LEN(SUBSTITUTE(IF(_xlfn.ISFORMULA('#_Delivery Time'!G31),_xlfn.FORMULATEXT('#_Delivery Time'!G31),'#_Delivery Time'!G31),"$",""))),TRUE,FALSE),"MissingAbsMsg",TRUE,"PerfectMsg")</f>
        <v/>
      </c>
      <c r="H31" s="51" t="str">
        <f ca="1">_xlfn.IFS(ISBLANK('Delivery Time'!H31),"",IF(NOT(ISNA('#_Delivery Time'!H31)),IF(ISNA('Delivery Time'!H31),TRUE,FALSE),FALSE),"StuNAMsg",IF(AND(ISNA('#_Delivery Time'!H31),ISNA('Delivery Time'!H31)),TRUE,FALSE),"PerfectMsg",IF(NOT(ISERROR('#_Delivery Time'!H31)),IF(ISERROR('Delivery Time'!H31),TRUE,FALSE),FALSE),"StuErrorMsg",IF(TYPE('#_Delivery Time'!H31)&lt;&gt;TYPE('Delivery Time'!H31),TRUE,FALSE),"WrongTypeMsg",IF(_xlfn.ISFORMULA('#_Delivery Time'!H31),IF(NOT(_xlfn.ISFORMULA('Delivery Time'!H31)),TRUE),FALSE),"MissingFormulaMsg",IF(NOT(AND(ISNUMBER(FIND("[",_xlfn.FORMULATEXT('#_Delivery Time'!H31))),ISNUMBER(FIND("!",_xlfn.FORMULATEXT('#_Delivery Time'!H31))))),AND(ISNUMBER(FIND("[",_xlfn.FORMULATEXT('Delivery Time'!H31))),ISNUMBER(FIND("!",_xlfn.FORMULATEXT('Delivery Time'!H31)))),FALSE),"ExternalRefsMsg",IF(ISNUMBER('#_Delivery Time'!H31),IF(ABS('#_Delivery Time'!H31-'Delivery Time'!H31)&gt;0.00001,TRUE,FALSE),IF('#_Delivery Time'!H31&lt;&gt;'Delivery Time'!H31,TRUE,FALSE)),IF(ISNUMBER('#_Delivery Time'!H31),IF('#_Delivery Time'!H31&gt;'Delivery Time'!H31,"TooLow","TooHigh"),"WrongAnswer"),NOT(_xlfn.ISFORMULA('#_Delivery Time'!H31)),"PerfectMsg",IF((LEN(SUBSTITUTE(SUBSTITUTE(SUBSTITUTE(SUBSTITUTE(SUBSTITUTE(SUBSTITUTE(SUBSTITUTE(SUBSTITUTE(SUBSTITUTE(SUBSTITUTE(SUBSTITUTE(SUBSTITUTE(SUBSTITUTE(SUBSTITUTE(SUBSTITUTE(SUBSTITUTE(SUBSTITUTE(SUBSTITUTE(SUBSTITUTE(SUBSTITUTE(SUBSTITUTE(SUBSTITUTE(SUBSTITUTE(SUBSTITUTE(IF(_xlfn.ISFORMULA('Delivery Time'!H31),_xlfn.FORMULATEXT('Delivery Time'!H31),'Delivery Time'!H31),"9","#"),"8","#"),"7","#"),"6","#"),"5","#"),"4","#"),"3","#"),"2","#"),"1","#"),"0","#"),CHAR(10),""),"$",""),"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Delivery Time'!H31),_xlfn.FORMULATEXT('Delivery Time'!H31),'Delivery Time'!H31),"9","#"),"8","#"),"7","#"),"6","#"),"5","#"),"4","#"),"3","#"),"2","#"),"1","#"),"0","#"),CHAR(10),""),"$",""),"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Delivery Time'!H31),_xlfn.FORMULATEXT('#_Delivery Time'!H31),'#_Delivery Time'!H31),"9","#"),"8","#"),"7","#"),"6","#"),"5","#"),"4","#"),"3","#"),"2","#"),"1","#"),"0","#"),CHAR(10),""),"$",""),"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Delivery Time'!H31),_xlfn.FORMULATEXT('#_Delivery Time'!H31),'#_Delivery Time'!H31),"9","#"),"8","#"),"7","#"),"6","#"),"5","#"),"4","#"),"3","#"),"2","#"),"1","#"),"0","#"),CHAR(10),""),"$","")," ",""),",","@"),"&gt;","@"),"&lt;","@"),"=","@"),")","@"),"(","@"),"^","@"),"/","@"),"+","@"),"*","@"),"-","@"),"@#","")))/2,TRUE,FALSE),"HardCodeMsg",IF(LEN(IF(_xlfn.ISFORMULA('Delivery Time'!H31),_xlfn.FORMULATEXT('Delivery Time'!H31),'Delivery Time'!H31))-LEN(SUBSTITUTE(IF(_xlfn.ISFORMULA('Delivery Time'!H31),_xlfn.FORMULATEXT('Delivery Time'!H31),'Delivery Time'!H31),"""",""))&gt;LEN(IF(_xlfn.ISFORMULA('#_Delivery Time'!H31),_xlfn.FORMULATEXT('#_Delivery Time'!H31),'#_Delivery Time'!H31))-LEN(SUBSTITUTE(IF(_xlfn.ISFORMULA('#_Delivery Time'!H31),_xlfn.FORMULATEXT('#_Delivery Time'!H31),'#_Delivery Time'!H31),"""","")),TRUE,FALSE),"HardQuoteMsg",IF(LEN(IF(_xlfn.ISFORMULA('Delivery Time'!H31),_xlfn.FORMULATEXT('Delivery Time'!H31),'Delivery Time'!H31))-LEN(SUBSTITUTE(IF(_xlfn.ISFORMULA('Delivery Time'!H31),_xlfn.FORMULATEXT('Delivery Time'!H31),'Delivery Time'!H31),"$",""))&lt;0.5*(LEN(IF(_xlfn.ISFORMULA('#_Delivery Time'!H31),_xlfn.FORMULATEXT('#_Delivery Time'!H31),'#_Delivery Time'!H31))-LEN(SUBSTITUTE(IF(_xlfn.ISFORMULA('#_Delivery Time'!H31),_xlfn.FORMULATEXT('#_Delivery Time'!H31),'#_Delivery Time'!H31),"$",""))),TRUE,FALSE),"MissingAbsMsg",TRUE,"PerfectMsg")</f>
        <v/>
      </c>
    </row>
    <row r="32" spans="5:8" ht="19.25" customHeight="1" x14ac:dyDescent="0.15">
      <c r="E32" s="50">
        <v>0</v>
      </c>
      <c r="F32" s="51" t="str">
        <f ca="1">_xlfn.IFS(ISBLANK('Delivery Time'!F32),"",IF(NOT(ISNA('#_Delivery Time'!F32)),IF(ISNA('Delivery Time'!F32),TRUE,FALSE),FALSE),"StuNAMsg",IF(AND(ISNA('#_Delivery Time'!F32),ISNA('Delivery Time'!F32)),TRUE,FALSE),"PerfectMsg",IF(NOT(ISERROR('#_Delivery Time'!F32)),IF(ISERROR('Delivery Time'!F32),TRUE,FALSE),FALSE),"StuErrorMsg",IF(TYPE('#_Delivery Time'!F32)&lt;&gt;TYPE('Delivery Time'!F32),TRUE,FALSE),"WrongTypeMsg",IF(_xlfn.ISFORMULA('#_Delivery Time'!F32),IF(NOT(_xlfn.ISFORMULA('Delivery Time'!F32)),TRUE),FALSE),"MissingFormulaMsg",IF(NOT(AND(ISNUMBER(FIND("[",_xlfn.FORMULATEXT('#_Delivery Time'!F32))),ISNUMBER(FIND("!",_xlfn.FORMULATEXT('#_Delivery Time'!F32))))),AND(ISNUMBER(FIND("[",_xlfn.FORMULATEXT('Delivery Time'!F32))),ISNUMBER(FIND("!",_xlfn.FORMULATEXT('Delivery Time'!F32)))),FALSE),"ExternalRefsMsg",IF(ISNUMBER('#_Delivery Time'!F32),IF(ABS('#_Delivery Time'!F32-'Delivery Time'!F32)&gt;0.00001,TRUE,FALSE),IF('#_Delivery Time'!F32&lt;&gt;'Delivery Time'!F32,TRUE,FALSE)),IF(ISNUMBER('#_Delivery Time'!F32),IF('#_Delivery Time'!F32&gt;'Delivery Time'!F32,"TooLow","TooHigh"),"WrongAnswer"),NOT(_xlfn.ISFORMULA('#_Delivery Time'!F32)),"PerfectMsg",IF((LEN(SUBSTITUTE(SUBSTITUTE(SUBSTITUTE(SUBSTITUTE(SUBSTITUTE(SUBSTITUTE(SUBSTITUTE(SUBSTITUTE(SUBSTITUTE(SUBSTITUTE(SUBSTITUTE(SUBSTITUTE(SUBSTITUTE(SUBSTITUTE(SUBSTITUTE(SUBSTITUTE(SUBSTITUTE(SUBSTITUTE(SUBSTITUTE(SUBSTITUTE(SUBSTITUTE(SUBSTITUTE(SUBSTITUTE(SUBSTITUTE(IF(_xlfn.ISFORMULA('Delivery Time'!F32),_xlfn.FORMULATEXT('Delivery Time'!F32),'Delivery Time'!F32),"9","#"),"8","#"),"7","#"),"6","#"),"5","#"),"4","#"),"3","#"),"2","#"),"1","#"),"0","#"),CHAR(10),""),"$",""),"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Delivery Time'!F32),_xlfn.FORMULATEXT('Delivery Time'!F32),'Delivery Time'!F32),"9","#"),"8","#"),"7","#"),"6","#"),"5","#"),"4","#"),"3","#"),"2","#"),"1","#"),"0","#"),CHAR(10),""),"$",""),"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Delivery Time'!F32),_xlfn.FORMULATEXT('#_Delivery Time'!F32),'#_Delivery Time'!F32),"9","#"),"8","#"),"7","#"),"6","#"),"5","#"),"4","#"),"3","#"),"2","#"),"1","#"),"0","#"),CHAR(10),""),"$",""),"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Delivery Time'!F32),_xlfn.FORMULATEXT('#_Delivery Time'!F32),'#_Delivery Time'!F32),"9","#"),"8","#"),"7","#"),"6","#"),"5","#"),"4","#"),"3","#"),"2","#"),"1","#"),"0","#"),CHAR(10),""),"$","")," ",""),",","@"),"&gt;","@"),"&lt;","@"),"=","@"),")","@"),"(","@"),"^","@"),"/","@"),"+","@"),"*","@"),"-","@"),"@#","")))/2,TRUE,FALSE),"HardCodeMsg",IF(LEN(IF(_xlfn.ISFORMULA('Delivery Time'!F32),_xlfn.FORMULATEXT('Delivery Time'!F32),'Delivery Time'!F32))-LEN(SUBSTITUTE(IF(_xlfn.ISFORMULA('Delivery Time'!F32),_xlfn.FORMULATEXT('Delivery Time'!F32),'Delivery Time'!F32),"""",""))&gt;LEN(IF(_xlfn.ISFORMULA('#_Delivery Time'!F32),_xlfn.FORMULATEXT('#_Delivery Time'!F32),'#_Delivery Time'!F32))-LEN(SUBSTITUTE(IF(_xlfn.ISFORMULA('#_Delivery Time'!F32),_xlfn.FORMULATEXT('#_Delivery Time'!F32),'#_Delivery Time'!F32),"""","")),TRUE,FALSE),"HardQuoteMsg",IF(LEN(IF(_xlfn.ISFORMULA('Delivery Time'!F32),_xlfn.FORMULATEXT('Delivery Time'!F32),'Delivery Time'!F32))-LEN(SUBSTITUTE(IF(_xlfn.ISFORMULA('Delivery Time'!F32),_xlfn.FORMULATEXT('Delivery Time'!F32),'Delivery Time'!F32),"$",""))&lt;0.5*(LEN(IF(_xlfn.ISFORMULA('#_Delivery Time'!F32),_xlfn.FORMULATEXT('#_Delivery Time'!F32),'#_Delivery Time'!F32))-LEN(SUBSTITUTE(IF(_xlfn.ISFORMULA('#_Delivery Time'!F32),_xlfn.FORMULATEXT('#_Delivery Time'!F32),'#_Delivery Time'!F32),"$",""))),TRUE,FALSE),"MissingAbsMsg",TRUE,"PerfectMsg")</f>
        <v/>
      </c>
      <c r="G32" s="51" t="str">
        <f ca="1">_xlfn.IFS(ISBLANK('Delivery Time'!G32),"",IF(NOT(ISNA('#_Delivery Time'!G32)),IF(ISNA('Delivery Time'!G32),TRUE,FALSE),FALSE),"StuNAMsg",IF(AND(ISNA('#_Delivery Time'!G32),ISNA('Delivery Time'!G32)),TRUE,FALSE),"PerfectMsg",IF(NOT(ISERROR('#_Delivery Time'!G32)),IF(ISERROR('Delivery Time'!G32),TRUE,FALSE),FALSE),"StuErrorMsg",IF(TYPE('#_Delivery Time'!G32)&lt;&gt;TYPE('Delivery Time'!G32),TRUE,FALSE),"WrongTypeMsg",IF(_xlfn.ISFORMULA('#_Delivery Time'!G32),IF(NOT(_xlfn.ISFORMULA('Delivery Time'!G32)),TRUE),FALSE),"MissingFormulaMsg",IF(NOT(AND(ISNUMBER(FIND("[",_xlfn.FORMULATEXT('#_Delivery Time'!G32))),ISNUMBER(FIND("!",_xlfn.FORMULATEXT('#_Delivery Time'!G32))))),AND(ISNUMBER(FIND("[",_xlfn.FORMULATEXT('Delivery Time'!G32))),ISNUMBER(FIND("!",_xlfn.FORMULATEXT('Delivery Time'!G32)))),FALSE),"ExternalRefsMsg",IF(ISNUMBER('#_Delivery Time'!G32),IF(ABS('#_Delivery Time'!G32-'Delivery Time'!G32)&gt;0.00001,TRUE,FALSE),IF('#_Delivery Time'!G32&lt;&gt;'Delivery Time'!G32,TRUE,FALSE)),IF(ISNUMBER('#_Delivery Time'!G32),IF('#_Delivery Time'!G32&gt;'Delivery Time'!G32,"TooLow","TooHigh"),"WrongAnswer"),NOT(_xlfn.ISFORMULA('#_Delivery Time'!G32)),"PerfectMsg",IF((LEN(SUBSTITUTE(SUBSTITUTE(SUBSTITUTE(SUBSTITUTE(SUBSTITUTE(SUBSTITUTE(SUBSTITUTE(SUBSTITUTE(SUBSTITUTE(SUBSTITUTE(SUBSTITUTE(SUBSTITUTE(SUBSTITUTE(SUBSTITUTE(SUBSTITUTE(SUBSTITUTE(SUBSTITUTE(SUBSTITUTE(SUBSTITUTE(SUBSTITUTE(SUBSTITUTE(SUBSTITUTE(SUBSTITUTE(SUBSTITUTE(IF(_xlfn.ISFORMULA('Delivery Time'!G32),_xlfn.FORMULATEXT('Delivery Time'!G32),'Delivery Time'!G32),"9","#"),"8","#"),"7","#"),"6","#"),"5","#"),"4","#"),"3","#"),"2","#"),"1","#"),"0","#"),CHAR(10),""),"$",""),"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Delivery Time'!G32),_xlfn.FORMULATEXT('Delivery Time'!G32),'Delivery Time'!G32),"9","#"),"8","#"),"7","#"),"6","#"),"5","#"),"4","#"),"3","#"),"2","#"),"1","#"),"0","#"),CHAR(10),""),"$",""),"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Delivery Time'!G32),_xlfn.FORMULATEXT('#_Delivery Time'!G32),'#_Delivery Time'!G32),"9","#"),"8","#"),"7","#"),"6","#"),"5","#"),"4","#"),"3","#"),"2","#"),"1","#"),"0","#"),CHAR(10),""),"$",""),"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Delivery Time'!G32),_xlfn.FORMULATEXT('#_Delivery Time'!G32),'#_Delivery Time'!G32),"9","#"),"8","#"),"7","#"),"6","#"),"5","#"),"4","#"),"3","#"),"2","#"),"1","#"),"0","#"),CHAR(10),""),"$","")," ",""),",","@"),"&gt;","@"),"&lt;","@"),"=","@"),")","@"),"(","@"),"^","@"),"/","@"),"+","@"),"*","@"),"-","@"),"@#","")))/2,TRUE,FALSE),"HardCodeMsg",IF(LEN(IF(_xlfn.ISFORMULA('Delivery Time'!G32),_xlfn.FORMULATEXT('Delivery Time'!G32),'Delivery Time'!G32))-LEN(SUBSTITUTE(IF(_xlfn.ISFORMULA('Delivery Time'!G32),_xlfn.FORMULATEXT('Delivery Time'!G32),'Delivery Time'!G32),"""",""))&gt;LEN(IF(_xlfn.ISFORMULA('#_Delivery Time'!G32),_xlfn.FORMULATEXT('#_Delivery Time'!G32),'#_Delivery Time'!G32))-LEN(SUBSTITUTE(IF(_xlfn.ISFORMULA('#_Delivery Time'!G32),_xlfn.FORMULATEXT('#_Delivery Time'!G32),'#_Delivery Time'!G32),"""","")),TRUE,FALSE),"HardQuoteMsg",IF(LEN(IF(_xlfn.ISFORMULA('Delivery Time'!G32),_xlfn.FORMULATEXT('Delivery Time'!G32),'Delivery Time'!G32))-LEN(SUBSTITUTE(IF(_xlfn.ISFORMULA('Delivery Time'!G32),_xlfn.FORMULATEXT('Delivery Time'!G32),'Delivery Time'!G32),"$",""))&lt;0.5*(LEN(IF(_xlfn.ISFORMULA('#_Delivery Time'!G32),_xlfn.FORMULATEXT('#_Delivery Time'!G32),'#_Delivery Time'!G32))-LEN(SUBSTITUTE(IF(_xlfn.ISFORMULA('#_Delivery Time'!G32),_xlfn.FORMULATEXT('#_Delivery Time'!G32),'#_Delivery Time'!G32),"$",""))),TRUE,FALSE),"MissingAbsMsg",TRUE,"PerfectMsg")</f>
        <v/>
      </c>
      <c r="H32" s="51" t="str">
        <f ca="1">_xlfn.IFS(ISBLANK('Delivery Time'!H32),"",IF(NOT(ISNA('#_Delivery Time'!H32)),IF(ISNA('Delivery Time'!H32),TRUE,FALSE),FALSE),"StuNAMsg",IF(AND(ISNA('#_Delivery Time'!H32),ISNA('Delivery Time'!H32)),TRUE,FALSE),"PerfectMsg",IF(NOT(ISERROR('#_Delivery Time'!H32)),IF(ISERROR('Delivery Time'!H32),TRUE,FALSE),FALSE),"StuErrorMsg",IF(TYPE('#_Delivery Time'!H32)&lt;&gt;TYPE('Delivery Time'!H32),TRUE,FALSE),"WrongTypeMsg",IF(_xlfn.ISFORMULA('#_Delivery Time'!H32),IF(NOT(_xlfn.ISFORMULA('Delivery Time'!H32)),TRUE),FALSE),"MissingFormulaMsg",IF(NOT(AND(ISNUMBER(FIND("[",_xlfn.FORMULATEXT('#_Delivery Time'!H32))),ISNUMBER(FIND("!",_xlfn.FORMULATEXT('#_Delivery Time'!H32))))),AND(ISNUMBER(FIND("[",_xlfn.FORMULATEXT('Delivery Time'!H32))),ISNUMBER(FIND("!",_xlfn.FORMULATEXT('Delivery Time'!H32)))),FALSE),"ExternalRefsMsg",IF(ISNUMBER('#_Delivery Time'!H32),IF(ABS('#_Delivery Time'!H32-'Delivery Time'!H32)&gt;0.00001,TRUE,FALSE),IF('#_Delivery Time'!H32&lt;&gt;'Delivery Time'!H32,TRUE,FALSE)),IF(ISNUMBER('#_Delivery Time'!H32),IF('#_Delivery Time'!H32&gt;'Delivery Time'!H32,"TooLow","TooHigh"),"WrongAnswer"),NOT(_xlfn.ISFORMULA('#_Delivery Time'!H32)),"PerfectMsg",IF((LEN(SUBSTITUTE(SUBSTITUTE(SUBSTITUTE(SUBSTITUTE(SUBSTITUTE(SUBSTITUTE(SUBSTITUTE(SUBSTITUTE(SUBSTITUTE(SUBSTITUTE(SUBSTITUTE(SUBSTITUTE(SUBSTITUTE(SUBSTITUTE(SUBSTITUTE(SUBSTITUTE(SUBSTITUTE(SUBSTITUTE(SUBSTITUTE(SUBSTITUTE(SUBSTITUTE(SUBSTITUTE(SUBSTITUTE(SUBSTITUTE(IF(_xlfn.ISFORMULA('Delivery Time'!H32),_xlfn.FORMULATEXT('Delivery Time'!H32),'Delivery Time'!H32),"9","#"),"8","#"),"7","#"),"6","#"),"5","#"),"4","#"),"3","#"),"2","#"),"1","#"),"0","#"),CHAR(10),""),"$",""),"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Delivery Time'!H32),_xlfn.FORMULATEXT('Delivery Time'!H32),'Delivery Time'!H32),"9","#"),"8","#"),"7","#"),"6","#"),"5","#"),"4","#"),"3","#"),"2","#"),"1","#"),"0","#"),CHAR(10),""),"$",""),"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Delivery Time'!H32),_xlfn.FORMULATEXT('#_Delivery Time'!H32),'#_Delivery Time'!H32),"9","#"),"8","#"),"7","#"),"6","#"),"5","#"),"4","#"),"3","#"),"2","#"),"1","#"),"0","#"),CHAR(10),""),"$",""),"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Delivery Time'!H32),_xlfn.FORMULATEXT('#_Delivery Time'!H32),'#_Delivery Time'!H32),"9","#"),"8","#"),"7","#"),"6","#"),"5","#"),"4","#"),"3","#"),"2","#"),"1","#"),"0","#"),CHAR(10),""),"$","")," ",""),",","@"),"&gt;","@"),"&lt;","@"),"=","@"),")","@"),"(","@"),"^","@"),"/","@"),"+","@"),"*","@"),"-","@"),"@#","")))/2,TRUE,FALSE),"HardCodeMsg",IF(LEN(IF(_xlfn.ISFORMULA('Delivery Time'!H32),_xlfn.FORMULATEXT('Delivery Time'!H32),'Delivery Time'!H32))-LEN(SUBSTITUTE(IF(_xlfn.ISFORMULA('Delivery Time'!H32),_xlfn.FORMULATEXT('Delivery Time'!H32),'Delivery Time'!H32),"""",""))&gt;LEN(IF(_xlfn.ISFORMULA('#_Delivery Time'!H32),_xlfn.FORMULATEXT('#_Delivery Time'!H32),'#_Delivery Time'!H32))-LEN(SUBSTITUTE(IF(_xlfn.ISFORMULA('#_Delivery Time'!H32),_xlfn.FORMULATEXT('#_Delivery Time'!H32),'#_Delivery Time'!H32),"""","")),TRUE,FALSE),"HardQuoteMsg",IF(LEN(IF(_xlfn.ISFORMULA('Delivery Time'!H32),_xlfn.FORMULATEXT('Delivery Time'!H32),'Delivery Time'!H32))-LEN(SUBSTITUTE(IF(_xlfn.ISFORMULA('Delivery Time'!H32),_xlfn.FORMULATEXT('Delivery Time'!H32),'Delivery Time'!H32),"$",""))&lt;0.5*(LEN(IF(_xlfn.ISFORMULA('#_Delivery Time'!H32),_xlfn.FORMULATEXT('#_Delivery Time'!H32),'#_Delivery Time'!H32))-LEN(SUBSTITUTE(IF(_xlfn.ISFORMULA('#_Delivery Time'!H32),_xlfn.FORMULATEXT('#_Delivery Time'!H32),'#_Delivery Time'!H32),"$",""))),TRUE,FALSE),"MissingAbsMsg",TRUE,"PerfectMsg")</f>
        <v/>
      </c>
    </row>
    <row r="33" spans="5:8" ht="19.25" customHeight="1" x14ac:dyDescent="0.15">
      <c r="E33" s="50">
        <v>0</v>
      </c>
      <c r="F33" s="51" t="str">
        <f ca="1">_xlfn.IFS(ISBLANK('Delivery Time'!F33),"",IF(NOT(ISNA('#_Delivery Time'!F33)),IF(ISNA('Delivery Time'!F33),TRUE,FALSE),FALSE),"StuNAMsg",IF(AND(ISNA('#_Delivery Time'!F33),ISNA('Delivery Time'!F33)),TRUE,FALSE),"PerfectMsg",IF(NOT(ISERROR('#_Delivery Time'!F33)),IF(ISERROR('Delivery Time'!F33),TRUE,FALSE),FALSE),"StuErrorMsg",IF(TYPE('#_Delivery Time'!F33)&lt;&gt;TYPE('Delivery Time'!F33),TRUE,FALSE),"WrongTypeMsg",IF(_xlfn.ISFORMULA('#_Delivery Time'!F33),IF(NOT(_xlfn.ISFORMULA('Delivery Time'!F33)),TRUE),FALSE),"MissingFormulaMsg",IF(NOT(AND(ISNUMBER(FIND("[",_xlfn.FORMULATEXT('#_Delivery Time'!F33))),ISNUMBER(FIND("!",_xlfn.FORMULATEXT('#_Delivery Time'!F33))))),AND(ISNUMBER(FIND("[",_xlfn.FORMULATEXT('Delivery Time'!F33))),ISNUMBER(FIND("!",_xlfn.FORMULATEXT('Delivery Time'!F33)))),FALSE),"ExternalRefsMsg",IF(ISNUMBER('#_Delivery Time'!F33),IF(ABS('#_Delivery Time'!F33-'Delivery Time'!F33)&gt;0.00001,TRUE,FALSE),IF('#_Delivery Time'!F33&lt;&gt;'Delivery Time'!F33,TRUE,FALSE)),IF(ISNUMBER('#_Delivery Time'!F33),IF('#_Delivery Time'!F33&gt;'Delivery Time'!F33,"TooLow","TooHigh"),"WrongAnswer"),NOT(_xlfn.ISFORMULA('#_Delivery Time'!F33)),"PerfectMsg",IF((LEN(SUBSTITUTE(SUBSTITUTE(SUBSTITUTE(SUBSTITUTE(SUBSTITUTE(SUBSTITUTE(SUBSTITUTE(SUBSTITUTE(SUBSTITUTE(SUBSTITUTE(SUBSTITUTE(SUBSTITUTE(SUBSTITUTE(SUBSTITUTE(SUBSTITUTE(SUBSTITUTE(SUBSTITUTE(SUBSTITUTE(SUBSTITUTE(SUBSTITUTE(SUBSTITUTE(SUBSTITUTE(SUBSTITUTE(SUBSTITUTE(IF(_xlfn.ISFORMULA('Delivery Time'!F33),_xlfn.FORMULATEXT('Delivery Time'!F33),'Delivery Time'!F33),"9","#"),"8","#"),"7","#"),"6","#"),"5","#"),"4","#"),"3","#"),"2","#"),"1","#"),"0","#"),CHAR(10),""),"$",""),"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Delivery Time'!F33),_xlfn.FORMULATEXT('Delivery Time'!F33),'Delivery Time'!F33),"9","#"),"8","#"),"7","#"),"6","#"),"5","#"),"4","#"),"3","#"),"2","#"),"1","#"),"0","#"),CHAR(10),""),"$",""),"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Delivery Time'!F33),_xlfn.FORMULATEXT('#_Delivery Time'!F33),'#_Delivery Time'!F33),"9","#"),"8","#"),"7","#"),"6","#"),"5","#"),"4","#"),"3","#"),"2","#"),"1","#"),"0","#"),CHAR(10),""),"$",""),"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Delivery Time'!F33),_xlfn.FORMULATEXT('#_Delivery Time'!F33),'#_Delivery Time'!F33),"9","#"),"8","#"),"7","#"),"6","#"),"5","#"),"4","#"),"3","#"),"2","#"),"1","#"),"0","#"),CHAR(10),""),"$","")," ",""),",","@"),"&gt;","@"),"&lt;","@"),"=","@"),")","@"),"(","@"),"^","@"),"/","@"),"+","@"),"*","@"),"-","@"),"@#","")))/2,TRUE,FALSE),"HardCodeMsg",IF(LEN(IF(_xlfn.ISFORMULA('Delivery Time'!F33),_xlfn.FORMULATEXT('Delivery Time'!F33),'Delivery Time'!F33))-LEN(SUBSTITUTE(IF(_xlfn.ISFORMULA('Delivery Time'!F33),_xlfn.FORMULATEXT('Delivery Time'!F33),'Delivery Time'!F33),"""",""))&gt;LEN(IF(_xlfn.ISFORMULA('#_Delivery Time'!F33),_xlfn.FORMULATEXT('#_Delivery Time'!F33),'#_Delivery Time'!F33))-LEN(SUBSTITUTE(IF(_xlfn.ISFORMULA('#_Delivery Time'!F33),_xlfn.FORMULATEXT('#_Delivery Time'!F33),'#_Delivery Time'!F33),"""","")),TRUE,FALSE),"HardQuoteMsg",IF(LEN(IF(_xlfn.ISFORMULA('Delivery Time'!F33),_xlfn.FORMULATEXT('Delivery Time'!F33),'Delivery Time'!F33))-LEN(SUBSTITUTE(IF(_xlfn.ISFORMULA('Delivery Time'!F33),_xlfn.FORMULATEXT('Delivery Time'!F33),'Delivery Time'!F33),"$",""))&lt;0.5*(LEN(IF(_xlfn.ISFORMULA('#_Delivery Time'!F33),_xlfn.FORMULATEXT('#_Delivery Time'!F33),'#_Delivery Time'!F33))-LEN(SUBSTITUTE(IF(_xlfn.ISFORMULA('#_Delivery Time'!F33),_xlfn.FORMULATEXT('#_Delivery Time'!F33),'#_Delivery Time'!F33),"$",""))),TRUE,FALSE),"MissingAbsMsg",TRUE,"PerfectMsg")</f>
        <v/>
      </c>
      <c r="G33" s="51" t="str">
        <f ca="1">_xlfn.IFS(ISBLANK('Delivery Time'!G33),"",IF(NOT(ISNA('#_Delivery Time'!G33)),IF(ISNA('Delivery Time'!G33),TRUE,FALSE),FALSE),"StuNAMsg",IF(AND(ISNA('#_Delivery Time'!G33),ISNA('Delivery Time'!G33)),TRUE,FALSE),"PerfectMsg",IF(NOT(ISERROR('#_Delivery Time'!G33)),IF(ISERROR('Delivery Time'!G33),TRUE,FALSE),FALSE),"StuErrorMsg",IF(TYPE('#_Delivery Time'!G33)&lt;&gt;TYPE('Delivery Time'!G33),TRUE,FALSE),"WrongTypeMsg",IF(_xlfn.ISFORMULA('#_Delivery Time'!G33),IF(NOT(_xlfn.ISFORMULA('Delivery Time'!G33)),TRUE),FALSE),"MissingFormulaMsg",IF(NOT(AND(ISNUMBER(FIND("[",_xlfn.FORMULATEXT('#_Delivery Time'!G33))),ISNUMBER(FIND("!",_xlfn.FORMULATEXT('#_Delivery Time'!G33))))),AND(ISNUMBER(FIND("[",_xlfn.FORMULATEXT('Delivery Time'!G33))),ISNUMBER(FIND("!",_xlfn.FORMULATEXT('Delivery Time'!G33)))),FALSE),"ExternalRefsMsg",IF(ISNUMBER('#_Delivery Time'!G33),IF(ABS('#_Delivery Time'!G33-'Delivery Time'!G33)&gt;0.00001,TRUE,FALSE),IF('#_Delivery Time'!G33&lt;&gt;'Delivery Time'!G33,TRUE,FALSE)),IF(ISNUMBER('#_Delivery Time'!G33),IF('#_Delivery Time'!G33&gt;'Delivery Time'!G33,"TooLow","TooHigh"),"WrongAnswer"),NOT(_xlfn.ISFORMULA('#_Delivery Time'!G33)),"PerfectMsg",IF((LEN(SUBSTITUTE(SUBSTITUTE(SUBSTITUTE(SUBSTITUTE(SUBSTITUTE(SUBSTITUTE(SUBSTITUTE(SUBSTITUTE(SUBSTITUTE(SUBSTITUTE(SUBSTITUTE(SUBSTITUTE(SUBSTITUTE(SUBSTITUTE(SUBSTITUTE(SUBSTITUTE(SUBSTITUTE(SUBSTITUTE(SUBSTITUTE(SUBSTITUTE(SUBSTITUTE(SUBSTITUTE(SUBSTITUTE(SUBSTITUTE(IF(_xlfn.ISFORMULA('Delivery Time'!G33),_xlfn.FORMULATEXT('Delivery Time'!G33),'Delivery Time'!G33),"9","#"),"8","#"),"7","#"),"6","#"),"5","#"),"4","#"),"3","#"),"2","#"),"1","#"),"0","#"),CHAR(10),""),"$",""),"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Delivery Time'!G33),_xlfn.FORMULATEXT('Delivery Time'!G33),'Delivery Time'!G33),"9","#"),"8","#"),"7","#"),"6","#"),"5","#"),"4","#"),"3","#"),"2","#"),"1","#"),"0","#"),CHAR(10),""),"$",""),"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Delivery Time'!G33),_xlfn.FORMULATEXT('#_Delivery Time'!G33),'#_Delivery Time'!G33),"9","#"),"8","#"),"7","#"),"6","#"),"5","#"),"4","#"),"3","#"),"2","#"),"1","#"),"0","#"),CHAR(10),""),"$",""),"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Delivery Time'!G33),_xlfn.FORMULATEXT('#_Delivery Time'!G33),'#_Delivery Time'!G33),"9","#"),"8","#"),"7","#"),"6","#"),"5","#"),"4","#"),"3","#"),"2","#"),"1","#"),"0","#"),CHAR(10),""),"$","")," ",""),",","@"),"&gt;","@"),"&lt;","@"),"=","@"),")","@"),"(","@"),"^","@"),"/","@"),"+","@"),"*","@"),"-","@"),"@#","")))/2,TRUE,FALSE),"HardCodeMsg",IF(LEN(IF(_xlfn.ISFORMULA('Delivery Time'!G33),_xlfn.FORMULATEXT('Delivery Time'!G33),'Delivery Time'!G33))-LEN(SUBSTITUTE(IF(_xlfn.ISFORMULA('Delivery Time'!G33),_xlfn.FORMULATEXT('Delivery Time'!G33),'Delivery Time'!G33),"""",""))&gt;LEN(IF(_xlfn.ISFORMULA('#_Delivery Time'!G33),_xlfn.FORMULATEXT('#_Delivery Time'!G33),'#_Delivery Time'!G33))-LEN(SUBSTITUTE(IF(_xlfn.ISFORMULA('#_Delivery Time'!G33),_xlfn.FORMULATEXT('#_Delivery Time'!G33),'#_Delivery Time'!G33),"""","")),TRUE,FALSE),"HardQuoteMsg",IF(LEN(IF(_xlfn.ISFORMULA('Delivery Time'!G33),_xlfn.FORMULATEXT('Delivery Time'!G33),'Delivery Time'!G33))-LEN(SUBSTITUTE(IF(_xlfn.ISFORMULA('Delivery Time'!G33),_xlfn.FORMULATEXT('Delivery Time'!G33),'Delivery Time'!G33),"$",""))&lt;0.5*(LEN(IF(_xlfn.ISFORMULA('#_Delivery Time'!G33),_xlfn.FORMULATEXT('#_Delivery Time'!G33),'#_Delivery Time'!G33))-LEN(SUBSTITUTE(IF(_xlfn.ISFORMULA('#_Delivery Time'!G33),_xlfn.FORMULATEXT('#_Delivery Time'!G33),'#_Delivery Time'!G33),"$",""))),TRUE,FALSE),"MissingAbsMsg",TRUE,"PerfectMsg")</f>
        <v/>
      </c>
      <c r="H33" s="51" t="str">
        <f ca="1">_xlfn.IFS(ISBLANK('Delivery Time'!H33),"",IF(NOT(ISNA('#_Delivery Time'!H33)),IF(ISNA('Delivery Time'!H33),TRUE,FALSE),FALSE),"StuNAMsg",IF(AND(ISNA('#_Delivery Time'!H33),ISNA('Delivery Time'!H33)),TRUE,FALSE),"PerfectMsg",IF(NOT(ISERROR('#_Delivery Time'!H33)),IF(ISERROR('Delivery Time'!H33),TRUE,FALSE),FALSE),"StuErrorMsg",IF(TYPE('#_Delivery Time'!H33)&lt;&gt;TYPE('Delivery Time'!H33),TRUE,FALSE),"WrongTypeMsg",IF(_xlfn.ISFORMULA('#_Delivery Time'!H33),IF(NOT(_xlfn.ISFORMULA('Delivery Time'!H33)),TRUE),FALSE),"MissingFormulaMsg",IF(NOT(AND(ISNUMBER(FIND("[",_xlfn.FORMULATEXT('#_Delivery Time'!H33))),ISNUMBER(FIND("!",_xlfn.FORMULATEXT('#_Delivery Time'!H33))))),AND(ISNUMBER(FIND("[",_xlfn.FORMULATEXT('Delivery Time'!H33))),ISNUMBER(FIND("!",_xlfn.FORMULATEXT('Delivery Time'!H33)))),FALSE),"ExternalRefsMsg",IF(ISNUMBER('#_Delivery Time'!H33),IF(ABS('#_Delivery Time'!H33-'Delivery Time'!H33)&gt;0.00001,TRUE,FALSE),IF('#_Delivery Time'!H33&lt;&gt;'Delivery Time'!H33,TRUE,FALSE)),IF(ISNUMBER('#_Delivery Time'!H33),IF('#_Delivery Time'!H33&gt;'Delivery Time'!H33,"TooLow","TooHigh"),"WrongAnswer"),NOT(_xlfn.ISFORMULA('#_Delivery Time'!H33)),"PerfectMsg",IF((LEN(SUBSTITUTE(SUBSTITUTE(SUBSTITUTE(SUBSTITUTE(SUBSTITUTE(SUBSTITUTE(SUBSTITUTE(SUBSTITUTE(SUBSTITUTE(SUBSTITUTE(SUBSTITUTE(SUBSTITUTE(SUBSTITUTE(SUBSTITUTE(SUBSTITUTE(SUBSTITUTE(SUBSTITUTE(SUBSTITUTE(SUBSTITUTE(SUBSTITUTE(SUBSTITUTE(SUBSTITUTE(SUBSTITUTE(SUBSTITUTE(IF(_xlfn.ISFORMULA('Delivery Time'!H33),_xlfn.FORMULATEXT('Delivery Time'!H33),'Delivery Time'!H33),"9","#"),"8","#"),"7","#"),"6","#"),"5","#"),"4","#"),"3","#"),"2","#"),"1","#"),"0","#"),CHAR(10),""),"$",""),"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Delivery Time'!H33),_xlfn.FORMULATEXT('Delivery Time'!H33),'Delivery Time'!H33),"9","#"),"8","#"),"7","#"),"6","#"),"5","#"),"4","#"),"3","#"),"2","#"),"1","#"),"0","#"),CHAR(10),""),"$",""),"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Delivery Time'!H33),_xlfn.FORMULATEXT('#_Delivery Time'!H33),'#_Delivery Time'!H33),"9","#"),"8","#"),"7","#"),"6","#"),"5","#"),"4","#"),"3","#"),"2","#"),"1","#"),"0","#"),CHAR(10),""),"$",""),"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Delivery Time'!H33),_xlfn.FORMULATEXT('#_Delivery Time'!H33),'#_Delivery Time'!H33),"9","#"),"8","#"),"7","#"),"6","#"),"5","#"),"4","#"),"3","#"),"2","#"),"1","#"),"0","#"),CHAR(10),""),"$","")," ",""),",","@"),"&gt;","@"),"&lt;","@"),"=","@"),")","@"),"(","@"),"^","@"),"/","@"),"+","@"),"*","@"),"-","@"),"@#","")))/2,TRUE,FALSE),"HardCodeMsg",IF(LEN(IF(_xlfn.ISFORMULA('Delivery Time'!H33),_xlfn.FORMULATEXT('Delivery Time'!H33),'Delivery Time'!H33))-LEN(SUBSTITUTE(IF(_xlfn.ISFORMULA('Delivery Time'!H33),_xlfn.FORMULATEXT('Delivery Time'!H33),'Delivery Time'!H33),"""",""))&gt;LEN(IF(_xlfn.ISFORMULA('#_Delivery Time'!H33),_xlfn.FORMULATEXT('#_Delivery Time'!H33),'#_Delivery Time'!H33))-LEN(SUBSTITUTE(IF(_xlfn.ISFORMULA('#_Delivery Time'!H33),_xlfn.FORMULATEXT('#_Delivery Time'!H33),'#_Delivery Time'!H33),"""","")),TRUE,FALSE),"HardQuoteMsg",IF(LEN(IF(_xlfn.ISFORMULA('Delivery Time'!H33),_xlfn.FORMULATEXT('Delivery Time'!H33),'Delivery Time'!H33))-LEN(SUBSTITUTE(IF(_xlfn.ISFORMULA('Delivery Time'!H33),_xlfn.FORMULATEXT('Delivery Time'!H33),'Delivery Time'!H33),"$",""))&lt;0.5*(LEN(IF(_xlfn.ISFORMULA('#_Delivery Time'!H33),_xlfn.FORMULATEXT('#_Delivery Time'!H33),'#_Delivery Time'!H33))-LEN(SUBSTITUTE(IF(_xlfn.ISFORMULA('#_Delivery Time'!H33),_xlfn.FORMULATEXT('#_Delivery Time'!H33),'#_Delivery Time'!H33),"$",""))),TRUE,FALSE),"MissingAbsMsg",TRUE,"PerfectMsg")</f>
        <v/>
      </c>
    </row>
    <row r="34" spans="5:8" ht="19.25" customHeight="1" x14ac:dyDescent="0.15">
      <c r="E34" s="50">
        <v>0</v>
      </c>
      <c r="F34" s="52" t="str">
        <f ca="1">_xlfn.IFS(ISBLANK('Delivery Time'!F34),"",IF(NOT(ISNA('#_Delivery Time'!F34)),IF(ISNA('Delivery Time'!F34),TRUE,FALSE),FALSE),"StuNAMsg",IF(AND(ISNA('#_Delivery Time'!F34),ISNA('Delivery Time'!F34)),TRUE,FALSE),"PerfectMsg",IF(NOT(ISERROR('#_Delivery Time'!F34)),IF(ISERROR('Delivery Time'!F34),TRUE,FALSE),FALSE),"StuErrorMsg",IF(TYPE('#_Delivery Time'!F34)&lt;&gt;TYPE('Delivery Time'!F34),TRUE,FALSE),"WrongTypeMsg",IF(_xlfn.ISFORMULA('#_Delivery Time'!F34),IF(NOT(_xlfn.ISFORMULA('Delivery Time'!F34)),TRUE),FALSE),"MissingFormulaMsg",IF(NOT(AND(ISNUMBER(FIND("[",_xlfn.FORMULATEXT('#_Delivery Time'!F34))),ISNUMBER(FIND("!",_xlfn.FORMULATEXT('#_Delivery Time'!F34))))),AND(ISNUMBER(FIND("[",_xlfn.FORMULATEXT('Delivery Time'!F34))),ISNUMBER(FIND("!",_xlfn.FORMULATEXT('Delivery Time'!F34)))),FALSE),"ExternalRefsMsg",IF(ISNUMBER('#_Delivery Time'!F34),IF(ABS('#_Delivery Time'!F34-'Delivery Time'!F34)&gt;0.00001,TRUE,FALSE),IF('#_Delivery Time'!F34&lt;&gt;'Delivery Time'!F34,TRUE,FALSE)),IF(ISNUMBER('#_Delivery Time'!F34),IF('#_Delivery Time'!F34&gt;'Delivery Time'!F34,"TooLow","TooHigh"),"WrongAnswer"),NOT(_xlfn.ISFORMULA('#_Delivery Time'!F34)),"PerfectMsg",IF((LEN(SUBSTITUTE(SUBSTITUTE(SUBSTITUTE(SUBSTITUTE(SUBSTITUTE(SUBSTITUTE(SUBSTITUTE(SUBSTITUTE(SUBSTITUTE(SUBSTITUTE(SUBSTITUTE(SUBSTITUTE(SUBSTITUTE(SUBSTITUTE(SUBSTITUTE(SUBSTITUTE(SUBSTITUTE(SUBSTITUTE(SUBSTITUTE(SUBSTITUTE(SUBSTITUTE(SUBSTITUTE(SUBSTITUTE(SUBSTITUTE(IF(_xlfn.ISFORMULA('Delivery Time'!F34),_xlfn.FORMULATEXT('Delivery Time'!F34),'Delivery Time'!F34),"9","#"),"8","#"),"7","#"),"6","#"),"5","#"),"4","#"),"3","#"),"2","#"),"1","#"),"0","#"),CHAR(10),""),"$",""),"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Delivery Time'!F34),_xlfn.FORMULATEXT('Delivery Time'!F34),'Delivery Time'!F34),"9","#"),"8","#"),"7","#"),"6","#"),"5","#"),"4","#"),"3","#"),"2","#"),"1","#"),"0","#"),CHAR(10),""),"$",""),"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Delivery Time'!F34),_xlfn.FORMULATEXT('#_Delivery Time'!F34),'#_Delivery Time'!F34),"9","#"),"8","#"),"7","#"),"6","#"),"5","#"),"4","#"),"3","#"),"2","#"),"1","#"),"0","#"),CHAR(10),""),"$",""),"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Delivery Time'!F34),_xlfn.FORMULATEXT('#_Delivery Time'!F34),'#_Delivery Time'!F34),"9","#"),"8","#"),"7","#"),"6","#"),"5","#"),"4","#"),"3","#"),"2","#"),"1","#"),"0","#"),CHAR(10),""),"$","")," ",""),",","@"),"&gt;","@"),"&lt;","@"),"=","@"),")","@"),"(","@"),"^","@"),"/","@"),"+","@"),"*","@"),"-","@"),"@#","")))/2,TRUE,FALSE),"HardCodeMsg",IF(LEN(IF(_xlfn.ISFORMULA('Delivery Time'!F34),_xlfn.FORMULATEXT('Delivery Time'!F34),'Delivery Time'!F34))-LEN(SUBSTITUTE(IF(_xlfn.ISFORMULA('Delivery Time'!F34),_xlfn.FORMULATEXT('Delivery Time'!F34),'Delivery Time'!F34),"""",""))&gt;LEN(IF(_xlfn.ISFORMULA('#_Delivery Time'!F34),_xlfn.FORMULATEXT('#_Delivery Time'!F34),'#_Delivery Time'!F34))-LEN(SUBSTITUTE(IF(_xlfn.ISFORMULA('#_Delivery Time'!F34),_xlfn.FORMULATEXT('#_Delivery Time'!F34),'#_Delivery Time'!F34),"""","")),TRUE,FALSE),"HardQuoteMsg",IF(LEN(IF(_xlfn.ISFORMULA('Delivery Time'!F34),_xlfn.FORMULATEXT('Delivery Time'!F34),'Delivery Time'!F34))-LEN(SUBSTITUTE(IF(_xlfn.ISFORMULA('Delivery Time'!F34),_xlfn.FORMULATEXT('Delivery Time'!F34),'Delivery Time'!F34),"$",""))&lt;0.5*(LEN(IF(_xlfn.ISFORMULA('#_Delivery Time'!F34),_xlfn.FORMULATEXT('#_Delivery Time'!F34),'#_Delivery Time'!F34))-LEN(SUBSTITUTE(IF(_xlfn.ISFORMULA('#_Delivery Time'!F34),_xlfn.FORMULATEXT('#_Delivery Time'!F34),'#_Delivery Time'!F34),"$",""))),TRUE,FALSE),"MissingAbsMsg",TRUE,"PerfectMsg")</f>
        <v/>
      </c>
      <c r="G34" s="52" t="str">
        <f ca="1">_xlfn.IFS(ISBLANK('Delivery Time'!G34),"",IF(NOT(ISNA('#_Delivery Time'!G34)),IF(ISNA('Delivery Time'!G34),TRUE,FALSE),FALSE),"StuNAMsg",IF(AND(ISNA('#_Delivery Time'!G34),ISNA('Delivery Time'!G34)),TRUE,FALSE),"PerfectMsg",IF(NOT(ISERROR('#_Delivery Time'!G34)),IF(ISERROR('Delivery Time'!G34),TRUE,FALSE),FALSE),"StuErrorMsg",IF(TYPE('#_Delivery Time'!G34)&lt;&gt;TYPE('Delivery Time'!G34),TRUE,FALSE),"WrongTypeMsg",IF(_xlfn.ISFORMULA('#_Delivery Time'!G34),IF(NOT(_xlfn.ISFORMULA('Delivery Time'!G34)),TRUE),FALSE),"MissingFormulaMsg",IF(NOT(AND(ISNUMBER(FIND("[",_xlfn.FORMULATEXT('#_Delivery Time'!G34))),ISNUMBER(FIND("!",_xlfn.FORMULATEXT('#_Delivery Time'!G34))))),AND(ISNUMBER(FIND("[",_xlfn.FORMULATEXT('Delivery Time'!G34))),ISNUMBER(FIND("!",_xlfn.FORMULATEXT('Delivery Time'!G34)))),FALSE),"ExternalRefsMsg",IF(ISNUMBER('#_Delivery Time'!G34),IF(ABS('#_Delivery Time'!G34-'Delivery Time'!G34)&gt;0.00001,TRUE,FALSE),IF('#_Delivery Time'!G34&lt;&gt;'Delivery Time'!G34,TRUE,FALSE)),IF(ISNUMBER('#_Delivery Time'!G34),IF('#_Delivery Time'!G34&gt;'Delivery Time'!G34,"TooLow","TooHigh"),"WrongAnswer"),NOT(_xlfn.ISFORMULA('#_Delivery Time'!G34)),"PerfectMsg",IF((LEN(SUBSTITUTE(SUBSTITUTE(SUBSTITUTE(SUBSTITUTE(SUBSTITUTE(SUBSTITUTE(SUBSTITUTE(SUBSTITUTE(SUBSTITUTE(SUBSTITUTE(SUBSTITUTE(SUBSTITUTE(SUBSTITUTE(SUBSTITUTE(SUBSTITUTE(SUBSTITUTE(SUBSTITUTE(SUBSTITUTE(SUBSTITUTE(SUBSTITUTE(SUBSTITUTE(SUBSTITUTE(SUBSTITUTE(SUBSTITUTE(IF(_xlfn.ISFORMULA('Delivery Time'!G34),_xlfn.FORMULATEXT('Delivery Time'!G34),'Delivery Time'!G34),"9","#"),"8","#"),"7","#"),"6","#"),"5","#"),"4","#"),"3","#"),"2","#"),"1","#"),"0","#"),CHAR(10),""),"$",""),"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Delivery Time'!G34),_xlfn.FORMULATEXT('Delivery Time'!G34),'Delivery Time'!G34),"9","#"),"8","#"),"7","#"),"6","#"),"5","#"),"4","#"),"3","#"),"2","#"),"1","#"),"0","#"),CHAR(10),""),"$",""),"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Delivery Time'!G34),_xlfn.FORMULATEXT('#_Delivery Time'!G34),'#_Delivery Time'!G34),"9","#"),"8","#"),"7","#"),"6","#"),"5","#"),"4","#"),"3","#"),"2","#"),"1","#"),"0","#"),CHAR(10),""),"$",""),"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Delivery Time'!G34),_xlfn.FORMULATEXT('#_Delivery Time'!G34),'#_Delivery Time'!G34),"9","#"),"8","#"),"7","#"),"6","#"),"5","#"),"4","#"),"3","#"),"2","#"),"1","#"),"0","#"),CHAR(10),""),"$","")," ",""),",","@"),"&gt;","@"),"&lt;","@"),"=","@"),")","@"),"(","@"),"^","@"),"/","@"),"+","@"),"*","@"),"-","@"),"@#","")))/2,TRUE,FALSE),"HardCodeMsg",IF(LEN(IF(_xlfn.ISFORMULA('Delivery Time'!G34),_xlfn.FORMULATEXT('Delivery Time'!G34),'Delivery Time'!G34))-LEN(SUBSTITUTE(IF(_xlfn.ISFORMULA('Delivery Time'!G34),_xlfn.FORMULATEXT('Delivery Time'!G34),'Delivery Time'!G34),"""",""))&gt;LEN(IF(_xlfn.ISFORMULA('#_Delivery Time'!G34),_xlfn.FORMULATEXT('#_Delivery Time'!G34),'#_Delivery Time'!G34))-LEN(SUBSTITUTE(IF(_xlfn.ISFORMULA('#_Delivery Time'!G34),_xlfn.FORMULATEXT('#_Delivery Time'!G34),'#_Delivery Time'!G34),"""","")),TRUE,FALSE),"HardQuoteMsg",IF(LEN(IF(_xlfn.ISFORMULA('Delivery Time'!G34),_xlfn.FORMULATEXT('Delivery Time'!G34),'Delivery Time'!G34))-LEN(SUBSTITUTE(IF(_xlfn.ISFORMULA('Delivery Time'!G34),_xlfn.FORMULATEXT('Delivery Time'!G34),'Delivery Time'!G34),"$",""))&lt;0.5*(LEN(IF(_xlfn.ISFORMULA('#_Delivery Time'!G34),_xlfn.FORMULATEXT('#_Delivery Time'!G34),'#_Delivery Time'!G34))-LEN(SUBSTITUTE(IF(_xlfn.ISFORMULA('#_Delivery Time'!G34),_xlfn.FORMULATEXT('#_Delivery Time'!G34),'#_Delivery Time'!G34),"$",""))),TRUE,FALSE),"MissingAbsMsg",TRUE,"PerfectMsg")</f>
        <v/>
      </c>
      <c r="H34" s="51" t="str">
        <f ca="1">_xlfn.IFS(ISBLANK('Delivery Time'!H34),"",IF(NOT(ISNA('#_Delivery Time'!H34)),IF(ISNA('Delivery Time'!H34),TRUE,FALSE),FALSE),"StuNAMsg",IF(AND(ISNA('#_Delivery Time'!H34),ISNA('Delivery Time'!H34)),TRUE,FALSE),"PerfectMsg",IF(NOT(ISERROR('#_Delivery Time'!H34)),IF(ISERROR('Delivery Time'!H34),TRUE,FALSE),FALSE),"StuErrorMsg",IF(TYPE('#_Delivery Time'!H34)&lt;&gt;TYPE('Delivery Time'!H34),TRUE,FALSE),"WrongTypeMsg",IF(_xlfn.ISFORMULA('#_Delivery Time'!H34),IF(NOT(_xlfn.ISFORMULA('Delivery Time'!H34)),TRUE),FALSE),"MissingFormulaMsg",IF(NOT(AND(ISNUMBER(FIND("[",_xlfn.FORMULATEXT('#_Delivery Time'!H34))),ISNUMBER(FIND("!",_xlfn.FORMULATEXT('#_Delivery Time'!H34))))),AND(ISNUMBER(FIND("[",_xlfn.FORMULATEXT('Delivery Time'!H34))),ISNUMBER(FIND("!",_xlfn.FORMULATEXT('Delivery Time'!H34)))),FALSE),"ExternalRefsMsg",IF(ISNUMBER('#_Delivery Time'!H34),IF(ABS('#_Delivery Time'!H34-'Delivery Time'!H34)&gt;0.00001,TRUE,FALSE),IF('#_Delivery Time'!H34&lt;&gt;'Delivery Time'!H34,TRUE,FALSE)),IF(ISNUMBER('#_Delivery Time'!H34),IF('#_Delivery Time'!H34&gt;'Delivery Time'!H34,"TooLow","TooHigh"),"WrongAnswer"),NOT(_xlfn.ISFORMULA('#_Delivery Time'!H34)),"PerfectMsg",IF((LEN(SUBSTITUTE(SUBSTITUTE(SUBSTITUTE(SUBSTITUTE(SUBSTITUTE(SUBSTITUTE(SUBSTITUTE(SUBSTITUTE(SUBSTITUTE(SUBSTITUTE(SUBSTITUTE(SUBSTITUTE(SUBSTITUTE(SUBSTITUTE(SUBSTITUTE(SUBSTITUTE(SUBSTITUTE(SUBSTITUTE(SUBSTITUTE(SUBSTITUTE(SUBSTITUTE(SUBSTITUTE(SUBSTITUTE(SUBSTITUTE(IF(_xlfn.ISFORMULA('Delivery Time'!H34),_xlfn.FORMULATEXT('Delivery Time'!H34),'Delivery Time'!H34),"9","#"),"8","#"),"7","#"),"6","#"),"5","#"),"4","#"),"3","#"),"2","#"),"1","#"),"0","#"),CHAR(10),""),"$",""),"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Delivery Time'!H34),_xlfn.FORMULATEXT('Delivery Time'!H34),'Delivery Time'!H34),"9","#"),"8","#"),"7","#"),"6","#"),"5","#"),"4","#"),"3","#"),"2","#"),"1","#"),"0","#"),CHAR(10),""),"$",""),"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Delivery Time'!H34),_xlfn.FORMULATEXT('#_Delivery Time'!H34),'#_Delivery Time'!H34),"9","#"),"8","#"),"7","#"),"6","#"),"5","#"),"4","#"),"3","#"),"2","#"),"1","#"),"0","#"),CHAR(10),""),"$",""),"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Delivery Time'!H34),_xlfn.FORMULATEXT('#_Delivery Time'!H34),'#_Delivery Time'!H34),"9","#"),"8","#"),"7","#"),"6","#"),"5","#"),"4","#"),"3","#"),"2","#"),"1","#"),"0","#"),CHAR(10),""),"$","")," ",""),",","@"),"&gt;","@"),"&lt;","@"),"=","@"),")","@"),"(","@"),"^","@"),"/","@"),"+","@"),"*","@"),"-","@"),"@#","")))/2,TRUE,FALSE),"HardCodeMsg",IF(LEN(IF(_xlfn.ISFORMULA('Delivery Time'!H34),_xlfn.FORMULATEXT('Delivery Time'!H34),'Delivery Time'!H34))-LEN(SUBSTITUTE(IF(_xlfn.ISFORMULA('Delivery Time'!H34),_xlfn.FORMULATEXT('Delivery Time'!H34),'Delivery Time'!H34),"""",""))&gt;LEN(IF(_xlfn.ISFORMULA('#_Delivery Time'!H34),_xlfn.FORMULATEXT('#_Delivery Time'!H34),'#_Delivery Time'!H34))-LEN(SUBSTITUTE(IF(_xlfn.ISFORMULA('#_Delivery Time'!H34),_xlfn.FORMULATEXT('#_Delivery Time'!H34),'#_Delivery Time'!H34),"""","")),TRUE,FALSE),"HardQuoteMsg",IF(LEN(IF(_xlfn.ISFORMULA('Delivery Time'!H34),_xlfn.FORMULATEXT('Delivery Time'!H34),'Delivery Time'!H34))-LEN(SUBSTITUTE(IF(_xlfn.ISFORMULA('Delivery Time'!H34),_xlfn.FORMULATEXT('Delivery Time'!H34),'Delivery Time'!H34),"$",""))&lt;0.5*(LEN(IF(_xlfn.ISFORMULA('#_Delivery Time'!H34),_xlfn.FORMULATEXT('#_Delivery Time'!H34),'#_Delivery Time'!H34))-LEN(SUBSTITUTE(IF(_xlfn.ISFORMULA('#_Delivery Time'!H34),_xlfn.FORMULATEXT('#_Delivery Time'!H34),'#_Delivery Time'!H34),"$",""))),TRUE,FALSE),"MissingAbsMsg",TRUE,"PerfectMsg")</f>
        <v/>
      </c>
    </row>
    <row r="35" spans="5:8" ht="19.25" customHeight="1" x14ac:dyDescent="0.15">
      <c r="E35" s="50">
        <v>0</v>
      </c>
      <c r="F35" s="57" t="str">
        <f ca="1">_xlfn.IFS(ISBLANK('Delivery Time'!F35),"",IF(NOT(ISNA('#_Delivery Time'!F35)),IF(ISNA('Delivery Time'!F35),TRUE,FALSE),FALSE),"StuNAMsg",IF(AND(ISNA('#_Delivery Time'!F35),ISNA('Delivery Time'!F35)),TRUE,FALSE),"PerfectMsg",IF(NOT(ISERROR('#_Delivery Time'!F35)),IF(ISERROR('Delivery Time'!F35),TRUE,FALSE),FALSE),"StuErrorMsg",IF(TYPE('#_Delivery Time'!F35)&lt;&gt;TYPE('Delivery Time'!F35),TRUE,FALSE),"WrongTypeMsg",IF(_xlfn.ISFORMULA('#_Delivery Time'!F35),IF(NOT(_xlfn.ISFORMULA('Delivery Time'!F35)),TRUE),FALSE),"MissingFormulaMsg",IF(NOT(AND(ISNUMBER(FIND("[",_xlfn.FORMULATEXT('#_Delivery Time'!F35))),ISNUMBER(FIND("!",_xlfn.FORMULATEXT('#_Delivery Time'!F35))))),AND(ISNUMBER(FIND("[",_xlfn.FORMULATEXT('Delivery Time'!F35))),ISNUMBER(FIND("!",_xlfn.FORMULATEXT('Delivery Time'!F35)))),FALSE),"ExternalRefsMsg",IF(ISNUMBER('#_Delivery Time'!F35),IF(ABS('#_Delivery Time'!F35-'Delivery Time'!F35)&gt;0.00001,TRUE,FALSE),IF('#_Delivery Time'!F35&lt;&gt;'Delivery Time'!F35,TRUE,FALSE)),IF(ISNUMBER('#_Delivery Time'!F35),IF('#_Delivery Time'!F35&gt;'Delivery Time'!F35,"TooLow","TooHigh"),"WrongAnswer"),NOT(_xlfn.ISFORMULA('#_Delivery Time'!F35)),"PerfectMsg",IF((LEN(SUBSTITUTE(SUBSTITUTE(SUBSTITUTE(SUBSTITUTE(SUBSTITUTE(SUBSTITUTE(SUBSTITUTE(SUBSTITUTE(SUBSTITUTE(SUBSTITUTE(SUBSTITUTE(SUBSTITUTE(SUBSTITUTE(SUBSTITUTE(SUBSTITUTE(SUBSTITUTE(SUBSTITUTE(SUBSTITUTE(SUBSTITUTE(SUBSTITUTE(SUBSTITUTE(SUBSTITUTE(SUBSTITUTE(SUBSTITUTE(IF(_xlfn.ISFORMULA('Delivery Time'!F35),_xlfn.FORMULATEXT('Delivery Time'!F35),'Delivery Time'!F35),"9","#"),"8","#"),"7","#"),"6","#"),"5","#"),"4","#"),"3","#"),"2","#"),"1","#"),"0","#"),CHAR(10),""),"$",""),"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Delivery Time'!F35),_xlfn.FORMULATEXT('Delivery Time'!F35),'Delivery Time'!F35),"9","#"),"8","#"),"7","#"),"6","#"),"5","#"),"4","#"),"3","#"),"2","#"),"1","#"),"0","#"),CHAR(10),""),"$",""),"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Delivery Time'!F35),_xlfn.FORMULATEXT('#_Delivery Time'!F35),'#_Delivery Time'!F35),"9","#"),"8","#"),"7","#"),"6","#"),"5","#"),"4","#"),"3","#"),"2","#"),"1","#"),"0","#"),CHAR(10),""),"$",""),"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Delivery Time'!F35),_xlfn.FORMULATEXT('#_Delivery Time'!F35),'#_Delivery Time'!F35),"9","#"),"8","#"),"7","#"),"6","#"),"5","#"),"4","#"),"3","#"),"2","#"),"1","#"),"0","#"),CHAR(10),""),"$","")," ",""),",","@"),"&gt;","@"),"&lt;","@"),"=","@"),")","@"),"(","@"),"^","@"),"/","@"),"+","@"),"*","@"),"-","@"),"@#","")))/2,TRUE,FALSE),"HardCodeMsg",IF(LEN(IF(_xlfn.ISFORMULA('Delivery Time'!F35),_xlfn.FORMULATEXT('Delivery Time'!F35),'Delivery Time'!F35))-LEN(SUBSTITUTE(IF(_xlfn.ISFORMULA('Delivery Time'!F35),_xlfn.FORMULATEXT('Delivery Time'!F35),'Delivery Time'!F35),"""",""))&gt;LEN(IF(_xlfn.ISFORMULA('#_Delivery Time'!F35),_xlfn.FORMULATEXT('#_Delivery Time'!F35),'#_Delivery Time'!F35))-LEN(SUBSTITUTE(IF(_xlfn.ISFORMULA('#_Delivery Time'!F35),_xlfn.FORMULATEXT('#_Delivery Time'!F35),'#_Delivery Time'!F35),"""","")),TRUE,FALSE),"HardQuoteMsg",IF(LEN(IF(_xlfn.ISFORMULA('Delivery Time'!F35),_xlfn.FORMULATEXT('Delivery Time'!F35),'Delivery Time'!F35))-LEN(SUBSTITUTE(IF(_xlfn.ISFORMULA('Delivery Time'!F35),_xlfn.FORMULATEXT('Delivery Time'!F35),'Delivery Time'!F35),"$",""))&lt;0.5*(LEN(IF(_xlfn.ISFORMULA('#_Delivery Time'!F35),_xlfn.FORMULATEXT('#_Delivery Time'!F35),'#_Delivery Time'!F35))-LEN(SUBSTITUTE(IF(_xlfn.ISFORMULA('#_Delivery Time'!F35),_xlfn.FORMULATEXT('#_Delivery Time'!F35),'#_Delivery Time'!F35),"$",""))),TRUE,FALSE),"MissingAbsMsg",TRUE,"PerfectMsg")</f>
        <v/>
      </c>
      <c r="G35" s="57" t="str">
        <f ca="1">_xlfn.IFS(ISBLANK('Delivery Time'!G35),"",IF(NOT(ISNA('#_Delivery Time'!G35)),IF(ISNA('Delivery Time'!G35),TRUE,FALSE),FALSE),"StuNAMsg",IF(AND(ISNA('#_Delivery Time'!G35),ISNA('Delivery Time'!G35)),TRUE,FALSE),"PerfectMsg",IF(NOT(ISERROR('#_Delivery Time'!G35)),IF(ISERROR('Delivery Time'!G35),TRUE,FALSE),FALSE),"StuErrorMsg",IF(TYPE('#_Delivery Time'!G35)&lt;&gt;TYPE('Delivery Time'!G35),TRUE,FALSE),"WrongTypeMsg",IF(_xlfn.ISFORMULA('#_Delivery Time'!G35),IF(NOT(_xlfn.ISFORMULA('Delivery Time'!G35)),TRUE),FALSE),"MissingFormulaMsg",IF(NOT(AND(ISNUMBER(FIND("[",_xlfn.FORMULATEXT('#_Delivery Time'!G35))),ISNUMBER(FIND("!",_xlfn.FORMULATEXT('#_Delivery Time'!G35))))),AND(ISNUMBER(FIND("[",_xlfn.FORMULATEXT('Delivery Time'!G35))),ISNUMBER(FIND("!",_xlfn.FORMULATEXT('Delivery Time'!G35)))),FALSE),"ExternalRefsMsg",IF(ISNUMBER('#_Delivery Time'!G35),IF(ABS('#_Delivery Time'!G35-'Delivery Time'!G35)&gt;0.00001,TRUE,FALSE),IF('#_Delivery Time'!G35&lt;&gt;'Delivery Time'!G35,TRUE,FALSE)),IF(ISNUMBER('#_Delivery Time'!G35),IF('#_Delivery Time'!G35&gt;'Delivery Time'!G35,"TooLow","TooHigh"),"WrongAnswer"),NOT(_xlfn.ISFORMULA('#_Delivery Time'!G35)),"PerfectMsg",IF((LEN(SUBSTITUTE(SUBSTITUTE(SUBSTITUTE(SUBSTITUTE(SUBSTITUTE(SUBSTITUTE(SUBSTITUTE(SUBSTITUTE(SUBSTITUTE(SUBSTITUTE(SUBSTITUTE(SUBSTITUTE(SUBSTITUTE(SUBSTITUTE(SUBSTITUTE(SUBSTITUTE(SUBSTITUTE(SUBSTITUTE(SUBSTITUTE(SUBSTITUTE(SUBSTITUTE(SUBSTITUTE(SUBSTITUTE(SUBSTITUTE(IF(_xlfn.ISFORMULA('Delivery Time'!G35),_xlfn.FORMULATEXT('Delivery Time'!G35),'Delivery Time'!G35),"9","#"),"8","#"),"7","#"),"6","#"),"5","#"),"4","#"),"3","#"),"2","#"),"1","#"),"0","#"),CHAR(10),""),"$",""),"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Delivery Time'!G35),_xlfn.FORMULATEXT('Delivery Time'!G35),'Delivery Time'!G35),"9","#"),"8","#"),"7","#"),"6","#"),"5","#"),"4","#"),"3","#"),"2","#"),"1","#"),"0","#"),CHAR(10),""),"$",""),"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Delivery Time'!G35),_xlfn.FORMULATEXT('#_Delivery Time'!G35),'#_Delivery Time'!G35),"9","#"),"8","#"),"7","#"),"6","#"),"5","#"),"4","#"),"3","#"),"2","#"),"1","#"),"0","#"),CHAR(10),""),"$",""),"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Delivery Time'!G35),_xlfn.FORMULATEXT('#_Delivery Time'!G35),'#_Delivery Time'!G35),"9","#"),"8","#"),"7","#"),"6","#"),"5","#"),"4","#"),"3","#"),"2","#"),"1","#"),"0","#"),CHAR(10),""),"$","")," ",""),",","@"),"&gt;","@"),"&lt;","@"),"=","@"),")","@"),"(","@"),"^","@"),"/","@"),"+","@"),"*","@"),"-","@"),"@#","")))/2,TRUE,FALSE),"HardCodeMsg",IF(LEN(IF(_xlfn.ISFORMULA('Delivery Time'!G35),_xlfn.FORMULATEXT('Delivery Time'!G35),'Delivery Time'!G35))-LEN(SUBSTITUTE(IF(_xlfn.ISFORMULA('Delivery Time'!G35),_xlfn.FORMULATEXT('Delivery Time'!G35),'Delivery Time'!G35),"""",""))&gt;LEN(IF(_xlfn.ISFORMULA('#_Delivery Time'!G35),_xlfn.FORMULATEXT('#_Delivery Time'!G35),'#_Delivery Time'!G35))-LEN(SUBSTITUTE(IF(_xlfn.ISFORMULA('#_Delivery Time'!G35),_xlfn.FORMULATEXT('#_Delivery Time'!G35),'#_Delivery Time'!G35),"""","")),TRUE,FALSE),"HardQuoteMsg",IF(LEN(IF(_xlfn.ISFORMULA('Delivery Time'!G35),_xlfn.FORMULATEXT('Delivery Time'!G35),'Delivery Time'!G35))-LEN(SUBSTITUTE(IF(_xlfn.ISFORMULA('Delivery Time'!G35),_xlfn.FORMULATEXT('Delivery Time'!G35),'Delivery Time'!G35),"$",""))&lt;0.5*(LEN(IF(_xlfn.ISFORMULA('#_Delivery Time'!G35),_xlfn.FORMULATEXT('#_Delivery Time'!G35),'#_Delivery Time'!G35))-LEN(SUBSTITUTE(IF(_xlfn.ISFORMULA('#_Delivery Time'!G35),_xlfn.FORMULATEXT('#_Delivery Time'!G35),'#_Delivery Time'!G35),"$",""))),TRUE,FALSE),"MissingAbsMsg",TRUE,"PerfectMsg")</f>
        <v/>
      </c>
      <c r="H35" s="51" t="str">
        <f ca="1">_xlfn.IFS(ISBLANK('Delivery Time'!H35),"",IF(NOT(ISNA('#_Delivery Time'!H35)),IF(ISNA('Delivery Time'!H35),TRUE,FALSE),FALSE),"StuNAMsg",IF(AND(ISNA('#_Delivery Time'!H35),ISNA('Delivery Time'!H35)),TRUE,FALSE),"PerfectMsg",IF(NOT(ISERROR('#_Delivery Time'!H35)),IF(ISERROR('Delivery Time'!H35),TRUE,FALSE),FALSE),"StuErrorMsg",IF(TYPE('#_Delivery Time'!H35)&lt;&gt;TYPE('Delivery Time'!H35),TRUE,FALSE),"WrongTypeMsg",IF(_xlfn.ISFORMULA('#_Delivery Time'!H35),IF(NOT(_xlfn.ISFORMULA('Delivery Time'!H35)),TRUE),FALSE),"MissingFormulaMsg",IF(NOT(AND(ISNUMBER(FIND("[",_xlfn.FORMULATEXT('#_Delivery Time'!H35))),ISNUMBER(FIND("!",_xlfn.FORMULATEXT('#_Delivery Time'!H35))))),AND(ISNUMBER(FIND("[",_xlfn.FORMULATEXT('Delivery Time'!H35))),ISNUMBER(FIND("!",_xlfn.FORMULATEXT('Delivery Time'!H35)))),FALSE),"ExternalRefsMsg",IF(ISNUMBER('#_Delivery Time'!H35),IF(ABS('#_Delivery Time'!H35-'Delivery Time'!H35)&gt;0.00001,TRUE,FALSE),IF('#_Delivery Time'!H35&lt;&gt;'Delivery Time'!H35,TRUE,FALSE)),IF(ISNUMBER('#_Delivery Time'!H35),IF('#_Delivery Time'!H35&gt;'Delivery Time'!H35,"TooLow","TooHigh"),"WrongAnswer"),NOT(_xlfn.ISFORMULA('#_Delivery Time'!H35)),"PerfectMsg",IF((LEN(SUBSTITUTE(SUBSTITUTE(SUBSTITUTE(SUBSTITUTE(SUBSTITUTE(SUBSTITUTE(SUBSTITUTE(SUBSTITUTE(SUBSTITUTE(SUBSTITUTE(SUBSTITUTE(SUBSTITUTE(SUBSTITUTE(SUBSTITUTE(SUBSTITUTE(SUBSTITUTE(SUBSTITUTE(SUBSTITUTE(SUBSTITUTE(SUBSTITUTE(SUBSTITUTE(SUBSTITUTE(SUBSTITUTE(SUBSTITUTE(IF(_xlfn.ISFORMULA('Delivery Time'!H35),_xlfn.FORMULATEXT('Delivery Time'!H35),'Delivery Time'!H35),"9","#"),"8","#"),"7","#"),"6","#"),"5","#"),"4","#"),"3","#"),"2","#"),"1","#"),"0","#"),CHAR(10),""),"$",""),"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Delivery Time'!H35),_xlfn.FORMULATEXT('Delivery Time'!H35),'Delivery Time'!H35),"9","#"),"8","#"),"7","#"),"6","#"),"5","#"),"4","#"),"3","#"),"2","#"),"1","#"),"0","#"),CHAR(10),""),"$",""),"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Delivery Time'!H35),_xlfn.FORMULATEXT('#_Delivery Time'!H35),'#_Delivery Time'!H35),"9","#"),"8","#"),"7","#"),"6","#"),"5","#"),"4","#"),"3","#"),"2","#"),"1","#"),"0","#"),CHAR(10),""),"$",""),"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Delivery Time'!H35),_xlfn.FORMULATEXT('#_Delivery Time'!H35),'#_Delivery Time'!H35),"9","#"),"8","#"),"7","#"),"6","#"),"5","#"),"4","#"),"3","#"),"2","#"),"1","#"),"0","#"),CHAR(10),""),"$","")," ",""),",","@"),"&gt;","@"),"&lt;","@"),"=","@"),")","@"),"(","@"),"^","@"),"/","@"),"+","@"),"*","@"),"-","@"),"@#","")))/2,TRUE,FALSE),"HardCodeMsg",IF(LEN(IF(_xlfn.ISFORMULA('Delivery Time'!H35),_xlfn.FORMULATEXT('Delivery Time'!H35),'Delivery Time'!H35))-LEN(SUBSTITUTE(IF(_xlfn.ISFORMULA('Delivery Time'!H35),_xlfn.FORMULATEXT('Delivery Time'!H35),'Delivery Time'!H35),"""",""))&gt;LEN(IF(_xlfn.ISFORMULA('#_Delivery Time'!H35),_xlfn.FORMULATEXT('#_Delivery Time'!H35),'#_Delivery Time'!H35))-LEN(SUBSTITUTE(IF(_xlfn.ISFORMULA('#_Delivery Time'!H35),_xlfn.FORMULATEXT('#_Delivery Time'!H35),'#_Delivery Time'!H35),"""","")),TRUE,FALSE),"HardQuoteMsg",IF(LEN(IF(_xlfn.ISFORMULA('Delivery Time'!H35),_xlfn.FORMULATEXT('Delivery Time'!H35),'Delivery Time'!H35))-LEN(SUBSTITUTE(IF(_xlfn.ISFORMULA('Delivery Time'!H35),_xlfn.FORMULATEXT('Delivery Time'!H35),'Delivery Time'!H35),"$",""))&lt;0.5*(LEN(IF(_xlfn.ISFORMULA('#_Delivery Time'!H35),_xlfn.FORMULATEXT('#_Delivery Time'!H35),'#_Delivery Time'!H35))-LEN(SUBSTITUTE(IF(_xlfn.ISFORMULA('#_Delivery Time'!H35),_xlfn.FORMULATEXT('#_Delivery Time'!H35),'#_Delivery Time'!H35),"$",""))),TRUE,FALSE),"MissingAbsMsg",TRUE,"PerfectMsg")</f>
        <v/>
      </c>
    </row>
    <row r="37" spans="5:8" ht="33" customHeight="1" x14ac:dyDescent="0.15">
      <c r="E37" s="58">
        <v>0</v>
      </c>
      <c r="F37" s="58"/>
      <c r="G37" s="58"/>
      <c r="H37" s="53" t="str">
        <f ca="1">_xlfn.IFS(ISBLANK('Delivery Time'!H37),"",IF(NOT(ISNA('#_Delivery Time'!H37)),IF(ISNA('Delivery Time'!H37),TRUE,FALSE),FALSE),"StuNAMsg",IF(AND(ISNA('#_Delivery Time'!H37),ISNA('Delivery Time'!H37)),TRUE,FALSE),"PerfectMsg",IF(NOT(ISERROR('#_Delivery Time'!H37)),IF(ISERROR('Delivery Time'!H37),TRUE,FALSE),FALSE),"StuErrorMsg",IF(TYPE('#_Delivery Time'!H37)&lt;&gt;TYPE('Delivery Time'!H37),TRUE,FALSE),"WrongTypeMsg",IF(_xlfn.ISFORMULA('#_Delivery Time'!H37),IF(NOT(_xlfn.ISFORMULA('Delivery Time'!H37)),TRUE),FALSE),"MissingFormulaMsg",IF(NOT(AND(ISNUMBER(FIND("[",_xlfn.FORMULATEXT('#_Delivery Time'!H37))),ISNUMBER(FIND("!",_xlfn.FORMULATEXT('#_Delivery Time'!H37))))),AND(ISNUMBER(FIND("[",_xlfn.FORMULATEXT('Delivery Time'!H37))),ISNUMBER(FIND("!",_xlfn.FORMULATEXT('Delivery Time'!H37)))),FALSE),"ExternalRefsMsg",IF(ISNUMBER('#_Delivery Time'!H37),IF(ABS('#_Delivery Time'!H37-'Delivery Time'!H37)&gt;0.00001,TRUE,FALSE),IF('#_Delivery Time'!H37&lt;&gt;'Delivery Time'!H37,TRUE,FALSE)),IF(ISNUMBER('#_Delivery Time'!H37),IF('#_Delivery Time'!H37&gt;'Delivery Time'!H37,"TooLow","TooHigh"),"WrongAnswer"),NOT(_xlfn.ISFORMULA('#_Delivery Time'!H37)),"PerfectMsg",IF((LEN(SUBSTITUTE(SUBSTITUTE(SUBSTITUTE(SUBSTITUTE(SUBSTITUTE(SUBSTITUTE(SUBSTITUTE(SUBSTITUTE(SUBSTITUTE(SUBSTITUTE(SUBSTITUTE(SUBSTITUTE(SUBSTITUTE(SUBSTITUTE(SUBSTITUTE(SUBSTITUTE(SUBSTITUTE(SUBSTITUTE(SUBSTITUTE(SUBSTITUTE(SUBSTITUTE(SUBSTITUTE(SUBSTITUTE(SUBSTITUTE(IF(_xlfn.ISFORMULA('Delivery Time'!H37),_xlfn.FORMULATEXT('Delivery Time'!H37),'Delivery Time'!H37),"9","#"),"8","#"),"7","#"),"6","#"),"5","#"),"4","#"),"3","#"),"2","#"),"1","#"),"0","#"),CHAR(10),""),"$",""),"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Delivery Time'!H37),_xlfn.FORMULATEXT('Delivery Time'!H37),'Delivery Time'!H37),"9","#"),"8","#"),"7","#"),"6","#"),"5","#"),"4","#"),"3","#"),"2","#"),"1","#"),"0","#"),CHAR(10),""),"$",""),"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Delivery Time'!H37),_xlfn.FORMULATEXT('#_Delivery Time'!H37),'#_Delivery Time'!H37),"9","#"),"8","#"),"7","#"),"6","#"),"5","#"),"4","#"),"3","#"),"2","#"),"1","#"),"0","#"),CHAR(10),""),"$",""),"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Delivery Time'!H37),_xlfn.FORMULATEXT('#_Delivery Time'!H37),'#_Delivery Time'!H37),"9","#"),"8","#"),"7","#"),"6","#"),"5","#"),"4","#"),"3","#"),"2","#"),"1","#"),"0","#"),CHAR(10),""),"$","")," ",""),",","@"),"&gt;","@"),"&lt;","@"),"=","@"),")","@"),"(","@"),"^","@"),"/","@"),"+","@"),"*","@"),"-","@"),"@#","")))/2,TRUE,FALSE),"HardCodeMsg",IF(LEN(IF(_xlfn.ISFORMULA('Delivery Time'!H37),_xlfn.FORMULATEXT('Delivery Time'!H37),'Delivery Time'!H37))-LEN(SUBSTITUTE(IF(_xlfn.ISFORMULA('Delivery Time'!H37),_xlfn.FORMULATEXT('Delivery Time'!H37),'Delivery Time'!H37),"""",""))&gt;LEN(IF(_xlfn.ISFORMULA('#_Delivery Time'!H37),_xlfn.FORMULATEXT('#_Delivery Time'!H37),'#_Delivery Time'!H37))-LEN(SUBSTITUTE(IF(_xlfn.ISFORMULA('#_Delivery Time'!H37),_xlfn.FORMULATEXT('#_Delivery Time'!H37),'#_Delivery Time'!H37),"""","")),TRUE,FALSE),"HardQuoteMsg",IF(LEN(IF(_xlfn.ISFORMULA('Delivery Time'!H37),_xlfn.FORMULATEXT('Delivery Time'!H37),'Delivery Time'!H37))-LEN(SUBSTITUTE(IF(_xlfn.ISFORMULA('Delivery Time'!H37),_xlfn.FORMULATEXT('Delivery Time'!H37),'Delivery Time'!H37),"$",""))&lt;0.5*(LEN(IF(_xlfn.ISFORMULA('#_Delivery Time'!H37),_xlfn.FORMULATEXT('#_Delivery Time'!H37),'#_Delivery Time'!H37))-LEN(SUBSTITUTE(IF(_xlfn.ISFORMULA('#_Delivery Time'!H37),_xlfn.FORMULATEXT('#_Delivery Time'!H37),'#_Delivery Time'!H37),"$",""))),TRUE,FALSE),"MissingAbsMsg",TRUE,"PerfectMsg")</f>
        <v/>
      </c>
    </row>
    <row r="38" spans="5:8" ht="33" customHeight="1" x14ac:dyDescent="0.15">
      <c r="E38" s="58">
        <v>0</v>
      </c>
      <c r="F38" s="58"/>
      <c r="G38" s="58"/>
      <c r="H38" s="53" t="str">
        <f ca="1">_xlfn.IFS(ISBLANK('Delivery Time'!H38),"",IF(NOT(ISNA('#_Delivery Time'!H38)),IF(ISNA('Delivery Time'!H38),TRUE,FALSE),FALSE),"StuNAMsg",IF(AND(ISNA('#_Delivery Time'!H38),ISNA('Delivery Time'!H38)),TRUE,FALSE),"PerfectMsg",IF(NOT(ISERROR('#_Delivery Time'!H38)),IF(ISERROR('Delivery Time'!H38),TRUE,FALSE),FALSE),"StuErrorMsg",IF(TYPE('#_Delivery Time'!H38)&lt;&gt;TYPE('Delivery Time'!H38),TRUE,FALSE),"WrongTypeMsg",IF(_xlfn.ISFORMULA('#_Delivery Time'!H38),IF(NOT(_xlfn.ISFORMULA('Delivery Time'!H38)),TRUE),FALSE),"MissingFormulaMsg",IF(NOT(AND(ISNUMBER(FIND("[",_xlfn.FORMULATEXT('#_Delivery Time'!H38))),ISNUMBER(FIND("!",_xlfn.FORMULATEXT('#_Delivery Time'!H38))))),AND(ISNUMBER(FIND("[",_xlfn.FORMULATEXT('Delivery Time'!H38))),ISNUMBER(FIND("!",_xlfn.FORMULATEXT('Delivery Time'!H38)))),FALSE),"ExternalRefsMsg",IF(ISNUMBER('#_Delivery Time'!H38),IF(ABS('#_Delivery Time'!H38-'Delivery Time'!H38)&gt;0.00001,TRUE,FALSE),IF('#_Delivery Time'!H38&lt;&gt;'Delivery Time'!H38,TRUE,FALSE)),IF(ISNUMBER('#_Delivery Time'!H38),IF('#_Delivery Time'!H38&gt;'Delivery Time'!H38,"TooLow","TooHigh"),"WrongAnswer"),NOT(_xlfn.ISFORMULA('#_Delivery Time'!H38)),"PerfectMsg",IF((LEN(SUBSTITUTE(SUBSTITUTE(SUBSTITUTE(SUBSTITUTE(SUBSTITUTE(SUBSTITUTE(SUBSTITUTE(SUBSTITUTE(SUBSTITUTE(SUBSTITUTE(SUBSTITUTE(SUBSTITUTE(SUBSTITUTE(SUBSTITUTE(SUBSTITUTE(SUBSTITUTE(SUBSTITUTE(SUBSTITUTE(SUBSTITUTE(SUBSTITUTE(SUBSTITUTE(SUBSTITUTE(SUBSTITUTE(SUBSTITUTE(IF(_xlfn.ISFORMULA('Delivery Time'!H38),_xlfn.FORMULATEXT('Delivery Time'!H38),'Delivery Time'!H38),"9","#"),"8","#"),"7","#"),"6","#"),"5","#"),"4","#"),"3","#"),"2","#"),"1","#"),"0","#"),CHAR(10),""),"$",""),"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Delivery Time'!H38),_xlfn.FORMULATEXT('Delivery Time'!H38),'Delivery Time'!H38),"9","#"),"8","#"),"7","#"),"6","#"),"5","#"),"4","#"),"3","#"),"2","#"),"1","#"),"0","#"),CHAR(10),""),"$",""),"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Delivery Time'!H38),_xlfn.FORMULATEXT('#_Delivery Time'!H38),'#_Delivery Time'!H38),"9","#"),"8","#"),"7","#"),"6","#"),"5","#"),"4","#"),"3","#"),"2","#"),"1","#"),"0","#"),CHAR(10),""),"$",""),"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Delivery Time'!H38),_xlfn.FORMULATEXT('#_Delivery Time'!H38),'#_Delivery Time'!H38),"9","#"),"8","#"),"7","#"),"6","#"),"5","#"),"4","#"),"3","#"),"2","#"),"1","#"),"0","#"),CHAR(10),""),"$","")," ",""),",","@"),"&gt;","@"),"&lt;","@"),"=","@"),")","@"),"(","@"),"^","@"),"/","@"),"+","@"),"*","@"),"-","@"),"@#","")))/2,TRUE,FALSE),"HardCodeMsg",IF(LEN(IF(_xlfn.ISFORMULA('Delivery Time'!H38),_xlfn.FORMULATEXT('Delivery Time'!H38),'Delivery Time'!H38))-LEN(SUBSTITUTE(IF(_xlfn.ISFORMULA('Delivery Time'!H38),_xlfn.FORMULATEXT('Delivery Time'!H38),'Delivery Time'!H38),"""",""))&gt;LEN(IF(_xlfn.ISFORMULA('#_Delivery Time'!H38),_xlfn.FORMULATEXT('#_Delivery Time'!H38),'#_Delivery Time'!H38))-LEN(SUBSTITUTE(IF(_xlfn.ISFORMULA('#_Delivery Time'!H38),_xlfn.FORMULATEXT('#_Delivery Time'!H38),'#_Delivery Time'!H38),"""","")),TRUE,FALSE),"HardQuoteMsg",IF(LEN(IF(_xlfn.ISFORMULA('Delivery Time'!H38),_xlfn.FORMULATEXT('Delivery Time'!H38),'Delivery Time'!H38))-LEN(SUBSTITUTE(IF(_xlfn.ISFORMULA('Delivery Time'!H38),_xlfn.FORMULATEXT('Delivery Time'!H38),'Delivery Time'!H38),"$",""))&lt;0.5*(LEN(IF(_xlfn.ISFORMULA('#_Delivery Time'!H38),_xlfn.FORMULATEXT('#_Delivery Time'!H38),'#_Delivery Time'!H38))-LEN(SUBSTITUTE(IF(_xlfn.ISFORMULA('#_Delivery Time'!H38),_xlfn.FORMULATEXT('#_Delivery Time'!H38),'#_Delivery Time'!H38),"$",""))),TRUE,FALSE),"MissingAbsMsg",TRUE,"PerfectMsg")</f>
        <v/>
      </c>
    </row>
    <row r="39" spans="5:8" ht="33" customHeight="1" x14ac:dyDescent="0.15">
      <c r="E39" s="58">
        <v>0</v>
      </c>
      <c r="F39" s="58"/>
      <c r="G39" s="58"/>
      <c r="H39" s="53" t="str">
        <f ca="1">_xlfn.IFS(ISBLANK('Delivery Time'!H39),"",IF(NOT(ISNA('#_Delivery Time'!H39)),IF(ISNA('Delivery Time'!H39),TRUE,FALSE),FALSE),"StuNAMsg",IF(AND(ISNA('#_Delivery Time'!H39),ISNA('Delivery Time'!H39)),TRUE,FALSE),"PerfectMsg",IF(NOT(ISERROR('#_Delivery Time'!H39)),IF(ISERROR('Delivery Time'!H39),TRUE,FALSE),FALSE),"StuErrorMsg",IF(TYPE('#_Delivery Time'!H39)&lt;&gt;TYPE('Delivery Time'!H39),TRUE,FALSE),"WrongTypeMsg",IF(_xlfn.ISFORMULA('#_Delivery Time'!H39),IF(NOT(_xlfn.ISFORMULA('Delivery Time'!H39)),TRUE),FALSE),"MissingFormulaMsg",IF(NOT(AND(ISNUMBER(FIND("[",_xlfn.FORMULATEXT('#_Delivery Time'!H39))),ISNUMBER(FIND("!",_xlfn.FORMULATEXT('#_Delivery Time'!H39))))),AND(ISNUMBER(FIND("[",_xlfn.FORMULATEXT('Delivery Time'!H39))),ISNUMBER(FIND("!",_xlfn.FORMULATEXT('Delivery Time'!H39)))),FALSE),"ExternalRefsMsg",IF(ISNUMBER('#_Delivery Time'!H39),IF(ABS('#_Delivery Time'!H39-'Delivery Time'!H39)&gt;0.00001,TRUE,FALSE),IF('#_Delivery Time'!H39&lt;&gt;'Delivery Time'!H39,TRUE,FALSE)),IF(ISNUMBER('#_Delivery Time'!H39),IF('#_Delivery Time'!H39&gt;'Delivery Time'!H39,"TooLow","TooHigh"),"WrongAnswer"),NOT(_xlfn.ISFORMULA('#_Delivery Time'!H39)),"PerfectMsg",IF((LEN(SUBSTITUTE(SUBSTITUTE(SUBSTITUTE(SUBSTITUTE(SUBSTITUTE(SUBSTITUTE(SUBSTITUTE(SUBSTITUTE(SUBSTITUTE(SUBSTITUTE(SUBSTITUTE(SUBSTITUTE(SUBSTITUTE(SUBSTITUTE(SUBSTITUTE(SUBSTITUTE(SUBSTITUTE(SUBSTITUTE(SUBSTITUTE(SUBSTITUTE(SUBSTITUTE(SUBSTITUTE(SUBSTITUTE(SUBSTITUTE(IF(_xlfn.ISFORMULA('Delivery Time'!H39),_xlfn.FORMULATEXT('Delivery Time'!H39),'Delivery Time'!H39),"9","#"),"8","#"),"7","#"),"6","#"),"5","#"),"4","#"),"3","#"),"2","#"),"1","#"),"0","#"),CHAR(10),""),"$",""),"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Delivery Time'!H39),_xlfn.FORMULATEXT('Delivery Time'!H39),'Delivery Time'!H39),"9","#"),"8","#"),"7","#"),"6","#"),"5","#"),"4","#"),"3","#"),"2","#"),"1","#"),"0","#"),CHAR(10),""),"$",""),"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Delivery Time'!H39),_xlfn.FORMULATEXT('#_Delivery Time'!H39),'#_Delivery Time'!H39),"9","#"),"8","#"),"7","#"),"6","#"),"5","#"),"4","#"),"3","#"),"2","#"),"1","#"),"0","#"),CHAR(10),""),"$",""),"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Delivery Time'!H39),_xlfn.FORMULATEXT('#_Delivery Time'!H39),'#_Delivery Time'!H39),"9","#"),"8","#"),"7","#"),"6","#"),"5","#"),"4","#"),"3","#"),"2","#"),"1","#"),"0","#"),CHAR(10),""),"$","")," ",""),",","@"),"&gt;","@"),"&lt;","@"),"=","@"),")","@"),"(","@"),"^","@"),"/","@"),"+","@"),"*","@"),"-","@"),"@#","")))/2,TRUE,FALSE),"HardCodeMsg",IF(LEN(IF(_xlfn.ISFORMULA('Delivery Time'!H39),_xlfn.FORMULATEXT('Delivery Time'!H39),'Delivery Time'!H39))-LEN(SUBSTITUTE(IF(_xlfn.ISFORMULA('Delivery Time'!H39),_xlfn.FORMULATEXT('Delivery Time'!H39),'Delivery Time'!H39),"""",""))&gt;LEN(IF(_xlfn.ISFORMULA('#_Delivery Time'!H39),_xlfn.FORMULATEXT('#_Delivery Time'!H39),'#_Delivery Time'!H39))-LEN(SUBSTITUTE(IF(_xlfn.ISFORMULA('#_Delivery Time'!H39),_xlfn.FORMULATEXT('#_Delivery Time'!H39),'#_Delivery Time'!H39),"""","")),TRUE,FALSE),"HardQuoteMsg",IF(LEN(IF(_xlfn.ISFORMULA('Delivery Time'!H39),_xlfn.FORMULATEXT('Delivery Time'!H39),'Delivery Time'!H39))-LEN(SUBSTITUTE(IF(_xlfn.ISFORMULA('Delivery Time'!H39),_xlfn.FORMULATEXT('Delivery Time'!H39),'Delivery Time'!H39),"$",""))&lt;0.5*(LEN(IF(_xlfn.ISFORMULA('#_Delivery Time'!H39),_xlfn.FORMULATEXT('#_Delivery Time'!H39),'#_Delivery Time'!H39))-LEN(SUBSTITUTE(IF(_xlfn.ISFORMULA('#_Delivery Time'!H39),_xlfn.FORMULATEXT('#_Delivery Time'!H39),'#_Delivery Time'!H39),"$",""))),TRUE,FALSE),"MissingAbsMsg",TRUE,"PerfectMsg")</f>
        <v/>
      </c>
    </row>
  </sheetData>
  <mergeCells count="3">
    <mergeCell ref="E37:G37"/>
    <mergeCell ref="E38:G38"/>
    <mergeCell ref="E39:G39"/>
  </mergeCell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19B4BD-9298-8C41-8816-B3BC41C5FFD4}">
  <dimension ref="A1:AO39"/>
  <sheetViews>
    <sheetView showGridLines="0" zoomScale="120" zoomScaleNormal="120" workbookViewId="0">
      <pane ySplit="2" topLeftCell="A3" activePane="bottomLeft" state="frozen"/>
      <selection pane="bottomLeft" activeCell="A3" sqref="A3"/>
    </sheetView>
  </sheetViews>
  <sheetFormatPr baseColWidth="10" defaultColWidth="8.83203125" defaultRowHeight="15" x14ac:dyDescent="0.2"/>
  <cols>
    <col min="5" max="5" width="52.33203125" customWidth="1"/>
    <col min="6" max="6" width="18.1640625" customWidth="1"/>
    <col min="7" max="7" width="19.33203125" customWidth="1"/>
    <col min="8" max="8" width="16.83203125" customWidth="1"/>
    <col min="9" max="9" width="15.83203125" customWidth="1"/>
    <col min="10" max="11" width="17.6640625" customWidth="1"/>
    <col min="12" max="12" width="17.33203125" customWidth="1"/>
  </cols>
  <sheetData>
    <row r="1" spans="1:41" s="22" customFormat="1" ht="22" customHeight="1" x14ac:dyDescent="0.2">
      <c r="A1" s="26" t="s">
        <v>299</v>
      </c>
      <c r="B1" s="26" t="s">
        <v>300</v>
      </c>
      <c r="C1" s="26" t="s">
        <v>301</v>
      </c>
      <c r="D1" s="27" t="str" cm="1">
        <f t="array" aca="1" ref="D1" ca="1">IFERROR(
    _xlfn.LET(
        _xlpm.FileName, MID(CELL("filename", A1), FIND("]", CELL("filename", A1)) + 1, 255),
        _xlpm.DynamicRef, INDIRECT("'#_" &amp; _xlpm.FileName &amp; "'!" &amp; C2),
        IF(
            TYPE(_xlpm.DynamicRef) = 1,
            VLOOKUP(
                CELL("format", _xlpm.DynamicRef),
                FormatCodesSFX!$A$4:$B$53,
                2,
                FALSE
            ),
            _xlfn.SWITCH(
                TYPE(_xlpm.DynamicRef),
                2, "short text",
                4, "logical",
                16, "error",
                64, "long text",
                "Other"
            )
        )
    ),
    "Error in formula"
)</f>
        <v>error</v>
      </c>
      <c r="E1" s="26"/>
      <c r="F1" s="26"/>
      <c r="G1" s="26"/>
      <c r="H1" s="26"/>
      <c r="I1" s="27" t="str" cm="1">
        <f t="array" ref="I1">_xlfn.IFS(ROW(A100)&lt;100,"Undo deleted row or quit without saving",COLUMN(AZ1)&lt;52,"Undo deleted column or quit without saving",ROW(A100)&gt;100,"Undo inserted row or quit without saving",COLUMN(AZ1)&gt;52,"Undo inserted column or quit without saving",Scoreboard!$F$26&lt;&gt;"","Security compromised: Undo last action or quit without saving",TRUE=TRUE,"Joe Bobcat")</f>
        <v>Joe Bobcat</v>
      </c>
      <c r="J1" s="27"/>
      <c r="K1" s="27"/>
      <c r="L1" s="27" t="s">
        <v>302</v>
      </c>
      <c r="M1" s="27"/>
      <c r="N1" s="27"/>
      <c r="O1" s="27"/>
      <c r="P1" s="28" t="s">
        <v>303</v>
      </c>
      <c r="Q1" s="27"/>
      <c r="R1" s="27"/>
      <c r="S1" s="55" t="s">
        <v>305</v>
      </c>
      <c r="T1" s="30"/>
      <c r="U1" s="29"/>
      <c r="V1" s="30"/>
      <c r="W1" s="29"/>
      <c r="X1" s="26" t="str">
        <f t="shared" ref="X1:AA2" si="0">A1</f>
        <v>earned</v>
      </c>
      <c r="Y1" s="26" t="str">
        <f t="shared" si="0"/>
        <v>possible</v>
      </c>
      <c r="Z1" s="26" t="str">
        <f t="shared" si="0"/>
        <v>cell</v>
      </c>
      <c r="AA1" s="27" t="str">
        <f t="shared" ca="1" si="0"/>
        <v>error</v>
      </c>
      <c r="AB1" s="26"/>
      <c r="AC1" s="26"/>
      <c r="AD1" s="31"/>
      <c r="AE1" s="31"/>
      <c r="AF1" s="27" t="str">
        <f>I1</f>
        <v>Joe Bobcat</v>
      </c>
      <c r="AG1" s="27"/>
      <c r="AH1" s="31"/>
      <c r="AI1" s="31"/>
      <c r="AJ1" s="31"/>
      <c r="AK1" s="31"/>
      <c r="AL1" s="27" t="s">
        <v>302</v>
      </c>
      <c r="AM1" s="31"/>
      <c r="AN1" s="31"/>
      <c r="AO1" s="31"/>
    </row>
    <row r="2" spans="1:41" s="22" customFormat="1" ht="23" customHeight="1" thickBot="1" x14ac:dyDescent="0.4">
      <c r="A2" s="32">
        <f ca="1">'Delivery TimeSC'!$A$2</f>
        <v>0</v>
      </c>
      <c r="B2" s="33">
        <f>'Delivery TimeSC'!$B$2</f>
        <v>18</v>
      </c>
      <c r="C2" s="32" t="str" cm="1">
        <f t="array" aca="1" ref="C2" ca="1">SUBSTITUTE(IF(LEN(CELL("address"))&lt;15,CELL("address"),""),"$","")</f>
        <v/>
      </c>
      <c r="D2" s="34" t="str" cm="1">
        <f t="array" aca="1" ref="D2" ca="1">IF(ISNUMBER(SEARCH("#REF!",_xlfn.SINGLE(_xlfn.FORMULATEXT(INDIRECT("'Delivery TimeSC'!" &amp; C2))))), "DRAGGING CELLS IS NOT PERMITTED. PLEASE UNDO LAST ACTION!!",IF(IF('Delivery TimeSC'!B2=0,1,'Delivery TimeSC'!C2/'Delivery TimeSC'!B2)&gt;=Scoreboard!$F$19,IF(ISNUMBER(SEARCH("#REF!",_xlfn.SINGLE(_xlfn.FORMULATEXT(INDIRECT("'Delivery TimeSC'!"&amp;C2))))),"DRAGGING CELLS IS NOT PERMITTED. PLEASE UNDO LAST ACTION!!",IF($P$1&lt;&gt;"Feedback OFF",IFERROR(HLOOKUP(INDIRECT("'Delivery TimeSC'!"&amp;C2),FeedbackSFX!$B$2:$N$10,IF($P$1="Feedback ON", 2, FeedbackSFX!B1), FALSE), ""),"")),IF(IF('Delivery TimeSC'!B2=0,1,'Delivery TimeSC'!C2/'Delivery TimeSC'!B2)&gt;=Scoreboard!$F$19/2,"Earn "&amp;TEXT(Scoreboard!$F$19,"0%")&amp;" to unlock score and feedback. ---&gt; Halfway There!!!","Earn "&amp;TEXT(Scoreboard!$F$19,"0%")&amp;" to unlock score and feedback.")))</f>
        <v/>
      </c>
      <c r="E2" s="35"/>
      <c r="F2" s="35"/>
      <c r="G2" s="35"/>
      <c r="H2" s="35"/>
      <c r="I2" s="36"/>
      <c r="J2" s="35"/>
      <c r="K2" s="35"/>
      <c r="L2" s="35"/>
      <c r="M2" s="35"/>
      <c r="N2" s="35"/>
      <c r="O2" s="35"/>
      <c r="P2" s="42" t="str">
        <f ca="1">IF(Scoreboard!$E$4="Excel version: Invalid","****ERROR: Scoreboard requires Excel 365 or 2021 to run****", "")</f>
        <v/>
      </c>
      <c r="Q2" s="35"/>
      <c r="R2" s="35"/>
      <c r="S2" s="37"/>
      <c r="T2" s="38"/>
      <c r="U2" s="39"/>
      <c r="V2" s="38"/>
      <c r="W2" s="39"/>
      <c r="X2" s="40">
        <f t="shared" ca="1" si="0"/>
        <v>0</v>
      </c>
      <c r="Y2" s="40">
        <f t="shared" si="0"/>
        <v>18</v>
      </c>
      <c r="Z2" s="40" t="str">
        <f t="shared" ca="1" si="0"/>
        <v/>
      </c>
      <c r="AA2" s="34" t="str">
        <f t="shared" ca="1" si="0"/>
        <v/>
      </c>
      <c r="AB2" s="35"/>
      <c r="AC2" s="35"/>
      <c r="AD2" s="41"/>
      <c r="AE2" s="41"/>
      <c r="AF2" s="41"/>
      <c r="AG2" s="41"/>
      <c r="AH2" s="41"/>
      <c r="AI2" s="41"/>
      <c r="AJ2" s="41"/>
      <c r="AK2" s="41"/>
      <c r="AL2" s="41"/>
      <c r="AM2" s="41"/>
      <c r="AN2" s="41"/>
      <c r="AO2" s="41"/>
    </row>
    <row r="30" spans="5:8" x14ac:dyDescent="0.2">
      <c r="E30" s="8"/>
      <c r="F30" s="1" t="s">
        <v>43</v>
      </c>
      <c r="G30" s="3" t="s">
        <v>44</v>
      </c>
      <c r="H30" s="3" t="s">
        <v>26</v>
      </c>
    </row>
    <row r="31" spans="5:8" ht="19.25" customHeight="1" x14ac:dyDescent="0.2">
      <c r="E31" s="2" t="s">
        <v>45</v>
      </c>
      <c r="F31" s="23"/>
      <c r="G31" s="23"/>
      <c r="H31" s="23"/>
    </row>
    <row r="32" spans="5:8" ht="19.25" customHeight="1" x14ac:dyDescent="0.2">
      <c r="E32" s="2" t="s">
        <v>46</v>
      </c>
      <c r="F32" s="23"/>
      <c r="G32" s="23"/>
      <c r="H32" s="23"/>
    </row>
    <row r="33" spans="5:8" ht="19.25" customHeight="1" x14ac:dyDescent="0.2">
      <c r="E33" s="2" t="s">
        <v>47</v>
      </c>
      <c r="F33" s="23"/>
      <c r="G33" s="23"/>
      <c r="H33" s="23"/>
    </row>
    <row r="34" spans="5:8" ht="19.25" customHeight="1" x14ac:dyDescent="0.2">
      <c r="E34" s="2" t="s">
        <v>49</v>
      </c>
      <c r="F34" s="24"/>
      <c r="G34" s="24"/>
      <c r="H34" s="23"/>
    </row>
    <row r="35" spans="5:8" ht="19.25" customHeight="1" x14ac:dyDescent="0.2">
      <c r="E35" s="2" t="s">
        <v>32</v>
      </c>
      <c r="F35" s="56"/>
      <c r="G35" s="56"/>
      <c r="H35" s="23"/>
    </row>
    <row r="37" spans="5:8" ht="33" customHeight="1" x14ac:dyDescent="0.2">
      <c r="E37" s="4" t="s">
        <v>50</v>
      </c>
      <c r="F37" s="5"/>
      <c r="G37" s="6"/>
      <c r="H37" s="25"/>
    </row>
    <row r="38" spans="5:8" ht="33" customHeight="1" x14ac:dyDescent="0.2">
      <c r="E38" s="4" t="s">
        <v>51</v>
      </c>
      <c r="F38" s="5"/>
      <c r="G38" s="6"/>
      <c r="H38" s="25"/>
    </row>
    <row r="39" spans="5:8" ht="33" customHeight="1" x14ac:dyDescent="0.2">
      <c r="E39" s="4" t="s">
        <v>52</v>
      </c>
      <c r="F39" s="5"/>
      <c r="G39" s="6"/>
      <c r="H39" s="25"/>
    </row>
  </sheetData>
  <mergeCells count="3">
    <mergeCell ref="E37:G37"/>
    <mergeCell ref="E38:G38"/>
    <mergeCell ref="E39:G39"/>
  </mergeCells>
  <conditionalFormatting sqref="A1:A2 X1:X2">
    <cfRule type="expression" dxfId="141" priority="7">
      <formula>$A$2/$B$2&gt;=0.05</formula>
    </cfRule>
  </conditionalFormatting>
  <conditionalFormatting sqref="B1:B2 Y1:Y2">
    <cfRule type="expression" dxfId="140" priority="8">
      <formula>$A$2/$B$2&gt;=0.1</formula>
    </cfRule>
  </conditionalFormatting>
  <conditionalFormatting sqref="C1:C2 Z1:Z2">
    <cfRule type="expression" dxfId="139" priority="9">
      <formula>$A$2/$B$2&gt;=0.15</formula>
    </cfRule>
  </conditionalFormatting>
  <conditionalFormatting sqref="D1:D2 AA1:AA2">
    <cfRule type="expression" dxfId="138" priority="10">
      <formula>$A$2/$B$2&gt;=0.2</formula>
    </cfRule>
  </conditionalFormatting>
  <conditionalFormatting sqref="E1:E2 AB1:AB2">
    <cfRule type="expression" dxfId="137" priority="11">
      <formula>$A$2/$B$2&gt;=0.25</formula>
    </cfRule>
  </conditionalFormatting>
  <conditionalFormatting sqref="F1:F2 AC1:AC2">
    <cfRule type="expression" dxfId="136" priority="12">
      <formula>$A$2/$B$2&gt;=0.3</formula>
    </cfRule>
  </conditionalFormatting>
  <conditionalFormatting sqref="G1:G2 AD1:AD2">
    <cfRule type="expression" dxfId="135" priority="13">
      <formula>$A$2/$B$2&gt;=0.35</formula>
    </cfRule>
  </conditionalFormatting>
  <conditionalFormatting sqref="H1:H2 AE1:AE2">
    <cfRule type="expression" dxfId="134" priority="14">
      <formula>$A$2/$B$2&gt;=0.4</formula>
    </cfRule>
  </conditionalFormatting>
  <conditionalFormatting sqref="I1:I2 AF1:AF2">
    <cfRule type="expression" dxfId="133" priority="15">
      <formula>$A$2/$B$2&gt;=0.45</formula>
    </cfRule>
  </conditionalFormatting>
  <conditionalFormatting sqref="K1:K2 AH1:AH2">
    <cfRule type="expression" dxfId="132" priority="17">
      <formula>$A$2/$B$2&gt;=0.55</formula>
    </cfRule>
  </conditionalFormatting>
  <conditionalFormatting sqref="L1:L2 AI1:AI2">
    <cfRule type="expression" dxfId="131" priority="18">
      <formula>$A$2/$B$2&gt;=0.6</formula>
    </cfRule>
  </conditionalFormatting>
  <conditionalFormatting sqref="M1:M2 AJ1:AJ2">
    <cfRule type="expression" dxfId="130" priority="19">
      <formula>$A$2/$B$2&gt;=0.65</formula>
    </cfRule>
  </conditionalFormatting>
  <conditionalFormatting sqref="N1:N2 AK1:AK2">
    <cfRule type="expression" dxfId="129" priority="20">
      <formula>$A$2/$B$2&gt;=0.7</formula>
    </cfRule>
  </conditionalFormatting>
  <conditionalFormatting sqref="J1:J2 AG1:AG2">
    <cfRule type="expression" dxfId="128" priority="16">
      <formula>$A$2/$B$2&gt;=0.5</formula>
    </cfRule>
  </conditionalFormatting>
  <conditionalFormatting sqref="P1">
    <cfRule type="expression" dxfId="127" priority="6">
      <formula>$P$1&lt;&gt;""</formula>
    </cfRule>
  </conditionalFormatting>
  <conditionalFormatting sqref="A1:O2 X1:AO2 P2:R2 Q1:R1">
    <cfRule type="expression" dxfId="126" priority="5" stopIfTrue="1">
      <formula>$P$1="Feedback OFF"</formula>
    </cfRule>
  </conditionalFormatting>
  <conditionalFormatting sqref="O1:O2 AL1:AL2">
    <cfRule type="expression" dxfId="125" priority="21">
      <formula>$A$2/$B$2&gt;=0.75</formula>
    </cfRule>
  </conditionalFormatting>
  <conditionalFormatting sqref="P1:P2 AM1:AM2">
    <cfRule type="expression" dxfId="124" priority="22">
      <formula>$A$2/$B$2&gt;=0.8</formula>
    </cfRule>
  </conditionalFormatting>
  <conditionalFormatting sqref="Q1:Q2 AN1:AN2">
    <cfRule type="expression" dxfId="123" priority="23">
      <formula>$A$2/$B$2&gt;=0.85</formula>
    </cfRule>
  </conditionalFormatting>
  <conditionalFormatting sqref="R1:R2 AO1:AO2">
    <cfRule type="expression" dxfId="122" priority="24">
      <formula>$A$2/$B$2&gt;=1</formula>
    </cfRule>
  </conditionalFormatting>
  <conditionalFormatting sqref="A3:AA100">
    <cfRule type="expression" dxfId="116" priority="2" stopIfTrue="1">
      <formula>$D$2="DRAGGING CELLS IS NOT PERMITTED. PLEASE UNDO LAST ACTION!!"</formula>
    </cfRule>
  </conditionalFormatting>
  <dataValidations count="2">
    <dataValidation type="list" allowBlank="1" showInputMessage="1" showErrorMessage="1" sqref="H31:H35" xr:uid="{229A8509-E732-8E4C-A88B-3F50006FDAE1}">
      <formula1>"Fastest, Slowest, SAME"</formula1>
    </dataValidation>
    <dataValidation type="list" allowBlank="1" showInputMessage="1" showErrorMessage="1" sqref="P1" xr:uid="{8C96C692-2D64-3A48-8D53-CC2AB624D74C}">
      <formula1>"Feedback ON, Taunting ON, Feedback OFF"</formula1>
    </dataValidation>
  </dataValidations>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expression" priority="25" stopIfTrue="1" id="{9FA538AE-82E9-C548-A377-34BE8BA7C95C}">
            <xm:f>AND(('Delivery TimeSC'!$A$2/'Delivery TimeSC'!$B$2&gt;=Scoreboard!$F$19),$P$1&lt;&gt;"Feedback OFF",IF('Delivery TimeSC'!A3=FeedbackSFX!$C$2, TRUE, FALSE))</xm:f>
            <x14:dxf>
              <fill>
                <patternFill>
                  <bgColor rgb="FFCEEED0"/>
                </patternFill>
              </fill>
            </x14:dxf>
          </x14:cfRule>
          <x14:cfRule type="expression" priority="26" stopIfTrue="1" id="{FB0EE81C-424E-E54E-A3C1-F80FE067611D}">
            <xm:f>AND(('Delivery TimeSC'!$A$2/'Delivery TimeSC'!$B$2&gt;=Scoreboard!$F$19),$P$1&lt;&gt;"Feedback OFF",IF('Delivery TimeSC'!A3=FeedbackSFX!$K$2, TRUE, FALSE))</xm:f>
            <x14:dxf>
              <fill>
                <patternFill>
                  <bgColor rgb="FFFFFF64"/>
                </patternFill>
              </fill>
            </x14:dxf>
          </x14:cfRule>
          <x14:cfRule type="expression" priority="27" stopIfTrue="1" id="{C4381362-EEF6-E248-96BB-0561F2CBE911}">
            <xm:f>AND(('Delivery TimeSC'!$A$2/'Delivery TimeSC'!$B$2&gt;=Scoreboard!$F$19),$P$1&lt;&gt;"Feedback OFF",AND(IF('Delivery TimeSC'!A3&lt;&gt;FeedbackSFX!$C$2, TRUE, FALSE),'Delivery TimeSC'!A3&lt;&gt;"",_xlfn.ISFORMULA('Delivery TimeSC'!A3)))</xm:f>
            <x14:dxf>
              <fill>
                <patternFill>
                  <bgColor rgb="FFFF99CC"/>
                </patternFill>
              </fill>
            </x14:dxf>
          </x14:cfRule>
          <xm:sqref>A3:AL39</xm:sqref>
        </x14:conditionalFormatting>
        <x14:conditionalFormatting xmlns:xm="http://schemas.microsoft.com/office/excel/2006/main">
          <x14:cfRule type="expression" priority="4" stopIfTrue="1" id="{B75029A2-B45F-B347-B96A-E26612F12A4E}">
            <xm:f>Scoreboard!$F$26&lt;&gt;""</xm:f>
            <x14:dxf>
              <font>
                <color rgb="FF9C0006"/>
              </font>
              <fill>
                <patternFill>
                  <fgColor indexed="64"/>
                  <bgColor rgb="FFFFC7CE"/>
                </patternFill>
              </fill>
            </x14:dxf>
          </x14:cfRule>
          <xm:sqref>I1:N1</xm:sqref>
        </x14:conditionalFormatting>
        <x14:conditionalFormatting xmlns:xm="http://schemas.microsoft.com/office/excel/2006/main">
          <x14:cfRule type="expression" priority="1" stopIfTrue="1" id="{F6702995-1919-5146-8862-C38BAA1A82C7}">
            <xm:f>Scoreboard!$E$4="Excel version: Invalid"</xm:f>
            <x14:dxf>
              <font>
                <color rgb="FF9C0006"/>
              </font>
              <fill>
                <patternFill>
                  <fgColor indexed="64"/>
                  <bgColor rgb="FFFFC7CE"/>
                </patternFill>
              </fill>
            </x14:dxf>
          </x14:cfRule>
          <x14:cfRule type="expression" priority="3" stopIfTrue="1" id="{EB7FF68A-038B-3E4D-BFDC-4EA1EFB2DE82}">
            <xm:f>Scoreboard!$F$26&lt;&gt;""</xm:f>
            <x14:dxf>
              <font>
                <color rgb="FF9C0006"/>
              </font>
              <fill>
                <patternFill>
                  <fgColor indexed="64"/>
                  <bgColor rgb="FFFFC7CE"/>
                </patternFill>
              </fill>
            </x14:dxf>
          </x14:cfRule>
          <xm:sqref>A3:AA100</xm:sqref>
        </x14:conditionalFormatting>
      </x14:conditionalFormatting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9330F9-7572-054D-A60A-7BE8D599F48E}">
  <sheetPr>
    <tabColor rgb="FF4FADEA"/>
  </sheetPr>
  <dimension ref="A1:AO39"/>
  <sheetViews>
    <sheetView zoomScale="93" zoomScaleNormal="110" workbookViewId="0">
      <pane ySplit="2" topLeftCell="A3" activePane="bottomLeft" state="frozen"/>
      <selection pane="bottomLeft" activeCell="A3" sqref="A3:XFD3"/>
    </sheetView>
  </sheetViews>
  <sheetFormatPr baseColWidth="10" defaultColWidth="8.83203125" defaultRowHeight="9" x14ac:dyDescent="0.15"/>
  <cols>
    <col min="1" max="1" width="9" style="43" bestFit="1" customWidth="1"/>
    <col min="2" max="2" width="9.5" style="43" bestFit="1" customWidth="1"/>
    <col min="3" max="4" width="8.83203125" style="43"/>
    <col min="5" max="5" width="52.33203125" style="43" customWidth="1"/>
    <col min="6" max="6" width="18.1640625" style="43" customWidth="1"/>
    <col min="7" max="7" width="19.33203125" style="43" customWidth="1"/>
    <col min="8" max="8" width="16.83203125" style="43" customWidth="1"/>
    <col min="9" max="9" width="15.83203125" style="43" customWidth="1"/>
    <col min="10" max="11" width="17.6640625" style="43" customWidth="1"/>
    <col min="12" max="12" width="17.33203125" style="43" customWidth="1"/>
    <col min="13" max="31" width="8.83203125" style="43"/>
    <col min="32" max="32" width="9" style="43" bestFit="1" customWidth="1"/>
    <col min="33" max="16384" width="8.83203125" style="43"/>
  </cols>
  <sheetData>
    <row r="1" spans="1:41" s="44" customFormat="1" ht="22" customHeight="1" x14ac:dyDescent="0.15">
      <c r="A1" s="46" t="s">
        <v>299</v>
      </c>
      <c r="B1" s="46" t="s">
        <v>300</v>
      </c>
      <c r="C1" s="46" t="s">
        <v>301</v>
      </c>
      <c r="D1" s="47" t="str" cm="1">
        <f t="array" aca="1" ref="D1" ca="1">IFERROR(
    _xlfn.LET(
        _xlpm.FileName, MID(CELL("filename", A1), FIND("]", CELL("filename", A1)) + 1, 255),
        _xlpm.DynamicRef, INDIRECT("'#_" &amp; _xlpm.FileName &amp; "'!" &amp; C2),
        IF(
            TYPE(_xlpm.DynamicRef) = 1,
            VLOOKUP(
                CELL("format", _xlpm.DynamicRef),
                FormatCodesSFX!$A$4:$B$53,
                2,
                FALSE
            ),
            _xlfn.SWITCH(
                TYPE(_xlpm.DynamicRef),
                2, "short text",
                4, "logical",
                16, "error",
                64, "long text",
                "Other"
            )
        )
    ),
    "Error in formula"
)</f>
        <v>error</v>
      </c>
      <c r="E1" s="46"/>
      <c r="F1" s="46"/>
      <c r="G1" s="46"/>
      <c r="H1" s="46"/>
      <c r="I1" s="47" t="str">
        <f>'Delivery TimeSC'!$I$1</f>
        <v>Joe Bobcat</v>
      </c>
      <c r="J1" s="47"/>
      <c r="K1" s="47"/>
      <c r="L1" s="47" t="s">
        <v>302</v>
      </c>
      <c r="M1" s="47"/>
      <c r="N1" s="47"/>
      <c r="O1" s="47"/>
      <c r="P1" s="47" t="s">
        <v>303</v>
      </c>
      <c r="Q1" s="47"/>
      <c r="R1" s="47"/>
      <c r="S1" s="43"/>
      <c r="T1" s="43"/>
      <c r="U1" s="43"/>
      <c r="V1" s="43"/>
      <c r="W1" s="43"/>
      <c r="X1" s="46" t="str">
        <f t="shared" ref="X1:AA2" si="0">A1</f>
        <v>earned</v>
      </c>
      <c r="Y1" s="46" t="str">
        <f t="shared" si="0"/>
        <v>possible</v>
      </c>
      <c r="Z1" s="46" t="str">
        <f t="shared" si="0"/>
        <v>cell</v>
      </c>
      <c r="AA1" s="47" t="str">
        <f t="shared" ca="1" si="0"/>
        <v>error</v>
      </c>
      <c r="AB1" s="46"/>
      <c r="AC1" s="46"/>
      <c r="AD1" s="43"/>
      <c r="AE1" s="43"/>
      <c r="AF1" s="47" t="str">
        <f>I1</f>
        <v>Joe Bobcat</v>
      </c>
      <c r="AG1" s="47"/>
      <c r="AH1" s="43"/>
      <c r="AI1" s="43"/>
      <c r="AJ1" s="43"/>
      <c r="AK1" s="43"/>
      <c r="AL1" s="47" t="s">
        <v>302</v>
      </c>
      <c r="AM1" s="43"/>
      <c r="AN1" s="43"/>
      <c r="AO1" s="43"/>
    </row>
    <row r="2" spans="1:41" s="44" customFormat="1" ht="23" customHeight="1" x14ac:dyDescent="0.15">
      <c r="A2" s="46">
        <f ca="1">'Delivery TimeSC'!$A$2</f>
        <v>0</v>
      </c>
      <c r="B2" s="48">
        <f>'Delivery TimeSC'!$B$2</f>
        <v>18</v>
      </c>
      <c r="C2" s="46" t="str" cm="1">
        <f t="array" aca="1" ref="C2" ca="1">SUBSTITUTE(IF(LEN(CELL("address"))&lt;15,CELL("address"),""),"$","")</f>
        <v/>
      </c>
      <c r="D2" s="47" t="str" cm="1">
        <f t="array" aca="1" ref="D2" ca="1">IF(ISNUMBER(SEARCH("#REF!",_xlfn.SINGLE(_xlfn.FORMULATEXT(INDIRECT("'Delivery TimeSC'!" &amp; C2))))), "DRAGGING CELLS IS NOT PERMITTED. PLEASE UNDO LAST ACTION!!",IF(IF('Delivery TimeSC'!B2=0,1,'Delivery TimeSC'!C2/'Delivery TimeSC'!B2)&gt;=Scoreboard!$F$19,IF(ISNUMBER(SEARCH("#REF!",_xlfn.SINGLE(_xlfn.FORMULATEXT(INDIRECT("'Delivery TimeSC'!"&amp;C2))))),"DRAGGING CELLS IS NOT PERMITTED. PLEASE UNDO LAST ACTION!!",IF($P$1&lt;&gt;"Feedback OFF",IFERROR(HLOOKUP(INDIRECT("'Delivery TimeSC'!"&amp;C2),FeedbackSFX!$B$2:$N$10,IF($P$1="Feedback ON", 2, FeedbackSFX!B1), FALSE), ""),"")),IF(IF('Delivery TimeSC'!B2=0,1,'Delivery TimeSC'!C2/'Delivery TimeSC'!B2)&gt;=Scoreboard!$F$19/2,"Earn "&amp;TEXT(Scoreboard!$F$19,"0%")&amp;" to unlock score and feedback. ---&gt; Halfway There!!!","Earn "&amp;TEXT(Scoreboard!$F$19,"0%")&amp;" to unlock score and feedback.")))</f>
        <v/>
      </c>
      <c r="E2" s="46"/>
      <c r="F2" s="46"/>
      <c r="G2" s="46"/>
      <c r="H2" s="46"/>
      <c r="I2" s="45"/>
      <c r="J2" s="46"/>
      <c r="K2" s="46"/>
      <c r="L2" s="46"/>
      <c r="M2" s="46"/>
      <c r="N2" s="46"/>
      <c r="O2" s="46"/>
      <c r="P2" s="46"/>
      <c r="Q2" s="46"/>
      <c r="R2" s="46"/>
      <c r="S2" s="43"/>
      <c r="T2" s="43"/>
      <c r="U2" s="43"/>
      <c r="V2" s="43"/>
      <c r="W2" s="43"/>
      <c r="X2" s="49">
        <f t="shared" ca="1" si="0"/>
        <v>0</v>
      </c>
      <c r="Y2" s="49">
        <f t="shared" si="0"/>
        <v>18</v>
      </c>
      <c r="Z2" s="49" t="str">
        <f t="shared" ca="1" si="0"/>
        <v/>
      </c>
      <c r="AA2" s="47" t="str">
        <f t="shared" ca="1" si="0"/>
        <v/>
      </c>
      <c r="AB2" s="46"/>
      <c r="AC2" s="46"/>
      <c r="AD2" s="43"/>
      <c r="AE2" s="43"/>
      <c r="AF2" s="43"/>
      <c r="AG2" s="43"/>
      <c r="AH2" s="43"/>
      <c r="AI2" s="43"/>
      <c r="AJ2" s="43"/>
      <c r="AK2" s="43"/>
      <c r="AL2" s="43"/>
      <c r="AM2" s="43"/>
      <c r="AN2" s="43"/>
      <c r="AO2" s="43"/>
    </row>
    <row r="30" spans="5:8" x14ac:dyDescent="0.15">
      <c r="E30" s="60"/>
      <c r="F30" s="45" t="s">
        <v>43</v>
      </c>
      <c r="G30" s="45" t="s">
        <v>44</v>
      </c>
      <c r="H30" s="45" t="s">
        <v>26</v>
      </c>
    </row>
    <row r="31" spans="5:8" ht="19.25" customHeight="1" x14ac:dyDescent="0.15">
      <c r="E31" s="50" t="s">
        <v>45</v>
      </c>
      <c r="F31" s="51">
        <v>5</v>
      </c>
      <c r="G31" s="51">
        <v>5</v>
      </c>
      <c r="H31" s="51" t="s">
        <v>30</v>
      </c>
    </row>
    <row r="32" spans="5:8" ht="19.25" customHeight="1" x14ac:dyDescent="0.15">
      <c r="E32" s="50" t="s">
        <v>46</v>
      </c>
      <c r="F32" s="51">
        <v>1</v>
      </c>
      <c r="G32" s="51">
        <v>1</v>
      </c>
      <c r="H32" s="51" t="s">
        <v>30</v>
      </c>
    </row>
    <row r="33" spans="5:8" ht="19.25" customHeight="1" x14ac:dyDescent="0.15">
      <c r="E33" s="50" t="s">
        <v>47</v>
      </c>
      <c r="F33" s="51">
        <v>3</v>
      </c>
      <c r="G33" s="51">
        <v>7</v>
      </c>
      <c r="H33" s="51" t="s">
        <v>48</v>
      </c>
    </row>
    <row r="34" spans="5:8" ht="19.25" customHeight="1" x14ac:dyDescent="0.15">
      <c r="E34" s="50" t="s">
        <v>49</v>
      </c>
      <c r="F34" s="52">
        <v>-1.64</v>
      </c>
      <c r="G34" s="52">
        <v>1.64</v>
      </c>
      <c r="H34" s="51" t="s">
        <v>30</v>
      </c>
    </row>
    <row r="35" spans="5:8" ht="19.25" customHeight="1" x14ac:dyDescent="0.15">
      <c r="E35" s="50" t="s">
        <v>32</v>
      </c>
      <c r="F35" s="57">
        <v>0.05</v>
      </c>
      <c r="G35" s="57">
        <v>0.95</v>
      </c>
      <c r="H35" s="51" t="s">
        <v>48</v>
      </c>
    </row>
    <row r="37" spans="5:8" ht="33" customHeight="1" x14ac:dyDescent="0.15">
      <c r="E37" s="58" t="s">
        <v>50</v>
      </c>
      <c r="F37" s="58"/>
      <c r="G37" s="58"/>
      <c r="H37" s="53">
        <v>0.1</v>
      </c>
    </row>
    <row r="38" spans="5:8" ht="33" customHeight="1" x14ac:dyDescent="0.15">
      <c r="E38" s="58" t="s">
        <v>51</v>
      </c>
      <c r="F38" s="58"/>
      <c r="G38" s="58"/>
      <c r="H38" s="53">
        <v>0.45</v>
      </c>
    </row>
    <row r="39" spans="5:8" ht="33" customHeight="1" x14ac:dyDescent="0.15">
      <c r="E39" s="58" t="s">
        <v>52</v>
      </c>
      <c r="F39" s="58"/>
      <c r="G39" s="58"/>
      <c r="H39" s="53">
        <v>0.9</v>
      </c>
    </row>
  </sheetData>
  <mergeCells count="3">
    <mergeCell ref="E37:G37"/>
    <mergeCell ref="E38:G38"/>
    <mergeCell ref="E39:G39"/>
  </mergeCells>
  <conditionalFormatting sqref="A1:A2 X1:X2">
    <cfRule type="expression" dxfId="114" priority="3">
      <formula>$A$2/$B$2&gt;=0.05</formula>
    </cfRule>
  </conditionalFormatting>
  <conditionalFormatting sqref="B1:B2 Y1:Y2">
    <cfRule type="expression" dxfId="113" priority="4">
      <formula>$A$2/$B$2&gt;=0.1</formula>
    </cfRule>
  </conditionalFormatting>
  <conditionalFormatting sqref="C1:C2 Z1:Z2">
    <cfRule type="expression" dxfId="112" priority="5">
      <formula>$A$2/$B$2&gt;=0.15</formula>
    </cfRule>
  </conditionalFormatting>
  <conditionalFormatting sqref="D1:D2 AA1:AA2">
    <cfRule type="expression" dxfId="111" priority="6">
      <formula>$A$2/$B$2&gt;=0.2</formula>
    </cfRule>
  </conditionalFormatting>
  <conditionalFormatting sqref="E1:E2 AB1:AB2">
    <cfRule type="expression" dxfId="110" priority="7">
      <formula>$A$2/$B$2&gt;=0.25</formula>
    </cfRule>
  </conditionalFormatting>
  <conditionalFormatting sqref="F1:F2 AC1:AC2">
    <cfRule type="expression" dxfId="109" priority="8">
      <formula>$A$2/$B$2&gt;=0.3</formula>
    </cfRule>
  </conditionalFormatting>
  <conditionalFormatting sqref="G1:G2 AD1:AD2">
    <cfRule type="expression" dxfId="108" priority="9">
      <formula>$A$2/$B$2&gt;=0.35</formula>
    </cfRule>
  </conditionalFormatting>
  <conditionalFormatting sqref="H1:H2 AE1:AE2">
    <cfRule type="expression" dxfId="107" priority="10">
      <formula>$A$2/$B$2&gt;=0.4</formula>
    </cfRule>
  </conditionalFormatting>
  <conditionalFormatting sqref="I1:I2 AF1:AF2">
    <cfRule type="expression" dxfId="106" priority="11">
      <formula>$A$2/$B$2&gt;=0.45</formula>
    </cfRule>
  </conditionalFormatting>
  <conditionalFormatting sqref="K1:K2 AH1:AH2">
    <cfRule type="expression" dxfId="105" priority="13">
      <formula>$A$2/$B$2&gt;=0.55</formula>
    </cfRule>
  </conditionalFormatting>
  <conditionalFormatting sqref="L1:L2 AI1:AI2">
    <cfRule type="expression" dxfId="104" priority="14">
      <formula>$A$2/$B$2&gt;=0.6</formula>
    </cfRule>
  </conditionalFormatting>
  <conditionalFormatting sqref="M1:M2 AJ1:AJ2">
    <cfRule type="expression" dxfId="103" priority="15">
      <formula>$A$2/$B$2&gt;=0.65</formula>
    </cfRule>
  </conditionalFormatting>
  <conditionalFormatting sqref="N1:N2 AK1:AK2">
    <cfRule type="expression" dxfId="102" priority="16">
      <formula>$A$2/$B$2&gt;=0.7</formula>
    </cfRule>
  </conditionalFormatting>
  <conditionalFormatting sqref="J1:J2 AG1:AG2">
    <cfRule type="expression" dxfId="101" priority="12">
      <formula>$A$2/$B$2&gt;=0.5</formula>
    </cfRule>
  </conditionalFormatting>
  <conditionalFormatting sqref="P1">
    <cfRule type="expression" dxfId="100" priority="2">
      <formula>$P$1&lt;&gt;""</formula>
    </cfRule>
  </conditionalFormatting>
  <conditionalFormatting sqref="A1:O2 X1:AO2 P2:R2 Q1:R1">
    <cfRule type="expression" dxfId="99" priority="1" stopIfTrue="1">
      <formula>$P$1="Feedback OFF"</formula>
    </cfRule>
  </conditionalFormatting>
  <conditionalFormatting sqref="O1:O2 AL1:AL2">
    <cfRule type="expression" dxfId="98" priority="17">
      <formula>$A$2/$B$2&gt;=0.75</formula>
    </cfRule>
  </conditionalFormatting>
  <conditionalFormatting sqref="P1:P2 AM1:AM2">
    <cfRule type="expression" dxfId="97" priority="18">
      <formula>$A$2/$B$2&gt;=0.8</formula>
    </cfRule>
  </conditionalFormatting>
  <conditionalFormatting sqref="Q1:Q2 AN1:AN2">
    <cfRule type="expression" dxfId="96" priority="19">
      <formula>$A$2/$B$2&gt;=0.85</formula>
    </cfRule>
  </conditionalFormatting>
  <conditionalFormatting sqref="R1:R2 AO1:AO2">
    <cfRule type="expression" dxfId="95" priority="20">
      <formula>$A$2/$B$2&gt;=1</formula>
    </cfRule>
  </conditionalFormatting>
  <dataValidations count="2">
    <dataValidation type="list" allowBlank="1" showInputMessage="1" showErrorMessage="1" sqref="H31:H35" xr:uid="{E2B95BF2-4159-5B41-9C13-87639DFA3E9A}">
      <formula1>"Fastest, Slowest, SAME"</formula1>
    </dataValidation>
    <dataValidation type="list" allowBlank="1" showInputMessage="1" showErrorMessage="1" sqref="P1" xr:uid="{3B60BC29-DC2C-AF4B-923E-54E9F0103779}">
      <formula1>"Feedback ON, Taunting ON, Feedback OFF"</formula1>
    </dataValidation>
  </dataValidation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5B660C-CE4B-4E46-A3A7-838C4D71B6BF}">
  <sheetPr>
    <tabColor rgb="FF4FADEA"/>
  </sheetPr>
  <dimension ref="E1:H38"/>
  <sheetViews>
    <sheetView zoomScaleNormal="100" workbookViewId="0">
      <selection activeCell="K34" sqref="K34"/>
    </sheetView>
  </sheetViews>
  <sheetFormatPr baseColWidth="10" defaultColWidth="8.83203125" defaultRowHeight="9" x14ac:dyDescent="0.15"/>
  <cols>
    <col min="1" max="4" width="8.83203125" style="43"/>
    <col min="5" max="5" width="45.5" style="43" customWidth="1"/>
    <col min="6" max="6" width="20" style="43" customWidth="1"/>
    <col min="7" max="7" width="21" style="43" customWidth="1"/>
    <col min="8" max="8" width="16.6640625" style="43" customWidth="1"/>
    <col min="9" max="16384" width="8.83203125" style="43"/>
  </cols>
  <sheetData>
    <row r="1" s="44" customFormat="1" x14ac:dyDescent="0.15"/>
    <row r="2" s="44" customFormat="1" x14ac:dyDescent="0.15"/>
    <row r="28" spans="5:8" x14ac:dyDescent="0.15">
      <c r="E28" s="60"/>
      <c r="F28" s="45">
        <v>0</v>
      </c>
      <c r="G28" s="45">
        <v>0</v>
      </c>
      <c r="H28" s="45">
        <v>0</v>
      </c>
    </row>
    <row r="29" spans="5:8" s="63" customFormat="1" ht="29" customHeight="1" x14ac:dyDescent="0.2">
      <c r="E29" s="50">
        <v>0</v>
      </c>
      <c r="F29" s="64">
        <v>1</v>
      </c>
      <c r="G29" s="64">
        <v>1</v>
      </c>
      <c r="H29" s="51">
        <v>1</v>
      </c>
    </row>
    <row r="30" spans="5:8" s="63" customFormat="1" ht="29" customHeight="1" x14ac:dyDescent="0.2">
      <c r="E30" s="50">
        <v>0</v>
      </c>
      <c r="F30" s="64">
        <v>1</v>
      </c>
      <c r="G30" s="64">
        <v>1</v>
      </c>
      <c r="H30" s="51">
        <v>1</v>
      </c>
    </row>
    <row r="31" spans="5:8" s="63" customFormat="1" ht="29" customHeight="1" x14ac:dyDescent="0.2">
      <c r="E31" s="50">
        <v>0</v>
      </c>
      <c r="F31" s="64">
        <v>1</v>
      </c>
      <c r="G31" s="64">
        <v>1</v>
      </c>
      <c r="H31" s="51">
        <v>1</v>
      </c>
    </row>
    <row r="32" spans="5:8" s="63" customFormat="1" ht="29" customHeight="1" x14ac:dyDescent="0.2">
      <c r="E32" s="50">
        <v>0</v>
      </c>
      <c r="F32" s="52">
        <v>1</v>
      </c>
      <c r="G32" s="52">
        <v>1</v>
      </c>
      <c r="H32" s="51">
        <v>1</v>
      </c>
    </row>
    <row r="33" spans="5:8" s="63" customFormat="1" ht="29" customHeight="1" x14ac:dyDescent="0.2">
      <c r="E33" s="50">
        <v>0</v>
      </c>
      <c r="F33" s="57">
        <v>1</v>
      </c>
      <c r="G33" s="57">
        <v>1</v>
      </c>
      <c r="H33" s="51">
        <v>1</v>
      </c>
    </row>
    <row r="34" spans="5:8" ht="29" customHeight="1" x14ac:dyDescent="0.15"/>
    <row r="35" spans="5:8" ht="31.25" customHeight="1" x14ac:dyDescent="0.15">
      <c r="E35" s="58">
        <v>0</v>
      </c>
      <c r="F35" s="58"/>
      <c r="G35" s="58"/>
      <c r="H35" s="53">
        <v>1</v>
      </c>
    </row>
    <row r="36" spans="5:8" ht="31.25" customHeight="1" x14ac:dyDescent="0.15">
      <c r="E36" s="58">
        <v>0</v>
      </c>
      <c r="F36" s="58"/>
      <c r="G36" s="58"/>
      <c r="H36" s="53">
        <v>1</v>
      </c>
    </row>
    <row r="37" spans="5:8" ht="31.25" customHeight="1" x14ac:dyDescent="0.15">
      <c r="E37" s="58">
        <v>0</v>
      </c>
      <c r="F37" s="58"/>
      <c r="G37" s="58"/>
      <c r="H37" s="53">
        <v>1</v>
      </c>
    </row>
    <row r="38" spans="5:8" ht="31.25" customHeight="1" x14ac:dyDescent="0.15">
      <c r="E38" s="58">
        <v>0</v>
      </c>
      <c r="F38" s="58"/>
      <c r="G38" s="58"/>
      <c r="H38" s="53">
        <v>1</v>
      </c>
    </row>
  </sheetData>
  <mergeCells count="4">
    <mergeCell ref="E35:G35"/>
    <mergeCell ref="E36:G36"/>
    <mergeCell ref="E37:G37"/>
    <mergeCell ref="E38:G38"/>
  </mergeCell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6CE46B-12B2-0E45-A8EA-9FE054CA4889}">
  <sheetPr>
    <tabColor rgb="FF4FADEA"/>
  </sheetPr>
  <dimension ref="A1:I38"/>
  <sheetViews>
    <sheetView zoomScaleNormal="100" workbookViewId="0">
      <selection activeCell="F29" sqref="F29"/>
    </sheetView>
  </sheetViews>
  <sheetFormatPr baseColWidth="10" defaultColWidth="8.83203125" defaultRowHeight="9" x14ac:dyDescent="0.15"/>
  <cols>
    <col min="1" max="4" width="8.83203125" style="43"/>
    <col min="5" max="5" width="45.5" style="43" customWidth="1"/>
    <col min="6" max="6" width="20" style="43" customWidth="1"/>
    <col min="7" max="7" width="21" style="43" customWidth="1"/>
    <col min="8" max="8" width="16.6640625" style="43" customWidth="1"/>
    <col min="9" max="16384" width="8.83203125" style="43"/>
  </cols>
  <sheetData>
    <row r="1" spans="1:9" s="44" customFormat="1" x14ac:dyDescent="0.15">
      <c r="I1" s="44" t="s">
        <v>290</v>
      </c>
    </row>
    <row r="2" spans="1:9" s="44" customFormat="1" x14ac:dyDescent="0.15">
      <c r="A2" s="54">
        <f ca="1">IF(Bonus!$D$2="DRAGGING CELLS IS NOT PERMITTED. PLEASE UNDO LAST ACTION!!",0,IF(Bonus!$P$1&lt;&gt;"Feedback OFF",IF(Scoreboard!$F$27="",IFERROR(IF(B2=0,C2,IF(C2/B2&gt;=Scoreboard!$F$19,C2,"")),""),0),0))</f>
        <v>0</v>
      </c>
      <c r="B2" s="54">
        <f>SUMIF(BonusPT!A3:$AL$38,"&gt;0")</f>
        <v>19</v>
      </c>
      <c r="C2" s="44">
        <f ca="1">SUMIFS(BonusPT!A3:$AL$38, BonusPT!A3:$AL$38, "&gt;0", BonusSC!A3:$AL$38, "PerfectMsg")+ABS(SUMIFS(BonusPT!A3:$AL$38, BonusPT!A3:$AL$38, "&lt;0", BonusSC!A3:$AL$38, "PerfectMsg"))</f>
        <v>0</v>
      </c>
    </row>
    <row r="28" spans="5:8" x14ac:dyDescent="0.15">
      <c r="E28" s="60"/>
      <c r="F28" s="45">
        <v>0</v>
      </c>
      <c r="G28" s="45">
        <v>0</v>
      </c>
      <c r="H28" s="45">
        <v>0</v>
      </c>
    </row>
    <row r="29" spans="5:8" s="63" customFormat="1" ht="29" customHeight="1" x14ac:dyDescent="0.2">
      <c r="E29" s="50">
        <v>0</v>
      </c>
      <c r="F29" s="64" t="str">
        <f ca="1">_xlfn.IFS(ISBLANK(Bonus!F29),"",IF(NOT(ISNA('#_Bonus'!F29)),IF(ISNA(Bonus!F29),TRUE,FALSE),FALSE),"StuNAMsg",IF(AND(ISNA('#_Bonus'!F29),ISNA(Bonus!F29)),TRUE,FALSE),"PerfectMsg",IF(NOT(ISERROR('#_Bonus'!F29)),IF(ISERROR(Bonus!F29),TRUE,FALSE),FALSE),"StuErrorMsg",IF(TYPE('#_Bonus'!F29)&lt;&gt;TYPE(Bonus!F29),TRUE,FALSE),"WrongTypeMsg",IF(_xlfn.ISFORMULA('#_Bonus'!F29),IF(NOT(_xlfn.ISFORMULA(Bonus!F29)),TRUE),FALSE),"MissingFormulaMsg",IF(NOT(AND(ISNUMBER(FIND("[",_xlfn.FORMULATEXT('#_Bonus'!F29))),ISNUMBER(FIND("!",_xlfn.FORMULATEXT('#_Bonus'!F29))))),AND(ISNUMBER(FIND("[",_xlfn.FORMULATEXT(Bonus!F29))),ISNUMBER(FIND("!",_xlfn.FORMULATEXT(Bonus!F29)))),FALSE),"ExternalRefsMsg",IF(ISNUMBER('#_Bonus'!F29),IF(ABS('#_Bonus'!F29-Bonus!F29)&gt;0.00001,TRUE,FALSE),IF('#_Bonus'!F29&lt;&gt;Bonus!F29,TRUE,FALSE)),IF(ISNUMBER('#_Bonus'!F29),IF('#_Bonus'!F29&gt;Bonus!F29,"TooLow","TooHigh"),"WrongAnswer"),NOT(_xlfn.ISFORMULA('#_Bonus'!F29)),"PerfectMsg",IF((LEN(SUBSTITUTE(SUBSTITUTE(SUBSTITUTE(SUBSTITUTE(SUBSTITUTE(SUBSTITUTE(SUBSTITUTE(SUBSTITUTE(SUBSTITUTE(SUBSTITUTE(SUBSTITUTE(SUBSTITUTE(SUBSTITUTE(SUBSTITUTE(SUBSTITUTE(SUBSTITUTE(SUBSTITUTE(SUBSTITUTE(SUBSTITUTE(SUBSTITUTE(SUBSTITUTE(SUBSTITUTE(SUBSTITUTE(SUBSTITUTE(IF(_xlfn.ISFORMULA(Bonus!F29),_xlfn.FORMULATEXT(Bonus!F29),Bonus!F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Bonus!F29),_xlfn.FORMULATEXT(Bonus!F29),Bonus!F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Bonus'!F29),_xlfn.FORMULATEXT('#_Bonus'!F29),'#_Bonus'!F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Bonus'!F29),_xlfn.FORMULATEXT('#_Bonus'!F29),'#_Bonus'!F29),"9","#"),"8","#"),"7","#"),"6","#"),"5","#"),"4","#"),"3","#"),"2","#"),"1","#"),"0","#"),CHAR(10),""),"$","")," ",""),",","@"),"&gt;","@"),"&lt;","@"),"=","@"),")","@"),"(","@"),"^","@"),"/","@"),"+","@"),"*","@"),"-","@"),"@#","")))/2,TRUE,FALSE),"HardCodeMsg",IF(LEN(IF(_xlfn.ISFORMULA(Bonus!F29),_xlfn.FORMULATEXT(Bonus!F29),Bonus!F29))-LEN(SUBSTITUTE(IF(_xlfn.ISFORMULA(Bonus!F29),_xlfn.FORMULATEXT(Bonus!F29),Bonus!F29),"""",""))&gt;LEN(IF(_xlfn.ISFORMULA('#_Bonus'!F29),_xlfn.FORMULATEXT('#_Bonus'!F29),'#_Bonus'!F29))-LEN(SUBSTITUTE(IF(_xlfn.ISFORMULA('#_Bonus'!F29),_xlfn.FORMULATEXT('#_Bonus'!F29),'#_Bonus'!F29),"""","")),TRUE,FALSE),"HardQuoteMsg",IF(LEN(IF(_xlfn.ISFORMULA(Bonus!F29),_xlfn.FORMULATEXT(Bonus!F29),Bonus!F29))-LEN(SUBSTITUTE(IF(_xlfn.ISFORMULA(Bonus!F29),_xlfn.FORMULATEXT(Bonus!F29),Bonus!F29),"$",""))&lt;0.5*(LEN(IF(_xlfn.ISFORMULA('#_Bonus'!F29),_xlfn.FORMULATEXT('#_Bonus'!F29),'#_Bonus'!F29))-LEN(SUBSTITUTE(IF(_xlfn.ISFORMULA('#_Bonus'!F29),_xlfn.FORMULATEXT('#_Bonus'!F29),'#_Bonus'!F29),"$",""))),TRUE,FALSE),"MissingAbsMsg",TRUE,"PerfectMsg")</f>
        <v/>
      </c>
      <c r="G29" s="64" t="str">
        <f ca="1">_xlfn.IFS(ISBLANK(Bonus!G29),"",IF(NOT(ISNA('#_Bonus'!G29)),IF(ISNA(Bonus!G29),TRUE,FALSE),FALSE),"StuNAMsg",IF(AND(ISNA('#_Bonus'!G29),ISNA(Bonus!G29)),TRUE,FALSE),"PerfectMsg",IF(NOT(ISERROR('#_Bonus'!G29)),IF(ISERROR(Bonus!G29),TRUE,FALSE),FALSE),"StuErrorMsg",IF(TYPE('#_Bonus'!G29)&lt;&gt;TYPE(Bonus!G29),TRUE,FALSE),"WrongTypeMsg",IF(_xlfn.ISFORMULA('#_Bonus'!G29),IF(NOT(_xlfn.ISFORMULA(Bonus!G29)),TRUE),FALSE),"MissingFormulaMsg",IF(NOT(AND(ISNUMBER(FIND("[",_xlfn.FORMULATEXT('#_Bonus'!G29))),ISNUMBER(FIND("!",_xlfn.FORMULATEXT('#_Bonus'!G29))))),AND(ISNUMBER(FIND("[",_xlfn.FORMULATEXT(Bonus!G29))),ISNUMBER(FIND("!",_xlfn.FORMULATEXT(Bonus!G29)))),FALSE),"ExternalRefsMsg",IF(ISNUMBER('#_Bonus'!G29),IF(ABS('#_Bonus'!G29-Bonus!G29)&gt;0.00001,TRUE,FALSE),IF('#_Bonus'!G29&lt;&gt;Bonus!G29,TRUE,FALSE)),IF(ISNUMBER('#_Bonus'!G29),IF('#_Bonus'!G29&gt;Bonus!G29,"TooLow","TooHigh"),"WrongAnswer"),NOT(_xlfn.ISFORMULA('#_Bonus'!G29)),"PerfectMsg",IF((LEN(SUBSTITUTE(SUBSTITUTE(SUBSTITUTE(SUBSTITUTE(SUBSTITUTE(SUBSTITUTE(SUBSTITUTE(SUBSTITUTE(SUBSTITUTE(SUBSTITUTE(SUBSTITUTE(SUBSTITUTE(SUBSTITUTE(SUBSTITUTE(SUBSTITUTE(SUBSTITUTE(SUBSTITUTE(SUBSTITUTE(SUBSTITUTE(SUBSTITUTE(SUBSTITUTE(SUBSTITUTE(SUBSTITUTE(SUBSTITUTE(IF(_xlfn.ISFORMULA(Bonus!G29),_xlfn.FORMULATEXT(Bonus!G29),Bonus!G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Bonus!G29),_xlfn.FORMULATEXT(Bonus!G29),Bonus!G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Bonus'!G29),_xlfn.FORMULATEXT('#_Bonus'!G29),'#_Bonus'!G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Bonus'!G29),_xlfn.FORMULATEXT('#_Bonus'!G29),'#_Bonus'!G29),"9","#"),"8","#"),"7","#"),"6","#"),"5","#"),"4","#"),"3","#"),"2","#"),"1","#"),"0","#"),CHAR(10),""),"$","")," ",""),",","@"),"&gt;","@"),"&lt;","@"),"=","@"),")","@"),"(","@"),"^","@"),"/","@"),"+","@"),"*","@"),"-","@"),"@#","")))/2,TRUE,FALSE),"HardCodeMsg",IF(LEN(IF(_xlfn.ISFORMULA(Bonus!G29),_xlfn.FORMULATEXT(Bonus!G29),Bonus!G29))-LEN(SUBSTITUTE(IF(_xlfn.ISFORMULA(Bonus!G29),_xlfn.FORMULATEXT(Bonus!G29),Bonus!G29),"""",""))&gt;LEN(IF(_xlfn.ISFORMULA('#_Bonus'!G29),_xlfn.FORMULATEXT('#_Bonus'!G29),'#_Bonus'!G29))-LEN(SUBSTITUTE(IF(_xlfn.ISFORMULA('#_Bonus'!G29),_xlfn.FORMULATEXT('#_Bonus'!G29),'#_Bonus'!G29),"""","")),TRUE,FALSE),"HardQuoteMsg",IF(LEN(IF(_xlfn.ISFORMULA(Bonus!G29),_xlfn.FORMULATEXT(Bonus!G29),Bonus!G29))-LEN(SUBSTITUTE(IF(_xlfn.ISFORMULA(Bonus!G29),_xlfn.FORMULATEXT(Bonus!G29),Bonus!G29),"$",""))&lt;0.5*(LEN(IF(_xlfn.ISFORMULA('#_Bonus'!G29),_xlfn.FORMULATEXT('#_Bonus'!G29),'#_Bonus'!G29))-LEN(SUBSTITUTE(IF(_xlfn.ISFORMULA('#_Bonus'!G29),_xlfn.FORMULATEXT('#_Bonus'!G29),'#_Bonus'!G29),"$",""))),TRUE,FALSE),"MissingAbsMsg",TRUE,"PerfectMsg")</f>
        <v/>
      </c>
      <c r="H29" s="51" t="str">
        <f ca="1">_xlfn.IFS(ISBLANK(Bonus!H29),"",IF(NOT(ISNA('#_Bonus'!H29)),IF(ISNA(Bonus!H29),TRUE,FALSE),FALSE),"StuNAMsg",IF(AND(ISNA('#_Bonus'!H29),ISNA(Bonus!H29)),TRUE,FALSE),"PerfectMsg",IF(NOT(ISERROR('#_Bonus'!H29)),IF(ISERROR(Bonus!H29),TRUE,FALSE),FALSE),"StuErrorMsg",IF(TYPE('#_Bonus'!H29)&lt;&gt;TYPE(Bonus!H29),TRUE,FALSE),"WrongTypeMsg",IF(_xlfn.ISFORMULA('#_Bonus'!H29),IF(NOT(_xlfn.ISFORMULA(Bonus!H29)),TRUE),FALSE),"MissingFormulaMsg",IF(NOT(AND(ISNUMBER(FIND("[",_xlfn.FORMULATEXT('#_Bonus'!H29))),ISNUMBER(FIND("!",_xlfn.FORMULATEXT('#_Bonus'!H29))))),AND(ISNUMBER(FIND("[",_xlfn.FORMULATEXT(Bonus!H29))),ISNUMBER(FIND("!",_xlfn.FORMULATEXT(Bonus!H29)))),FALSE),"ExternalRefsMsg",IF(ISNUMBER('#_Bonus'!H29),IF(ABS('#_Bonus'!H29-Bonus!H29)&gt;0.00001,TRUE,FALSE),IF('#_Bonus'!H29&lt;&gt;Bonus!H29,TRUE,FALSE)),IF(ISNUMBER('#_Bonus'!H29),IF('#_Bonus'!H29&gt;Bonus!H29,"TooLow","TooHigh"),"WrongAnswer"),NOT(_xlfn.ISFORMULA('#_Bonus'!H29)),"PerfectMsg",IF((LEN(SUBSTITUTE(SUBSTITUTE(SUBSTITUTE(SUBSTITUTE(SUBSTITUTE(SUBSTITUTE(SUBSTITUTE(SUBSTITUTE(SUBSTITUTE(SUBSTITUTE(SUBSTITUTE(SUBSTITUTE(SUBSTITUTE(SUBSTITUTE(SUBSTITUTE(SUBSTITUTE(SUBSTITUTE(SUBSTITUTE(SUBSTITUTE(SUBSTITUTE(SUBSTITUTE(SUBSTITUTE(SUBSTITUTE(SUBSTITUTE(IF(_xlfn.ISFORMULA(Bonus!H29),_xlfn.FORMULATEXT(Bonus!H29),Bonus!H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Bonus!H29),_xlfn.FORMULATEXT(Bonus!H29),Bonus!H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Bonus'!H29),_xlfn.FORMULATEXT('#_Bonus'!H29),'#_Bonus'!H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Bonus'!H29),_xlfn.FORMULATEXT('#_Bonus'!H29),'#_Bonus'!H29),"9","#"),"8","#"),"7","#"),"6","#"),"5","#"),"4","#"),"3","#"),"2","#"),"1","#"),"0","#"),CHAR(10),""),"$","")," ",""),",","@"),"&gt;","@"),"&lt;","@"),"=","@"),")","@"),"(","@"),"^","@"),"/","@"),"+","@"),"*","@"),"-","@"),"@#","")))/2,TRUE,FALSE),"HardCodeMsg",IF(LEN(IF(_xlfn.ISFORMULA(Bonus!H29),_xlfn.FORMULATEXT(Bonus!H29),Bonus!H29))-LEN(SUBSTITUTE(IF(_xlfn.ISFORMULA(Bonus!H29),_xlfn.FORMULATEXT(Bonus!H29),Bonus!H29),"""",""))&gt;LEN(IF(_xlfn.ISFORMULA('#_Bonus'!H29),_xlfn.FORMULATEXT('#_Bonus'!H29),'#_Bonus'!H29))-LEN(SUBSTITUTE(IF(_xlfn.ISFORMULA('#_Bonus'!H29),_xlfn.FORMULATEXT('#_Bonus'!H29),'#_Bonus'!H29),"""","")),TRUE,FALSE),"HardQuoteMsg",IF(LEN(IF(_xlfn.ISFORMULA(Bonus!H29),_xlfn.FORMULATEXT(Bonus!H29),Bonus!H29))-LEN(SUBSTITUTE(IF(_xlfn.ISFORMULA(Bonus!H29),_xlfn.FORMULATEXT(Bonus!H29),Bonus!H29),"$",""))&lt;0.5*(LEN(IF(_xlfn.ISFORMULA('#_Bonus'!H29),_xlfn.FORMULATEXT('#_Bonus'!H29),'#_Bonus'!H29))-LEN(SUBSTITUTE(IF(_xlfn.ISFORMULA('#_Bonus'!H29),_xlfn.FORMULATEXT('#_Bonus'!H29),'#_Bonus'!H29),"$",""))),TRUE,FALSE),"MissingAbsMsg",TRUE,"PerfectMsg")</f>
        <v/>
      </c>
    </row>
    <row r="30" spans="5:8" s="63" customFormat="1" ht="29" customHeight="1" x14ac:dyDescent="0.2">
      <c r="E30" s="50">
        <v>0</v>
      </c>
      <c r="F30" s="64" t="str">
        <f ca="1">_xlfn.IFS(ISBLANK(Bonus!F30),"",IF(NOT(ISNA('#_Bonus'!F30)),IF(ISNA(Bonus!F30),TRUE,FALSE),FALSE),"StuNAMsg",IF(AND(ISNA('#_Bonus'!F30),ISNA(Bonus!F30)),TRUE,FALSE),"PerfectMsg",IF(NOT(ISERROR('#_Bonus'!F30)),IF(ISERROR(Bonus!F30),TRUE,FALSE),FALSE),"StuErrorMsg",IF(TYPE('#_Bonus'!F30)&lt;&gt;TYPE(Bonus!F30),TRUE,FALSE),"WrongTypeMsg",IF(_xlfn.ISFORMULA('#_Bonus'!F30),IF(NOT(_xlfn.ISFORMULA(Bonus!F30)),TRUE),FALSE),"MissingFormulaMsg",IF(NOT(AND(ISNUMBER(FIND("[",_xlfn.FORMULATEXT('#_Bonus'!F30))),ISNUMBER(FIND("!",_xlfn.FORMULATEXT('#_Bonus'!F30))))),AND(ISNUMBER(FIND("[",_xlfn.FORMULATEXT(Bonus!F30))),ISNUMBER(FIND("!",_xlfn.FORMULATEXT(Bonus!F30)))),FALSE),"ExternalRefsMsg",IF(ISNUMBER('#_Bonus'!F30),IF(ABS('#_Bonus'!F30-Bonus!F30)&gt;0.00001,TRUE,FALSE),IF('#_Bonus'!F30&lt;&gt;Bonus!F30,TRUE,FALSE)),IF(ISNUMBER('#_Bonus'!F30),IF('#_Bonus'!F30&gt;Bonus!F30,"TooLow","TooHigh"),"WrongAnswer"),NOT(_xlfn.ISFORMULA('#_Bonus'!F30)),"PerfectMsg",IF((LEN(SUBSTITUTE(SUBSTITUTE(SUBSTITUTE(SUBSTITUTE(SUBSTITUTE(SUBSTITUTE(SUBSTITUTE(SUBSTITUTE(SUBSTITUTE(SUBSTITUTE(SUBSTITUTE(SUBSTITUTE(SUBSTITUTE(SUBSTITUTE(SUBSTITUTE(SUBSTITUTE(SUBSTITUTE(SUBSTITUTE(SUBSTITUTE(SUBSTITUTE(SUBSTITUTE(SUBSTITUTE(SUBSTITUTE(SUBSTITUTE(IF(_xlfn.ISFORMULA(Bonus!F30),_xlfn.FORMULATEXT(Bonus!F30),Bonus!F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Bonus!F30),_xlfn.FORMULATEXT(Bonus!F30),Bonus!F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Bonus'!F30),_xlfn.FORMULATEXT('#_Bonus'!F30),'#_Bonus'!F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Bonus'!F30),_xlfn.FORMULATEXT('#_Bonus'!F30),'#_Bonus'!F30),"9","#"),"8","#"),"7","#"),"6","#"),"5","#"),"4","#"),"3","#"),"2","#"),"1","#"),"0","#"),CHAR(10),""),"$","")," ",""),",","@"),"&gt;","@"),"&lt;","@"),"=","@"),")","@"),"(","@"),"^","@"),"/","@"),"+","@"),"*","@"),"-","@"),"@#","")))/2,TRUE,FALSE),"HardCodeMsg",IF(LEN(IF(_xlfn.ISFORMULA(Bonus!F30),_xlfn.FORMULATEXT(Bonus!F30),Bonus!F30))-LEN(SUBSTITUTE(IF(_xlfn.ISFORMULA(Bonus!F30),_xlfn.FORMULATEXT(Bonus!F30),Bonus!F30),"""",""))&gt;LEN(IF(_xlfn.ISFORMULA('#_Bonus'!F30),_xlfn.FORMULATEXT('#_Bonus'!F30),'#_Bonus'!F30))-LEN(SUBSTITUTE(IF(_xlfn.ISFORMULA('#_Bonus'!F30),_xlfn.FORMULATEXT('#_Bonus'!F30),'#_Bonus'!F30),"""","")),TRUE,FALSE),"HardQuoteMsg",IF(LEN(IF(_xlfn.ISFORMULA(Bonus!F30),_xlfn.FORMULATEXT(Bonus!F30),Bonus!F30))-LEN(SUBSTITUTE(IF(_xlfn.ISFORMULA(Bonus!F30),_xlfn.FORMULATEXT(Bonus!F30),Bonus!F30),"$",""))&lt;0.5*(LEN(IF(_xlfn.ISFORMULA('#_Bonus'!F30),_xlfn.FORMULATEXT('#_Bonus'!F30),'#_Bonus'!F30))-LEN(SUBSTITUTE(IF(_xlfn.ISFORMULA('#_Bonus'!F30),_xlfn.FORMULATEXT('#_Bonus'!F30),'#_Bonus'!F30),"$",""))),TRUE,FALSE),"MissingAbsMsg",TRUE,"PerfectMsg")</f>
        <v/>
      </c>
      <c r="G30" s="64" t="str">
        <f ca="1">_xlfn.IFS(ISBLANK(Bonus!G30),"",IF(NOT(ISNA('#_Bonus'!G30)),IF(ISNA(Bonus!G30),TRUE,FALSE),FALSE),"StuNAMsg",IF(AND(ISNA('#_Bonus'!G30),ISNA(Bonus!G30)),TRUE,FALSE),"PerfectMsg",IF(NOT(ISERROR('#_Bonus'!G30)),IF(ISERROR(Bonus!G30),TRUE,FALSE),FALSE),"StuErrorMsg",IF(TYPE('#_Bonus'!G30)&lt;&gt;TYPE(Bonus!G30),TRUE,FALSE),"WrongTypeMsg",IF(_xlfn.ISFORMULA('#_Bonus'!G30),IF(NOT(_xlfn.ISFORMULA(Bonus!G30)),TRUE),FALSE),"MissingFormulaMsg",IF(NOT(AND(ISNUMBER(FIND("[",_xlfn.FORMULATEXT('#_Bonus'!G30))),ISNUMBER(FIND("!",_xlfn.FORMULATEXT('#_Bonus'!G30))))),AND(ISNUMBER(FIND("[",_xlfn.FORMULATEXT(Bonus!G30))),ISNUMBER(FIND("!",_xlfn.FORMULATEXT(Bonus!G30)))),FALSE),"ExternalRefsMsg",IF(ISNUMBER('#_Bonus'!G30),IF(ABS('#_Bonus'!G30-Bonus!G30)&gt;0.00001,TRUE,FALSE),IF('#_Bonus'!G30&lt;&gt;Bonus!G30,TRUE,FALSE)),IF(ISNUMBER('#_Bonus'!G30),IF('#_Bonus'!G30&gt;Bonus!G30,"TooLow","TooHigh"),"WrongAnswer"),NOT(_xlfn.ISFORMULA('#_Bonus'!G30)),"PerfectMsg",IF((LEN(SUBSTITUTE(SUBSTITUTE(SUBSTITUTE(SUBSTITUTE(SUBSTITUTE(SUBSTITUTE(SUBSTITUTE(SUBSTITUTE(SUBSTITUTE(SUBSTITUTE(SUBSTITUTE(SUBSTITUTE(SUBSTITUTE(SUBSTITUTE(SUBSTITUTE(SUBSTITUTE(SUBSTITUTE(SUBSTITUTE(SUBSTITUTE(SUBSTITUTE(SUBSTITUTE(SUBSTITUTE(SUBSTITUTE(SUBSTITUTE(IF(_xlfn.ISFORMULA(Bonus!G30),_xlfn.FORMULATEXT(Bonus!G30),Bonus!G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Bonus!G30),_xlfn.FORMULATEXT(Bonus!G30),Bonus!G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Bonus'!G30),_xlfn.FORMULATEXT('#_Bonus'!G30),'#_Bonus'!G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Bonus'!G30),_xlfn.FORMULATEXT('#_Bonus'!G30),'#_Bonus'!G30),"9","#"),"8","#"),"7","#"),"6","#"),"5","#"),"4","#"),"3","#"),"2","#"),"1","#"),"0","#"),CHAR(10),""),"$","")," ",""),",","@"),"&gt;","@"),"&lt;","@"),"=","@"),")","@"),"(","@"),"^","@"),"/","@"),"+","@"),"*","@"),"-","@"),"@#","")))/2,TRUE,FALSE),"HardCodeMsg",IF(LEN(IF(_xlfn.ISFORMULA(Bonus!G30),_xlfn.FORMULATEXT(Bonus!G30),Bonus!G30))-LEN(SUBSTITUTE(IF(_xlfn.ISFORMULA(Bonus!G30),_xlfn.FORMULATEXT(Bonus!G30),Bonus!G30),"""",""))&gt;LEN(IF(_xlfn.ISFORMULA('#_Bonus'!G30),_xlfn.FORMULATEXT('#_Bonus'!G30),'#_Bonus'!G30))-LEN(SUBSTITUTE(IF(_xlfn.ISFORMULA('#_Bonus'!G30),_xlfn.FORMULATEXT('#_Bonus'!G30),'#_Bonus'!G30),"""","")),TRUE,FALSE),"HardQuoteMsg",IF(LEN(IF(_xlfn.ISFORMULA(Bonus!G30),_xlfn.FORMULATEXT(Bonus!G30),Bonus!G30))-LEN(SUBSTITUTE(IF(_xlfn.ISFORMULA(Bonus!G30),_xlfn.FORMULATEXT(Bonus!G30),Bonus!G30),"$",""))&lt;0.5*(LEN(IF(_xlfn.ISFORMULA('#_Bonus'!G30),_xlfn.FORMULATEXT('#_Bonus'!G30),'#_Bonus'!G30))-LEN(SUBSTITUTE(IF(_xlfn.ISFORMULA('#_Bonus'!G30),_xlfn.FORMULATEXT('#_Bonus'!G30),'#_Bonus'!G30),"$",""))),TRUE,FALSE),"MissingAbsMsg",TRUE,"PerfectMsg")</f>
        <v/>
      </c>
      <c r="H30" s="51" t="str">
        <f ca="1">_xlfn.IFS(ISBLANK(Bonus!H30),"",IF(NOT(ISNA('#_Bonus'!H30)),IF(ISNA(Bonus!H30),TRUE,FALSE),FALSE),"StuNAMsg",IF(AND(ISNA('#_Bonus'!H30),ISNA(Bonus!H30)),TRUE,FALSE),"PerfectMsg",IF(NOT(ISERROR('#_Bonus'!H30)),IF(ISERROR(Bonus!H30),TRUE,FALSE),FALSE),"StuErrorMsg",IF(TYPE('#_Bonus'!H30)&lt;&gt;TYPE(Bonus!H30),TRUE,FALSE),"WrongTypeMsg",IF(_xlfn.ISFORMULA('#_Bonus'!H30),IF(NOT(_xlfn.ISFORMULA(Bonus!H30)),TRUE),FALSE),"MissingFormulaMsg",IF(NOT(AND(ISNUMBER(FIND("[",_xlfn.FORMULATEXT('#_Bonus'!H30))),ISNUMBER(FIND("!",_xlfn.FORMULATEXT('#_Bonus'!H30))))),AND(ISNUMBER(FIND("[",_xlfn.FORMULATEXT(Bonus!H30))),ISNUMBER(FIND("!",_xlfn.FORMULATEXT(Bonus!H30)))),FALSE),"ExternalRefsMsg",IF(ISNUMBER('#_Bonus'!H30),IF(ABS('#_Bonus'!H30-Bonus!H30)&gt;0.00001,TRUE,FALSE),IF('#_Bonus'!H30&lt;&gt;Bonus!H30,TRUE,FALSE)),IF(ISNUMBER('#_Bonus'!H30),IF('#_Bonus'!H30&gt;Bonus!H30,"TooLow","TooHigh"),"WrongAnswer"),NOT(_xlfn.ISFORMULA('#_Bonus'!H30)),"PerfectMsg",IF((LEN(SUBSTITUTE(SUBSTITUTE(SUBSTITUTE(SUBSTITUTE(SUBSTITUTE(SUBSTITUTE(SUBSTITUTE(SUBSTITUTE(SUBSTITUTE(SUBSTITUTE(SUBSTITUTE(SUBSTITUTE(SUBSTITUTE(SUBSTITUTE(SUBSTITUTE(SUBSTITUTE(SUBSTITUTE(SUBSTITUTE(SUBSTITUTE(SUBSTITUTE(SUBSTITUTE(SUBSTITUTE(SUBSTITUTE(SUBSTITUTE(IF(_xlfn.ISFORMULA(Bonus!H30),_xlfn.FORMULATEXT(Bonus!H30),Bonus!H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Bonus!H30),_xlfn.FORMULATEXT(Bonus!H30),Bonus!H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Bonus'!H30),_xlfn.FORMULATEXT('#_Bonus'!H30),'#_Bonus'!H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Bonus'!H30),_xlfn.FORMULATEXT('#_Bonus'!H30),'#_Bonus'!H30),"9","#"),"8","#"),"7","#"),"6","#"),"5","#"),"4","#"),"3","#"),"2","#"),"1","#"),"0","#"),CHAR(10),""),"$","")," ",""),",","@"),"&gt;","@"),"&lt;","@"),"=","@"),")","@"),"(","@"),"^","@"),"/","@"),"+","@"),"*","@"),"-","@"),"@#","")))/2,TRUE,FALSE),"HardCodeMsg",IF(LEN(IF(_xlfn.ISFORMULA(Bonus!H30),_xlfn.FORMULATEXT(Bonus!H30),Bonus!H30))-LEN(SUBSTITUTE(IF(_xlfn.ISFORMULA(Bonus!H30),_xlfn.FORMULATEXT(Bonus!H30),Bonus!H30),"""",""))&gt;LEN(IF(_xlfn.ISFORMULA('#_Bonus'!H30),_xlfn.FORMULATEXT('#_Bonus'!H30),'#_Bonus'!H30))-LEN(SUBSTITUTE(IF(_xlfn.ISFORMULA('#_Bonus'!H30),_xlfn.FORMULATEXT('#_Bonus'!H30),'#_Bonus'!H30),"""","")),TRUE,FALSE),"HardQuoteMsg",IF(LEN(IF(_xlfn.ISFORMULA(Bonus!H30),_xlfn.FORMULATEXT(Bonus!H30),Bonus!H30))-LEN(SUBSTITUTE(IF(_xlfn.ISFORMULA(Bonus!H30),_xlfn.FORMULATEXT(Bonus!H30),Bonus!H30),"$",""))&lt;0.5*(LEN(IF(_xlfn.ISFORMULA('#_Bonus'!H30),_xlfn.FORMULATEXT('#_Bonus'!H30),'#_Bonus'!H30))-LEN(SUBSTITUTE(IF(_xlfn.ISFORMULA('#_Bonus'!H30),_xlfn.FORMULATEXT('#_Bonus'!H30),'#_Bonus'!H30),"$",""))),TRUE,FALSE),"MissingAbsMsg",TRUE,"PerfectMsg")</f>
        <v/>
      </c>
    </row>
    <row r="31" spans="5:8" s="63" customFormat="1" ht="29" customHeight="1" x14ac:dyDescent="0.2">
      <c r="E31" s="50">
        <v>0</v>
      </c>
      <c r="F31" s="64" t="str">
        <f ca="1">_xlfn.IFS(ISBLANK(Bonus!F31),"",IF(NOT(ISNA('#_Bonus'!F31)),IF(ISNA(Bonus!F31),TRUE,FALSE),FALSE),"StuNAMsg",IF(AND(ISNA('#_Bonus'!F31),ISNA(Bonus!F31)),TRUE,FALSE),"PerfectMsg",IF(NOT(ISERROR('#_Bonus'!F31)),IF(ISERROR(Bonus!F31),TRUE,FALSE),FALSE),"StuErrorMsg",IF(TYPE('#_Bonus'!F31)&lt;&gt;TYPE(Bonus!F31),TRUE,FALSE),"WrongTypeMsg",IF(_xlfn.ISFORMULA('#_Bonus'!F31),IF(NOT(_xlfn.ISFORMULA(Bonus!F31)),TRUE),FALSE),"MissingFormulaMsg",IF(NOT(AND(ISNUMBER(FIND("[",_xlfn.FORMULATEXT('#_Bonus'!F31))),ISNUMBER(FIND("!",_xlfn.FORMULATEXT('#_Bonus'!F31))))),AND(ISNUMBER(FIND("[",_xlfn.FORMULATEXT(Bonus!F31))),ISNUMBER(FIND("!",_xlfn.FORMULATEXT(Bonus!F31)))),FALSE),"ExternalRefsMsg",IF(ISNUMBER('#_Bonus'!F31),IF(ABS('#_Bonus'!F31-Bonus!F31)&gt;0.00001,TRUE,FALSE),IF('#_Bonus'!F31&lt;&gt;Bonus!F31,TRUE,FALSE)),IF(ISNUMBER('#_Bonus'!F31),IF('#_Bonus'!F31&gt;Bonus!F31,"TooLow","TooHigh"),"WrongAnswer"),NOT(_xlfn.ISFORMULA('#_Bonus'!F31)),"PerfectMsg",IF((LEN(SUBSTITUTE(SUBSTITUTE(SUBSTITUTE(SUBSTITUTE(SUBSTITUTE(SUBSTITUTE(SUBSTITUTE(SUBSTITUTE(SUBSTITUTE(SUBSTITUTE(SUBSTITUTE(SUBSTITUTE(SUBSTITUTE(SUBSTITUTE(SUBSTITUTE(SUBSTITUTE(SUBSTITUTE(SUBSTITUTE(SUBSTITUTE(SUBSTITUTE(SUBSTITUTE(SUBSTITUTE(SUBSTITUTE(SUBSTITUTE(IF(_xlfn.ISFORMULA(Bonus!F31),_xlfn.FORMULATEXT(Bonus!F31),Bonus!F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Bonus!F31),_xlfn.FORMULATEXT(Bonus!F31),Bonus!F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Bonus'!F31),_xlfn.FORMULATEXT('#_Bonus'!F31),'#_Bonus'!F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Bonus'!F31),_xlfn.FORMULATEXT('#_Bonus'!F31),'#_Bonus'!F31),"9","#"),"8","#"),"7","#"),"6","#"),"5","#"),"4","#"),"3","#"),"2","#"),"1","#"),"0","#"),CHAR(10),""),"$","")," ",""),",","@"),"&gt;","@"),"&lt;","@"),"=","@"),")","@"),"(","@"),"^","@"),"/","@"),"+","@"),"*","@"),"-","@"),"@#","")))/2,TRUE,FALSE),"HardCodeMsg",IF(LEN(IF(_xlfn.ISFORMULA(Bonus!F31),_xlfn.FORMULATEXT(Bonus!F31),Bonus!F31))-LEN(SUBSTITUTE(IF(_xlfn.ISFORMULA(Bonus!F31),_xlfn.FORMULATEXT(Bonus!F31),Bonus!F31),"""",""))&gt;LEN(IF(_xlfn.ISFORMULA('#_Bonus'!F31),_xlfn.FORMULATEXT('#_Bonus'!F31),'#_Bonus'!F31))-LEN(SUBSTITUTE(IF(_xlfn.ISFORMULA('#_Bonus'!F31),_xlfn.FORMULATEXT('#_Bonus'!F31),'#_Bonus'!F31),"""","")),TRUE,FALSE),"HardQuoteMsg",IF(LEN(IF(_xlfn.ISFORMULA(Bonus!F31),_xlfn.FORMULATEXT(Bonus!F31),Bonus!F31))-LEN(SUBSTITUTE(IF(_xlfn.ISFORMULA(Bonus!F31),_xlfn.FORMULATEXT(Bonus!F31),Bonus!F31),"$",""))&lt;0.5*(LEN(IF(_xlfn.ISFORMULA('#_Bonus'!F31),_xlfn.FORMULATEXT('#_Bonus'!F31),'#_Bonus'!F31))-LEN(SUBSTITUTE(IF(_xlfn.ISFORMULA('#_Bonus'!F31),_xlfn.FORMULATEXT('#_Bonus'!F31),'#_Bonus'!F31),"$",""))),TRUE,FALSE),"MissingAbsMsg",TRUE,"PerfectMsg")</f>
        <v/>
      </c>
      <c r="G31" s="64" t="str">
        <f ca="1">_xlfn.IFS(ISBLANK(Bonus!G31),"",IF(NOT(ISNA('#_Bonus'!G31)),IF(ISNA(Bonus!G31),TRUE,FALSE),FALSE),"StuNAMsg",IF(AND(ISNA('#_Bonus'!G31),ISNA(Bonus!G31)),TRUE,FALSE),"PerfectMsg",IF(NOT(ISERROR('#_Bonus'!G31)),IF(ISERROR(Bonus!G31),TRUE,FALSE),FALSE),"StuErrorMsg",IF(TYPE('#_Bonus'!G31)&lt;&gt;TYPE(Bonus!G31),TRUE,FALSE),"WrongTypeMsg",IF(_xlfn.ISFORMULA('#_Bonus'!G31),IF(NOT(_xlfn.ISFORMULA(Bonus!G31)),TRUE),FALSE),"MissingFormulaMsg",IF(NOT(AND(ISNUMBER(FIND("[",_xlfn.FORMULATEXT('#_Bonus'!G31))),ISNUMBER(FIND("!",_xlfn.FORMULATEXT('#_Bonus'!G31))))),AND(ISNUMBER(FIND("[",_xlfn.FORMULATEXT(Bonus!G31))),ISNUMBER(FIND("!",_xlfn.FORMULATEXT(Bonus!G31)))),FALSE),"ExternalRefsMsg",IF(ISNUMBER('#_Bonus'!G31),IF(ABS('#_Bonus'!G31-Bonus!G31)&gt;0.00001,TRUE,FALSE),IF('#_Bonus'!G31&lt;&gt;Bonus!G31,TRUE,FALSE)),IF(ISNUMBER('#_Bonus'!G31),IF('#_Bonus'!G31&gt;Bonus!G31,"TooLow","TooHigh"),"WrongAnswer"),NOT(_xlfn.ISFORMULA('#_Bonus'!G31)),"PerfectMsg",IF((LEN(SUBSTITUTE(SUBSTITUTE(SUBSTITUTE(SUBSTITUTE(SUBSTITUTE(SUBSTITUTE(SUBSTITUTE(SUBSTITUTE(SUBSTITUTE(SUBSTITUTE(SUBSTITUTE(SUBSTITUTE(SUBSTITUTE(SUBSTITUTE(SUBSTITUTE(SUBSTITUTE(SUBSTITUTE(SUBSTITUTE(SUBSTITUTE(SUBSTITUTE(SUBSTITUTE(SUBSTITUTE(SUBSTITUTE(SUBSTITUTE(IF(_xlfn.ISFORMULA(Bonus!G31),_xlfn.FORMULATEXT(Bonus!G31),Bonus!G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Bonus!G31),_xlfn.FORMULATEXT(Bonus!G31),Bonus!G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Bonus'!G31),_xlfn.FORMULATEXT('#_Bonus'!G31),'#_Bonus'!G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Bonus'!G31),_xlfn.FORMULATEXT('#_Bonus'!G31),'#_Bonus'!G31),"9","#"),"8","#"),"7","#"),"6","#"),"5","#"),"4","#"),"3","#"),"2","#"),"1","#"),"0","#"),CHAR(10),""),"$","")," ",""),",","@"),"&gt;","@"),"&lt;","@"),"=","@"),")","@"),"(","@"),"^","@"),"/","@"),"+","@"),"*","@"),"-","@"),"@#","")))/2,TRUE,FALSE),"HardCodeMsg",IF(LEN(IF(_xlfn.ISFORMULA(Bonus!G31),_xlfn.FORMULATEXT(Bonus!G31),Bonus!G31))-LEN(SUBSTITUTE(IF(_xlfn.ISFORMULA(Bonus!G31),_xlfn.FORMULATEXT(Bonus!G31),Bonus!G31),"""",""))&gt;LEN(IF(_xlfn.ISFORMULA('#_Bonus'!G31),_xlfn.FORMULATEXT('#_Bonus'!G31),'#_Bonus'!G31))-LEN(SUBSTITUTE(IF(_xlfn.ISFORMULA('#_Bonus'!G31),_xlfn.FORMULATEXT('#_Bonus'!G31),'#_Bonus'!G31),"""","")),TRUE,FALSE),"HardQuoteMsg",IF(LEN(IF(_xlfn.ISFORMULA(Bonus!G31),_xlfn.FORMULATEXT(Bonus!G31),Bonus!G31))-LEN(SUBSTITUTE(IF(_xlfn.ISFORMULA(Bonus!G31),_xlfn.FORMULATEXT(Bonus!G31),Bonus!G31),"$",""))&lt;0.5*(LEN(IF(_xlfn.ISFORMULA('#_Bonus'!G31),_xlfn.FORMULATEXT('#_Bonus'!G31),'#_Bonus'!G31))-LEN(SUBSTITUTE(IF(_xlfn.ISFORMULA('#_Bonus'!G31),_xlfn.FORMULATEXT('#_Bonus'!G31),'#_Bonus'!G31),"$",""))),TRUE,FALSE),"MissingAbsMsg",TRUE,"PerfectMsg")</f>
        <v/>
      </c>
      <c r="H31" s="51" t="str">
        <f ca="1">_xlfn.IFS(ISBLANK(Bonus!H31),"",IF(NOT(ISNA('#_Bonus'!H31)),IF(ISNA(Bonus!H31),TRUE,FALSE),FALSE),"StuNAMsg",IF(AND(ISNA('#_Bonus'!H31),ISNA(Bonus!H31)),TRUE,FALSE),"PerfectMsg",IF(NOT(ISERROR('#_Bonus'!H31)),IF(ISERROR(Bonus!H31),TRUE,FALSE),FALSE),"StuErrorMsg",IF(TYPE('#_Bonus'!H31)&lt;&gt;TYPE(Bonus!H31),TRUE,FALSE),"WrongTypeMsg",IF(_xlfn.ISFORMULA('#_Bonus'!H31),IF(NOT(_xlfn.ISFORMULA(Bonus!H31)),TRUE),FALSE),"MissingFormulaMsg",IF(NOT(AND(ISNUMBER(FIND("[",_xlfn.FORMULATEXT('#_Bonus'!H31))),ISNUMBER(FIND("!",_xlfn.FORMULATEXT('#_Bonus'!H31))))),AND(ISNUMBER(FIND("[",_xlfn.FORMULATEXT(Bonus!H31))),ISNUMBER(FIND("!",_xlfn.FORMULATEXT(Bonus!H31)))),FALSE),"ExternalRefsMsg",IF(ISNUMBER('#_Bonus'!H31),IF(ABS('#_Bonus'!H31-Bonus!H31)&gt;0.00001,TRUE,FALSE),IF('#_Bonus'!H31&lt;&gt;Bonus!H31,TRUE,FALSE)),IF(ISNUMBER('#_Bonus'!H31),IF('#_Bonus'!H31&gt;Bonus!H31,"TooLow","TooHigh"),"WrongAnswer"),NOT(_xlfn.ISFORMULA('#_Bonus'!H31)),"PerfectMsg",IF((LEN(SUBSTITUTE(SUBSTITUTE(SUBSTITUTE(SUBSTITUTE(SUBSTITUTE(SUBSTITUTE(SUBSTITUTE(SUBSTITUTE(SUBSTITUTE(SUBSTITUTE(SUBSTITUTE(SUBSTITUTE(SUBSTITUTE(SUBSTITUTE(SUBSTITUTE(SUBSTITUTE(SUBSTITUTE(SUBSTITUTE(SUBSTITUTE(SUBSTITUTE(SUBSTITUTE(SUBSTITUTE(SUBSTITUTE(SUBSTITUTE(IF(_xlfn.ISFORMULA(Bonus!H31),_xlfn.FORMULATEXT(Bonus!H31),Bonus!H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Bonus!H31),_xlfn.FORMULATEXT(Bonus!H31),Bonus!H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Bonus'!H31),_xlfn.FORMULATEXT('#_Bonus'!H31),'#_Bonus'!H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Bonus'!H31),_xlfn.FORMULATEXT('#_Bonus'!H31),'#_Bonus'!H31),"9","#"),"8","#"),"7","#"),"6","#"),"5","#"),"4","#"),"3","#"),"2","#"),"1","#"),"0","#"),CHAR(10),""),"$","")," ",""),",","@"),"&gt;","@"),"&lt;","@"),"=","@"),")","@"),"(","@"),"^","@"),"/","@"),"+","@"),"*","@"),"-","@"),"@#","")))/2,TRUE,FALSE),"HardCodeMsg",IF(LEN(IF(_xlfn.ISFORMULA(Bonus!H31),_xlfn.FORMULATEXT(Bonus!H31),Bonus!H31))-LEN(SUBSTITUTE(IF(_xlfn.ISFORMULA(Bonus!H31),_xlfn.FORMULATEXT(Bonus!H31),Bonus!H31),"""",""))&gt;LEN(IF(_xlfn.ISFORMULA('#_Bonus'!H31),_xlfn.FORMULATEXT('#_Bonus'!H31),'#_Bonus'!H31))-LEN(SUBSTITUTE(IF(_xlfn.ISFORMULA('#_Bonus'!H31),_xlfn.FORMULATEXT('#_Bonus'!H31),'#_Bonus'!H31),"""","")),TRUE,FALSE),"HardQuoteMsg",IF(LEN(IF(_xlfn.ISFORMULA(Bonus!H31),_xlfn.FORMULATEXT(Bonus!H31),Bonus!H31))-LEN(SUBSTITUTE(IF(_xlfn.ISFORMULA(Bonus!H31),_xlfn.FORMULATEXT(Bonus!H31),Bonus!H31),"$",""))&lt;0.5*(LEN(IF(_xlfn.ISFORMULA('#_Bonus'!H31),_xlfn.FORMULATEXT('#_Bonus'!H31),'#_Bonus'!H31))-LEN(SUBSTITUTE(IF(_xlfn.ISFORMULA('#_Bonus'!H31),_xlfn.FORMULATEXT('#_Bonus'!H31),'#_Bonus'!H31),"$",""))),TRUE,FALSE),"MissingAbsMsg",TRUE,"PerfectMsg")</f>
        <v/>
      </c>
    </row>
    <row r="32" spans="5:8" s="63" customFormat="1" ht="29" customHeight="1" x14ac:dyDescent="0.2">
      <c r="E32" s="50">
        <v>0</v>
      </c>
      <c r="F32" s="52" t="str">
        <f ca="1">_xlfn.IFS(ISBLANK(Bonus!F32),"",IF(NOT(ISNA('#_Bonus'!F32)),IF(ISNA(Bonus!F32),TRUE,FALSE),FALSE),"StuNAMsg",IF(AND(ISNA('#_Bonus'!F32),ISNA(Bonus!F32)),TRUE,FALSE),"PerfectMsg",IF(NOT(ISERROR('#_Bonus'!F32)),IF(ISERROR(Bonus!F32),TRUE,FALSE),FALSE),"StuErrorMsg",IF(TYPE('#_Bonus'!F32)&lt;&gt;TYPE(Bonus!F32),TRUE,FALSE),"WrongTypeMsg",IF(_xlfn.ISFORMULA('#_Bonus'!F32),IF(NOT(_xlfn.ISFORMULA(Bonus!F32)),TRUE),FALSE),"MissingFormulaMsg",IF(NOT(AND(ISNUMBER(FIND("[",_xlfn.FORMULATEXT('#_Bonus'!F32))),ISNUMBER(FIND("!",_xlfn.FORMULATEXT('#_Bonus'!F32))))),AND(ISNUMBER(FIND("[",_xlfn.FORMULATEXT(Bonus!F32))),ISNUMBER(FIND("!",_xlfn.FORMULATEXT(Bonus!F32)))),FALSE),"ExternalRefsMsg",IF(ISNUMBER('#_Bonus'!F32),IF(ABS('#_Bonus'!F32-Bonus!F32)&gt;0.00001,TRUE,FALSE),IF('#_Bonus'!F32&lt;&gt;Bonus!F32,TRUE,FALSE)),IF(ISNUMBER('#_Bonus'!F32),IF('#_Bonus'!F32&gt;Bonus!F32,"TooLow","TooHigh"),"WrongAnswer"),NOT(_xlfn.ISFORMULA('#_Bonus'!F32)),"PerfectMsg",IF((LEN(SUBSTITUTE(SUBSTITUTE(SUBSTITUTE(SUBSTITUTE(SUBSTITUTE(SUBSTITUTE(SUBSTITUTE(SUBSTITUTE(SUBSTITUTE(SUBSTITUTE(SUBSTITUTE(SUBSTITUTE(SUBSTITUTE(SUBSTITUTE(SUBSTITUTE(SUBSTITUTE(SUBSTITUTE(SUBSTITUTE(SUBSTITUTE(SUBSTITUTE(SUBSTITUTE(SUBSTITUTE(SUBSTITUTE(SUBSTITUTE(IF(_xlfn.ISFORMULA(Bonus!F32),_xlfn.FORMULATEXT(Bonus!F32),Bonus!F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Bonus!F32),_xlfn.FORMULATEXT(Bonus!F32),Bonus!F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Bonus'!F32),_xlfn.FORMULATEXT('#_Bonus'!F32),'#_Bonus'!F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Bonus'!F32),_xlfn.FORMULATEXT('#_Bonus'!F32),'#_Bonus'!F32),"9","#"),"8","#"),"7","#"),"6","#"),"5","#"),"4","#"),"3","#"),"2","#"),"1","#"),"0","#"),CHAR(10),""),"$","")," ",""),",","@"),"&gt;","@"),"&lt;","@"),"=","@"),")","@"),"(","@"),"^","@"),"/","@"),"+","@"),"*","@"),"-","@"),"@#","")))/2,TRUE,FALSE),"HardCodeMsg",IF(LEN(IF(_xlfn.ISFORMULA(Bonus!F32),_xlfn.FORMULATEXT(Bonus!F32),Bonus!F32))-LEN(SUBSTITUTE(IF(_xlfn.ISFORMULA(Bonus!F32),_xlfn.FORMULATEXT(Bonus!F32),Bonus!F32),"""",""))&gt;LEN(IF(_xlfn.ISFORMULA('#_Bonus'!F32),_xlfn.FORMULATEXT('#_Bonus'!F32),'#_Bonus'!F32))-LEN(SUBSTITUTE(IF(_xlfn.ISFORMULA('#_Bonus'!F32),_xlfn.FORMULATEXT('#_Bonus'!F32),'#_Bonus'!F32),"""","")),TRUE,FALSE),"HardQuoteMsg",IF(LEN(IF(_xlfn.ISFORMULA(Bonus!F32),_xlfn.FORMULATEXT(Bonus!F32),Bonus!F32))-LEN(SUBSTITUTE(IF(_xlfn.ISFORMULA(Bonus!F32),_xlfn.FORMULATEXT(Bonus!F32),Bonus!F32),"$",""))&lt;0.5*(LEN(IF(_xlfn.ISFORMULA('#_Bonus'!F32),_xlfn.FORMULATEXT('#_Bonus'!F32),'#_Bonus'!F32))-LEN(SUBSTITUTE(IF(_xlfn.ISFORMULA('#_Bonus'!F32),_xlfn.FORMULATEXT('#_Bonus'!F32),'#_Bonus'!F32),"$",""))),TRUE,FALSE),"MissingAbsMsg",TRUE,"PerfectMsg")</f>
        <v/>
      </c>
      <c r="G32" s="52" t="str">
        <f ca="1">_xlfn.IFS(ISBLANK(Bonus!G32),"",IF(NOT(ISNA('#_Bonus'!G32)),IF(ISNA(Bonus!G32),TRUE,FALSE),FALSE),"StuNAMsg",IF(AND(ISNA('#_Bonus'!G32),ISNA(Bonus!G32)),TRUE,FALSE),"PerfectMsg",IF(NOT(ISERROR('#_Bonus'!G32)),IF(ISERROR(Bonus!G32),TRUE,FALSE),FALSE),"StuErrorMsg",IF(TYPE('#_Bonus'!G32)&lt;&gt;TYPE(Bonus!G32),TRUE,FALSE),"WrongTypeMsg",IF(_xlfn.ISFORMULA('#_Bonus'!G32),IF(NOT(_xlfn.ISFORMULA(Bonus!G32)),TRUE),FALSE),"MissingFormulaMsg",IF(NOT(AND(ISNUMBER(FIND("[",_xlfn.FORMULATEXT('#_Bonus'!G32))),ISNUMBER(FIND("!",_xlfn.FORMULATEXT('#_Bonus'!G32))))),AND(ISNUMBER(FIND("[",_xlfn.FORMULATEXT(Bonus!G32))),ISNUMBER(FIND("!",_xlfn.FORMULATEXT(Bonus!G32)))),FALSE),"ExternalRefsMsg",IF(ISNUMBER('#_Bonus'!G32),IF(ABS('#_Bonus'!G32-Bonus!G32)&gt;0.00001,TRUE,FALSE),IF('#_Bonus'!G32&lt;&gt;Bonus!G32,TRUE,FALSE)),IF(ISNUMBER('#_Bonus'!G32),IF('#_Bonus'!G32&gt;Bonus!G32,"TooLow","TooHigh"),"WrongAnswer"),NOT(_xlfn.ISFORMULA('#_Bonus'!G32)),"PerfectMsg",IF((LEN(SUBSTITUTE(SUBSTITUTE(SUBSTITUTE(SUBSTITUTE(SUBSTITUTE(SUBSTITUTE(SUBSTITUTE(SUBSTITUTE(SUBSTITUTE(SUBSTITUTE(SUBSTITUTE(SUBSTITUTE(SUBSTITUTE(SUBSTITUTE(SUBSTITUTE(SUBSTITUTE(SUBSTITUTE(SUBSTITUTE(SUBSTITUTE(SUBSTITUTE(SUBSTITUTE(SUBSTITUTE(SUBSTITUTE(SUBSTITUTE(IF(_xlfn.ISFORMULA(Bonus!G32),_xlfn.FORMULATEXT(Bonus!G32),Bonus!G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Bonus!G32),_xlfn.FORMULATEXT(Bonus!G32),Bonus!G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Bonus'!G32),_xlfn.FORMULATEXT('#_Bonus'!G32),'#_Bonus'!G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Bonus'!G32),_xlfn.FORMULATEXT('#_Bonus'!G32),'#_Bonus'!G32),"9","#"),"8","#"),"7","#"),"6","#"),"5","#"),"4","#"),"3","#"),"2","#"),"1","#"),"0","#"),CHAR(10),""),"$","")," ",""),",","@"),"&gt;","@"),"&lt;","@"),"=","@"),")","@"),"(","@"),"^","@"),"/","@"),"+","@"),"*","@"),"-","@"),"@#","")))/2,TRUE,FALSE),"HardCodeMsg",IF(LEN(IF(_xlfn.ISFORMULA(Bonus!G32),_xlfn.FORMULATEXT(Bonus!G32),Bonus!G32))-LEN(SUBSTITUTE(IF(_xlfn.ISFORMULA(Bonus!G32),_xlfn.FORMULATEXT(Bonus!G32),Bonus!G32),"""",""))&gt;LEN(IF(_xlfn.ISFORMULA('#_Bonus'!G32),_xlfn.FORMULATEXT('#_Bonus'!G32),'#_Bonus'!G32))-LEN(SUBSTITUTE(IF(_xlfn.ISFORMULA('#_Bonus'!G32),_xlfn.FORMULATEXT('#_Bonus'!G32),'#_Bonus'!G32),"""","")),TRUE,FALSE),"HardQuoteMsg",IF(LEN(IF(_xlfn.ISFORMULA(Bonus!G32),_xlfn.FORMULATEXT(Bonus!G32),Bonus!G32))-LEN(SUBSTITUTE(IF(_xlfn.ISFORMULA(Bonus!G32),_xlfn.FORMULATEXT(Bonus!G32),Bonus!G32),"$",""))&lt;0.5*(LEN(IF(_xlfn.ISFORMULA('#_Bonus'!G32),_xlfn.FORMULATEXT('#_Bonus'!G32),'#_Bonus'!G32))-LEN(SUBSTITUTE(IF(_xlfn.ISFORMULA('#_Bonus'!G32),_xlfn.FORMULATEXT('#_Bonus'!G32),'#_Bonus'!G32),"$",""))),TRUE,FALSE),"MissingAbsMsg",TRUE,"PerfectMsg")</f>
        <v/>
      </c>
      <c r="H32" s="51" t="str">
        <f ca="1">_xlfn.IFS(ISBLANK(Bonus!H32),"",IF(NOT(ISNA('#_Bonus'!H32)),IF(ISNA(Bonus!H32),TRUE,FALSE),FALSE),"StuNAMsg",IF(AND(ISNA('#_Bonus'!H32),ISNA(Bonus!H32)),TRUE,FALSE),"PerfectMsg",IF(NOT(ISERROR('#_Bonus'!H32)),IF(ISERROR(Bonus!H32),TRUE,FALSE),FALSE),"StuErrorMsg",IF(TYPE('#_Bonus'!H32)&lt;&gt;TYPE(Bonus!H32),TRUE,FALSE),"WrongTypeMsg",IF(_xlfn.ISFORMULA('#_Bonus'!H32),IF(NOT(_xlfn.ISFORMULA(Bonus!H32)),TRUE),FALSE),"MissingFormulaMsg",IF(NOT(AND(ISNUMBER(FIND("[",_xlfn.FORMULATEXT('#_Bonus'!H32))),ISNUMBER(FIND("!",_xlfn.FORMULATEXT('#_Bonus'!H32))))),AND(ISNUMBER(FIND("[",_xlfn.FORMULATEXT(Bonus!H32))),ISNUMBER(FIND("!",_xlfn.FORMULATEXT(Bonus!H32)))),FALSE),"ExternalRefsMsg",IF(ISNUMBER('#_Bonus'!H32),IF(ABS('#_Bonus'!H32-Bonus!H32)&gt;0.00001,TRUE,FALSE),IF('#_Bonus'!H32&lt;&gt;Bonus!H32,TRUE,FALSE)),IF(ISNUMBER('#_Bonus'!H32),IF('#_Bonus'!H32&gt;Bonus!H32,"TooLow","TooHigh"),"WrongAnswer"),NOT(_xlfn.ISFORMULA('#_Bonus'!H32)),"PerfectMsg",IF((LEN(SUBSTITUTE(SUBSTITUTE(SUBSTITUTE(SUBSTITUTE(SUBSTITUTE(SUBSTITUTE(SUBSTITUTE(SUBSTITUTE(SUBSTITUTE(SUBSTITUTE(SUBSTITUTE(SUBSTITUTE(SUBSTITUTE(SUBSTITUTE(SUBSTITUTE(SUBSTITUTE(SUBSTITUTE(SUBSTITUTE(SUBSTITUTE(SUBSTITUTE(SUBSTITUTE(SUBSTITUTE(SUBSTITUTE(SUBSTITUTE(IF(_xlfn.ISFORMULA(Bonus!H32),_xlfn.FORMULATEXT(Bonus!H32),Bonus!H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Bonus!H32),_xlfn.FORMULATEXT(Bonus!H32),Bonus!H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Bonus'!H32),_xlfn.FORMULATEXT('#_Bonus'!H32),'#_Bonus'!H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Bonus'!H32),_xlfn.FORMULATEXT('#_Bonus'!H32),'#_Bonus'!H32),"9","#"),"8","#"),"7","#"),"6","#"),"5","#"),"4","#"),"3","#"),"2","#"),"1","#"),"0","#"),CHAR(10),""),"$","")," ",""),",","@"),"&gt;","@"),"&lt;","@"),"=","@"),")","@"),"(","@"),"^","@"),"/","@"),"+","@"),"*","@"),"-","@"),"@#","")))/2,TRUE,FALSE),"HardCodeMsg",IF(LEN(IF(_xlfn.ISFORMULA(Bonus!H32),_xlfn.FORMULATEXT(Bonus!H32),Bonus!H32))-LEN(SUBSTITUTE(IF(_xlfn.ISFORMULA(Bonus!H32),_xlfn.FORMULATEXT(Bonus!H32),Bonus!H32),"""",""))&gt;LEN(IF(_xlfn.ISFORMULA('#_Bonus'!H32),_xlfn.FORMULATEXT('#_Bonus'!H32),'#_Bonus'!H32))-LEN(SUBSTITUTE(IF(_xlfn.ISFORMULA('#_Bonus'!H32),_xlfn.FORMULATEXT('#_Bonus'!H32),'#_Bonus'!H32),"""","")),TRUE,FALSE),"HardQuoteMsg",IF(LEN(IF(_xlfn.ISFORMULA(Bonus!H32),_xlfn.FORMULATEXT(Bonus!H32),Bonus!H32))-LEN(SUBSTITUTE(IF(_xlfn.ISFORMULA(Bonus!H32),_xlfn.FORMULATEXT(Bonus!H32),Bonus!H32),"$",""))&lt;0.5*(LEN(IF(_xlfn.ISFORMULA('#_Bonus'!H32),_xlfn.FORMULATEXT('#_Bonus'!H32),'#_Bonus'!H32))-LEN(SUBSTITUTE(IF(_xlfn.ISFORMULA('#_Bonus'!H32),_xlfn.FORMULATEXT('#_Bonus'!H32),'#_Bonus'!H32),"$",""))),TRUE,FALSE),"MissingAbsMsg",TRUE,"PerfectMsg")</f>
        <v/>
      </c>
    </row>
    <row r="33" spans="5:8" s="63" customFormat="1" ht="29" customHeight="1" x14ac:dyDescent="0.2">
      <c r="E33" s="50">
        <v>0</v>
      </c>
      <c r="F33" s="57" t="str">
        <f ca="1">_xlfn.IFS(ISBLANK(Bonus!F33),"",IF(NOT(ISNA('#_Bonus'!F33)),IF(ISNA(Bonus!F33),TRUE,FALSE),FALSE),"StuNAMsg",IF(AND(ISNA('#_Bonus'!F33),ISNA(Bonus!F33)),TRUE,FALSE),"PerfectMsg",IF(NOT(ISERROR('#_Bonus'!F33)),IF(ISERROR(Bonus!F33),TRUE,FALSE),FALSE),"StuErrorMsg",IF(TYPE('#_Bonus'!F33)&lt;&gt;TYPE(Bonus!F33),TRUE,FALSE),"WrongTypeMsg",IF(_xlfn.ISFORMULA('#_Bonus'!F33),IF(NOT(_xlfn.ISFORMULA(Bonus!F33)),TRUE),FALSE),"MissingFormulaMsg",IF(NOT(AND(ISNUMBER(FIND("[",_xlfn.FORMULATEXT('#_Bonus'!F33))),ISNUMBER(FIND("!",_xlfn.FORMULATEXT('#_Bonus'!F33))))),AND(ISNUMBER(FIND("[",_xlfn.FORMULATEXT(Bonus!F33))),ISNUMBER(FIND("!",_xlfn.FORMULATEXT(Bonus!F33)))),FALSE),"ExternalRefsMsg",IF(ISNUMBER('#_Bonus'!F33),IF(ABS('#_Bonus'!F33-Bonus!F33)&gt;0.00001,TRUE,FALSE),IF('#_Bonus'!F33&lt;&gt;Bonus!F33,TRUE,FALSE)),IF(ISNUMBER('#_Bonus'!F33),IF('#_Bonus'!F33&gt;Bonus!F33,"TooLow","TooHigh"),"WrongAnswer"),NOT(_xlfn.ISFORMULA('#_Bonus'!F33)),"PerfectMsg",IF((LEN(SUBSTITUTE(SUBSTITUTE(SUBSTITUTE(SUBSTITUTE(SUBSTITUTE(SUBSTITUTE(SUBSTITUTE(SUBSTITUTE(SUBSTITUTE(SUBSTITUTE(SUBSTITUTE(SUBSTITUTE(SUBSTITUTE(SUBSTITUTE(SUBSTITUTE(SUBSTITUTE(SUBSTITUTE(SUBSTITUTE(SUBSTITUTE(SUBSTITUTE(SUBSTITUTE(SUBSTITUTE(SUBSTITUTE(SUBSTITUTE(IF(_xlfn.ISFORMULA(Bonus!F33),_xlfn.FORMULATEXT(Bonus!F33),Bonus!F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Bonus!F33),_xlfn.FORMULATEXT(Bonus!F33),Bonus!F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Bonus'!F33),_xlfn.FORMULATEXT('#_Bonus'!F33),'#_Bonus'!F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Bonus'!F33),_xlfn.FORMULATEXT('#_Bonus'!F33),'#_Bonus'!F33),"9","#"),"8","#"),"7","#"),"6","#"),"5","#"),"4","#"),"3","#"),"2","#"),"1","#"),"0","#"),CHAR(10),""),"$","")," ",""),",","@"),"&gt;","@"),"&lt;","@"),"=","@"),")","@"),"(","@"),"^","@"),"/","@"),"+","@"),"*","@"),"-","@"),"@#","")))/2,TRUE,FALSE),"HardCodeMsg",IF(LEN(IF(_xlfn.ISFORMULA(Bonus!F33),_xlfn.FORMULATEXT(Bonus!F33),Bonus!F33))-LEN(SUBSTITUTE(IF(_xlfn.ISFORMULA(Bonus!F33),_xlfn.FORMULATEXT(Bonus!F33),Bonus!F33),"""",""))&gt;LEN(IF(_xlfn.ISFORMULA('#_Bonus'!F33),_xlfn.FORMULATEXT('#_Bonus'!F33),'#_Bonus'!F33))-LEN(SUBSTITUTE(IF(_xlfn.ISFORMULA('#_Bonus'!F33),_xlfn.FORMULATEXT('#_Bonus'!F33),'#_Bonus'!F33),"""","")),TRUE,FALSE),"HardQuoteMsg",IF(LEN(IF(_xlfn.ISFORMULA(Bonus!F33),_xlfn.FORMULATEXT(Bonus!F33),Bonus!F33))-LEN(SUBSTITUTE(IF(_xlfn.ISFORMULA(Bonus!F33),_xlfn.FORMULATEXT(Bonus!F33),Bonus!F33),"$",""))&lt;0.5*(LEN(IF(_xlfn.ISFORMULA('#_Bonus'!F33),_xlfn.FORMULATEXT('#_Bonus'!F33),'#_Bonus'!F33))-LEN(SUBSTITUTE(IF(_xlfn.ISFORMULA('#_Bonus'!F33),_xlfn.FORMULATEXT('#_Bonus'!F33),'#_Bonus'!F33),"$",""))),TRUE,FALSE),"MissingAbsMsg",TRUE,"PerfectMsg")</f>
        <v/>
      </c>
      <c r="G33" s="57" t="str">
        <f ca="1">_xlfn.IFS(ISBLANK(Bonus!G33),"",IF(NOT(ISNA('#_Bonus'!G33)),IF(ISNA(Bonus!G33),TRUE,FALSE),FALSE),"StuNAMsg",IF(AND(ISNA('#_Bonus'!G33),ISNA(Bonus!G33)),TRUE,FALSE),"PerfectMsg",IF(NOT(ISERROR('#_Bonus'!G33)),IF(ISERROR(Bonus!G33),TRUE,FALSE),FALSE),"StuErrorMsg",IF(TYPE('#_Bonus'!G33)&lt;&gt;TYPE(Bonus!G33),TRUE,FALSE),"WrongTypeMsg",IF(_xlfn.ISFORMULA('#_Bonus'!G33),IF(NOT(_xlfn.ISFORMULA(Bonus!G33)),TRUE),FALSE),"MissingFormulaMsg",IF(NOT(AND(ISNUMBER(FIND("[",_xlfn.FORMULATEXT('#_Bonus'!G33))),ISNUMBER(FIND("!",_xlfn.FORMULATEXT('#_Bonus'!G33))))),AND(ISNUMBER(FIND("[",_xlfn.FORMULATEXT(Bonus!G33))),ISNUMBER(FIND("!",_xlfn.FORMULATEXT(Bonus!G33)))),FALSE),"ExternalRefsMsg",IF(ISNUMBER('#_Bonus'!G33),IF(ABS('#_Bonus'!G33-Bonus!G33)&gt;0.00001,TRUE,FALSE),IF('#_Bonus'!G33&lt;&gt;Bonus!G33,TRUE,FALSE)),IF(ISNUMBER('#_Bonus'!G33),IF('#_Bonus'!G33&gt;Bonus!G33,"TooLow","TooHigh"),"WrongAnswer"),NOT(_xlfn.ISFORMULA('#_Bonus'!G33)),"PerfectMsg",IF((LEN(SUBSTITUTE(SUBSTITUTE(SUBSTITUTE(SUBSTITUTE(SUBSTITUTE(SUBSTITUTE(SUBSTITUTE(SUBSTITUTE(SUBSTITUTE(SUBSTITUTE(SUBSTITUTE(SUBSTITUTE(SUBSTITUTE(SUBSTITUTE(SUBSTITUTE(SUBSTITUTE(SUBSTITUTE(SUBSTITUTE(SUBSTITUTE(SUBSTITUTE(SUBSTITUTE(SUBSTITUTE(SUBSTITUTE(SUBSTITUTE(IF(_xlfn.ISFORMULA(Bonus!G33),_xlfn.FORMULATEXT(Bonus!G33),Bonus!G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Bonus!G33),_xlfn.FORMULATEXT(Bonus!G33),Bonus!G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Bonus'!G33),_xlfn.FORMULATEXT('#_Bonus'!G33),'#_Bonus'!G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Bonus'!G33),_xlfn.FORMULATEXT('#_Bonus'!G33),'#_Bonus'!G33),"9","#"),"8","#"),"7","#"),"6","#"),"5","#"),"4","#"),"3","#"),"2","#"),"1","#"),"0","#"),CHAR(10),""),"$","")," ",""),",","@"),"&gt;","@"),"&lt;","@"),"=","@"),")","@"),"(","@"),"^","@"),"/","@"),"+","@"),"*","@"),"-","@"),"@#","")))/2,TRUE,FALSE),"HardCodeMsg",IF(LEN(IF(_xlfn.ISFORMULA(Bonus!G33),_xlfn.FORMULATEXT(Bonus!G33),Bonus!G33))-LEN(SUBSTITUTE(IF(_xlfn.ISFORMULA(Bonus!G33),_xlfn.FORMULATEXT(Bonus!G33),Bonus!G33),"""",""))&gt;LEN(IF(_xlfn.ISFORMULA('#_Bonus'!G33),_xlfn.FORMULATEXT('#_Bonus'!G33),'#_Bonus'!G33))-LEN(SUBSTITUTE(IF(_xlfn.ISFORMULA('#_Bonus'!G33),_xlfn.FORMULATEXT('#_Bonus'!G33),'#_Bonus'!G33),"""","")),TRUE,FALSE),"HardQuoteMsg",IF(LEN(IF(_xlfn.ISFORMULA(Bonus!G33),_xlfn.FORMULATEXT(Bonus!G33),Bonus!G33))-LEN(SUBSTITUTE(IF(_xlfn.ISFORMULA(Bonus!G33),_xlfn.FORMULATEXT(Bonus!G33),Bonus!G33),"$",""))&lt;0.5*(LEN(IF(_xlfn.ISFORMULA('#_Bonus'!G33),_xlfn.FORMULATEXT('#_Bonus'!G33),'#_Bonus'!G33))-LEN(SUBSTITUTE(IF(_xlfn.ISFORMULA('#_Bonus'!G33),_xlfn.FORMULATEXT('#_Bonus'!G33),'#_Bonus'!G33),"$",""))),TRUE,FALSE),"MissingAbsMsg",TRUE,"PerfectMsg")</f>
        <v/>
      </c>
      <c r="H33" s="51" t="str">
        <f ca="1">_xlfn.IFS(ISBLANK(Bonus!H33),"",IF(NOT(ISNA('#_Bonus'!H33)),IF(ISNA(Bonus!H33),TRUE,FALSE),FALSE),"StuNAMsg",IF(AND(ISNA('#_Bonus'!H33),ISNA(Bonus!H33)),TRUE,FALSE),"PerfectMsg",IF(NOT(ISERROR('#_Bonus'!H33)),IF(ISERROR(Bonus!H33),TRUE,FALSE),FALSE),"StuErrorMsg",IF(TYPE('#_Bonus'!H33)&lt;&gt;TYPE(Bonus!H33),TRUE,FALSE),"WrongTypeMsg",IF(_xlfn.ISFORMULA('#_Bonus'!H33),IF(NOT(_xlfn.ISFORMULA(Bonus!H33)),TRUE),FALSE),"MissingFormulaMsg",IF(NOT(AND(ISNUMBER(FIND("[",_xlfn.FORMULATEXT('#_Bonus'!H33))),ISNUMBER(FIND("!",_xlfn.FORMULATEXT('#_Bonus'!H33))))),AND(ISNUMBER(FIND("[",_xlfn.FORMULATEXT(Bonus!H33))),ISNUMBER(FIND("!",_xlfn.FORMULATEXT(Bonus!H33)))),FALSE),"ExternalRefsMsg",IF(ISNUMBER('#_Bonus'!H33),IF(ABS('#_Bonus'!H33-Bonus!H33)&gt;0.00001,TRUE,FALSE),IF('#_Bonus'!H33&lt;&gt;Bonus!H33,TRUE,FALSE)),IF(ISNUMBER('#_Bonus'!H33),IF('#_Bonus'!H33&gt;Bonus!H33,"TooLow","TooHigh"),"WrongAnswer"),NOT(_xlfn.ISFORMULA('#_Bonus'!H33)),"PerfectMsg",IF((LEN(SUBSTITUTE(SUBSTITUTE(SUBSTITUTE(SUBSTITUTE(SUBSTITUTE(SUBSTITUTE(SUBSTITUTE(SUBSTITUTE(SUBSTITUTE(SUBSTITUTE(SUBSTITUTE(SUBSTITUTE(SUBSTITUTE(SUBSTITUTE(SUBSTITUTE(SUBSTITUTE(SUBSTITUTE(SUBSTITUTE(SUBSTITUTE(SUBSTITUTE(SUBSTITUTE(SUBSTITUTE(SUBSTITUTE(SUBSTITUTE(IF(_xlfn.ISFORMULA(Bonus!H33),_xlfn.FORMULATEXT(Bonus!H33),Bonus!H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Bonus!H33),_xlfn.FORMULATEXT(Bonus!H33),Bonus!H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Bonus'!H33),_xlfn.FORMULATEXT('#_Bonus'!H33),'#_Bonus'!H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Bonus'!H33),_xlfn.FORMULATEXT('#_Bonus'!H33),'#_Bonus'!H33),"9","#"),"8","#"),"7","#"),"6","#"),"5","#"),"4","#"),"3","#"),"2","#"),"1","#"),"0","#"),CHAR(10),""),"$","")," ",""),",","@"),"&gt;","@"),"&lt;","@"),"=","@"),")","@"),"(","@"),"^","@"),"/","@"),"+","@"),"*","@"),"-","@"),"@#","")))/2,TRUE,FALSE),"HardCodeMsg",IF(LEN(IF(_xlfn.ISFORMULA(Bonus!H33),_xlfn.FORMULATEXT(Bonus!H33),Bonus!H33))-LEN(SUBSTITUTE(IF(_xlfn.ISFORMULA(Bonus!H33),_xlfn.FORMULATEXT(Bonus!H33),Bonus!H33),"""",""))&gt;LEN(IF(_xlfn.ISFORMULA('#_Bonus'!H33),_xlfn.FORMULATEXT('#_Bonus'!H33),'#_Bonus'!H33))-LEN(SUBSTITUTE(IF(_xlfn.ISFORMULA('#_Bonus'!H33),_xlfn.FORMULATEXT('#_Bonus'!H33),'#_Bonus'!H33),"""","")),TRUE,FALSE),"HardQuoteMsg",IF(LEN(IF(_xlfn.ISFORMULA(Bonus!H33),_xlfn.FORMULATEXT(Bonus!H33),Bonus!H33))-LEN(SUBSTITUTE(IF(_xlfn.ISFORMULA(Bonus!H33),_xlfn.FORMULATEXT(Bonus!H33),Bonus!H33),"$",""))&lt;0.5*(LEN(IF(_xlfn.ISFORMULA('#_Bonus'!H33),_xlfn.FORMULATEXT('#_Bonus'!H33),'#_Bonus'!H33))-LEN(SUBSTITUTE(IF(_xlfn.ISFORMULA('#_Bonus'!H33),_xlfn.FORMULATEXT('#_Bonus'!H33),'#_Bonus'!H33),"$",""))),TRUE,FALSE),"MissingAbsMsg",TRUE,"PerfectMsg")</f>
        <v/>
      </c>
    </row>
    <row r="34" spans="5:8" ht="29" customHeight="1" x14ac:dyDescent="0.15"/>
    <row r="35" spans="5:8" ht="31.25" customHeight="1" x14ac:dyDescent="0.15">
      <c r="E35" s="58">
        <v>0</v>
      </c>
      <c r="F35" s="58"/>
      <c r="G35" s="58"/>
      <c r="H35" s="53" t="str">
        <f ca="1">_xlfn.IFS(ISBLANK(Bonus!H35),"",IF(NOT(ISNA('#_Bonus'!H35)),IF(ISNA(Bonus!H35),TRUE,FALSE),FALSE),"StuNAMsg",IF(AND(ISNA('#_Bonus'!H35),ISNA(Bonus!H35)),TRUE,FALSE),"PerfectMsg",IF(NOT(ISERROR('#_Bonus'!H35)),IF(ISERROR(Bonus!H35),TRUE,FALSE),FALSE),"StuErrorMsg",IF(TYPE('#_Bonus'!H35)&lt;&gt;TYPE(Bonus!H35),TRUE,FALSE),"WrongTypeMsg",IF(_xlfn.ISFORMULA('#_Bonus'!H35),IF(NOT(_xlfn.ISFORMULA(Bonus!H35)),TRUE),FALSE),"MissingFormulaMsg",IF(NOT(AND(ISNUMBER(FIND("[",_xlfn.FORMULATEXT('#_Bonus'!H35))),ISNUMBER(FIND("!",_xlfn.FORMULATEXT('#_Bonus'!H35))))),AND(ISNUMBER(FIND("[",_xlfn.FORMULATEXT(Bonus!H35))),ISNUMBER(FIND("!",_xlfn.FORMULATEXT(Bonus!H35)))),FALSE),"ExternalRefsMsg",IF(ISNUMBER('#_Bonus'!H35),IF(ABS('#_Bonus'!H35-Bonus!H35)&gt;0.00001,TRUE,FALSE),IF('#_Bonus'!H35&lt;&gt;Bonus!H35,TRUE,FALSE)),IF(ISNUMBER('#_Bonus'!H35),IF('#_Bonus'!H35&gt;Bonus!H35,"TooLow","TooHigh"),"WrongAnswer"),NOT(_xlfn.ISFORMULA('#_Bonus'!H35)),"PerfectMsg",IF((LEN(SUBSTITUTE(SUBSTITUTE(SUBSTITUTE(SUBSTITUTE(SUBSTITUTE(SUBSTITUTE(SUBSTITUTE(SUBSTITUTE(SUBSTITUTE(SUBSTITUTE(SUBSTITUTE(SUBSTITUTE(SUBSTITUTE(SUBSTITUTE(SUBSTITUTE(SUBSTITUTE(SUBSTITUTE(SUBSTITUTE(SUBSTITUTE(SUBSTITUTE(SUBSTITUTE(SUBSTITUTE(SUBSTITUTE(SUBSTITUTE(IF(_xlfn.ISFORMULA(Bonus!H35),_xlfn.FORMULATEXT(Bonus!H35),Bonus!H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Bonus!H35),_xlfn.FORMULATEXT(Bonus!H35),Bonus!H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Bonus'!H35),_xlfn.FORMULATEXT('#_Bonus'!H35),'#_Bonus'!H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Bonus'!H35),_xlfn.FORMULATEXT('#_Bonus'!H35),'#_Bonus'!H35),"9","#"),"8","#"),"7","#"),"6","#"),"5","#"),"4","#"),"3","#"),"2","#"),"1","#"),"0","#"),CHAR(10),""),"$","")," ",""),",","@"),"&gt;","@"),"&lt;","@"),"=","@"),")","@"),"(","@"),"^","@"),"/","@"),"+","@"),"*","@"),"-","@"),"@#","")))/2,TRUE,FALSE),"HardCodeMsg",IF(LEN(IF(_xlfn.ISFORMULA(Bonus!H35),_xlfn.FORMULATEXT(Bonus!H35),Bonus!H35))-LEN(SUBSTITUTE(IF(_xlfn.ISFORMULA(Bonus!H35),_xlfn.FORMULATEXT(Bonus!H35),Bonus!H35),"""",""))&gt;LEN(IF(_xlfn.ISFORMULA('#_Bonus'!H35),_xlfn.FORMULATEXT('#_Bonus'!H35),'#_Bonus'!H35))-LEN(SUBSTITUTE(IF(_xlfn.ISFORMULA('#_Bonus'!H35),_xlfn.FORMULATEXT('#_Bonus'!H35),'#_Bonus'!H35),"""","")),TRUE,FALSE),"HardQuoteMsg",IF(LEN(IF(_xlfn.ISFORMULA(Bonus!H35),_xlfn.FORMULATEXT(Bonus!H35),Bonus!H35))-LEN(SUBSTITUTE(IF(_xlfn.ISFORMULA(Bonus!H35),_xlfn.FORMULATEXT(Bonus!H35),Bonus!H35),"$",""))&lt;0.5*(LEN(IF(_xlfn.ISFORMULA('#_Bonus'!H35),_xlfn.FORMULATEXT('#_Bonus'!H35),'#_Bonus'!H35))-LEN(SUBSTITUTE(IF(_xlfn.ISFORMULA('#_Bonus'!H35),_xlfn.FORMULATEXT('#_Bonus'!H35),'#_Bonus'!H35),"$",""))),TRUE,FALSE),"MissingAbsMsg",TRUE,"PerfectMsg")</f>
        <v/>
      </c>
    </row>
    <row r="36" spans="5:8" ht="31.25" customHeight="1" x14ac:dyDescent="0.15">
      <c r="E36" s="58">
        <v>0</v>
      </c>
      <c r="F36" s="58"/>
      <c r="G36" s="58"/>
      <c r="H36" s="53" t="str">
        <f ca="1">_xlfn.IFS(ISBLANK(Bonus!H36),"",IF(NOT(ISNA('#_Bonus'!H36)),IF(ISNA(Bonus!H36),TRUE,FALSE),FALSE),"StuNAMsg",IF(AND(ISNA('#_Bonus'!H36),ISNA(Bonus!H36)),TRUE,FALSE),"PerfectMsg",IF(NOT(ISERROR('#_Bonus'!H36)),IF(ISERROR(Bonus!H36),TRUE,FALSE),FALSE),"StuErrorMsg",IF(TYPE('#_Bonus'!H36)&lt;&gt;TYPE(Bonus!H36),TRUE,FALSE),"WrongTypeMsg",IF(_xlfn.ISFORMULA('#_Bonus'!H36),IF(NOT(_xlfn.ISFORMULA(Bonus!H36)),TRUE),FALSE),"MissingFormulaMsg",IF(NOT(AND(ISNUMBER(FIND("[",_xlfn.FORMULATEXT('#_Bonus'!H36))),ISNUMBER(FIND("!",_xlfn.FORMULATEXT('#_Bonus'!H36))))),AND(ISNUMBER(FIND("[",_xlfn.FORMULATEXT(Bonus!H36))),ISNUMBER(FIND("!",_xlfn.FORMULATEXT(Bonus!H36)))),FALSE),"ExternalRefsMsg",IF(ISNUMBER('#_Bonus'!H36),IF(ABS('#_Bonus'!H36-Bonus!H36)&gt;0.00001,TRUE,FALSE),IF('#_Bonus'!H36&lt;&gt;Bonus!H36,TRUE,FALSE)),IF(ISNUMBER('#_Bonus'!H36),IF('#_Bonus'!H36&gt;Bonus!H36,"TooLow","TooHigh"),"WrongAnswer"),NOT(_xlfn.ISFORMULA('#_Bonus'!H36)),"PerfectMsg",IF((LEN(SUBSTITUTE(SUBSTITUTE(SUBSTITUTE(SUBSTITUTE(SUBSTITUTE(SUBSTITUTE(SUBSTITUTE(SUBSTITUTE(SUBSTITUTE(SUBSTITUTE(SUBSTITUTE(SUBSTITUTE(SUBSTITUTE(SUBSTITUTE(SUBSTITUTE(SUBSTITUTE(SUBSTITUTE(SUBSTITUTE(SUBSTITUTE(SUBSTITUTE(SUBSTITUTE(SUBSTITUTE(SUBSTITUTE(SUBSTITUTE(IF(_xlfn.ISFORMULA(Bonus!H36),_xlfn.FORMULATEXT(Bonus!H36),Bonus!H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Bonus!H36),_xlfn.FORMULATEXT(Bonus!H36),Bonus!H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Bonus'!H36),_xlfn.FORMULATEXT('#_Bonus'!H36),'#_Bonus'!H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Bonus'!H36),_xlfn.FORMULATEXT('#_Bonus'!H36),'#_Bonus'!H36),"9","#"),"8","#"),"7","#"),"6","#"),"5","#"),"4","#"),"3","#"),"2","#"),"1","#"),"0","#"),CHAR(10),""),"$","")," ",""),",","@"),"&gt;","@"),"&lt;","@"),"=","@"),")","@"),"(","@"),"^","@"),"/","@"),"+","@"),"*","@"),"-","@"),"@#","")))/2,TRUE,FALSE),"HardCodeMsg",IF(LEN(IF(_xlfn.ISFORMULA(Bonus!H36),_xlfn.FORMULATEXT(Bonus!H36),Bonus!H36))-LEN(SUBSTITUTE(IF(_xlfn.ISFORMULA(Bonus!H36),_xlfn.FORMULATEXT(Bonus!H36),Bonus!H36),"""",""))&gt;LEN(IF(_xlfn.ISFORMULA('#_Bonus'!H36),_xlfn.FORMULATEXT('#_Bonus'!H36),'#_Bonus'!H36))-LEN(SUBSTITUTE(IF(_xlfn.ISFORMULA('#_Bonus'!H36),_xlfn.FORMULATEXT('#_Bonus'!H36),'#_Bonus'!H36),"""","")),TRUE,FALSE),"HardQuoteMsg",IF(LEN(IF(_xlfn.ISFORMULA(Bonus!H36),_xlfn.FORMULATEXT(Bonus!H36),Bonus!H36))-LEN(SUBSTITUTE(IF(_xlfn.ISFORMULA(Bonus!H36),_xlfn.FORMULATEXT(Bonus!H36),Bonus!H36),"$",""))&lt;0.5*(LEN(IF(_xlfn.ISFORMULA('#_Bonus'!H36),_xlfn.FORMULATEXT('#_Bonus'!H36),'#_Bonus'!H36))-LEN(SUBSTITUTE(IF(_xlfn.ISFORMULA('#_Bonus'!H36),_xlfn.FORMULATEXT('#_Bonus'!H36),'#_Bonus'!H36),"$",""))),TRUE,FALSE),"MissingAbsMsg",TRUE,"PerfectMsg")</f>
        <v/>
      </c>
    </row>
    <row r="37" spans="5:8" ht="31.25" customHeight="1" x14ac:dyDescent="0.15">
      <c r="E37" s="58">
        <v>0</v>
      </c>
      <c r="F37" s="58"/>
      <c r="G37" s="58"/>
      <c r="H37" s="53" t="str">
        <f ca="1">_xlfn.IFS(ISBLANK(Bonus!H37),"",IF(NOT(ISNA('#_Bonus'!H37)),IF(ISNA(Bonus!H37),TRUE,FALSE),FALSE),"StuNAMsg",IF(AND(ISNA('#_Bonus'!H37),ISNA(Bonus!H37)),TRUE,FALSE),"PerfectMsg",IF(NOT(ISERROR('#_Bonus'!H37)),IF(ISERROR(Bonus!H37),TRUE,FALSE),FALSE),"StuErrorMsg",IF(TYPE('#_Bonus'!H37)&lt;&gt;TYPE(Bonus!H37),TRUE,FALSE),"WrongTypeMsg",IF(_xlfn.ISFORMULA('#_Bonus'!H37),IF(NOT(_xlfn.ISFORMULA(Bonus!H37)),TRUE),FALSE),"MissingFormulaMsg",IF(NOT(AND(ISNUMBER(FIND("[",_xlfn.FORMULATEXT('#_Bonus'!H37))),ISNUMBER(FIND("!",_xlfn.FORMULATEXT('#_Bonus'!H37))))),AND(ISNUMBER(FIND("[",_xlfn.FORMULATEXT(Bonus!H37))),ISNUMBER(FIND("!",_xlfn.FORMULATEXT(Bonus!H37)))),FALSE),"ExternalRefsMsg",IF(ISNUMBER('#_Bonus'!H37),IF(ABS('#_Bonus'!H37-Bonus!H37)&gt;0.00001,TRUE,FALSE),IF('#_Bonus'!H37&lt;&gt;Bonus!H37,TRUE,FALSE)),IF(ISNUMBER('#_Bonus'!H37),IF('#_Bonus'!H37&gt;Bonus!H37,"TooLow","TooHigh"),"WrongAnswer"),NOT(_xlfn.ISFORMULA('#_Bonus'!H37)),"PerfectMsg",IF((LEN(SUBSTITUTE(SUBSTITUTE(SUBSTITUTE(SUBSTITUTE(SUBSTITUTE(SUBSTITUTE(SUBSTITUTE(SUBSTITUTE(SUBSTITUTE(SUBSTITUTE(SUBSTITUTE(SUBSTITUTE(SUBSTITUTE(SUBSTITUTE(SUBSTITUTE(SUBSTITUTE(SUBSTITUTE(SUBSTITUTE(SUBSTITUTE(SUBSTITUTE(SUBSTITUTE(SUBSTITUTE(SUBSTITUTE(SUBSTITUTE(IF(_xlfn.ISFORMULA(Bonus!H37),_xlfn.FORMULATEXT(Bonus!H37),Bonus!H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Bonus!H37),_xlfn.FORMULATEXT(Bonus!H37),Bonus!H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Bonus'!H37),_xlfn.FORMULATEXT('#_Bonus'!H37),'#_Bonus'!H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Bonus'!H37),_xlfn.FORMULATEXT('#_Bonus'!H37),'#_Bonus'!H37),"9","#"),"8","#"),"7","#"),"6","#"),"5","#"),"4","#"),"3","#"),"2","#"),"1","#"),"0","#"),CHAR(10),""),"$","")," ",""),",","@"),"&gt;","@"),"&lt;","@"),"=","@"),")","@"),"(","@"),"^","@"),"/","@"),"+","@"),"*","@"),"-","@"),"@#","")))/2,TRUE,FALSE),"HardCodeMsg",IF(LEN(IF(_xlfn.ISFORMULA(Bonus!H37),_xlfn.FORMULATEXT(Bonus!H37),Bonus!H37))-LEN(SUBSTITUTE(IF(_xlfn.ISFORMULA(Bonus!H37),_xlfn.FORMULATEXT(Bonus!H37),Bonus!H37),"""",""))&gt;LEN(IF(_xlfn.ISFORMULA('#_Bonus'!H37),_xlfn.FORMULATEXT('#_Bonus'!H37),'#_Bonus'!H37))-LEN(SUBSTITUTE(IF(_xlfn.ISFORMULA('#_Bonus'!H37),_xlfn.FORMULATEXT('#_Bonus'!H37),'#_Bonus'!H37),"""","")),TRUE,FALSE),"HardQuoteMsg",IF(LEN(IF(_xlfn.ISFORMULA(Bonus!H37),_xlfn.FORMULATEXT(Bonus!H37),Bonus!H37))-LEN(SUBSTITUTE(IF(_xlfn.ISFORMULA(Bonus!H37),_xlfn.FORMULATEXT(Bonus!H37),Bonus!H37),"$",""))&lt;0.5*(LEN(IF(_xlfn.ISFORMULA('#_Bonus'!H37),_xlfn.FORMULATEXT('#_Bonus'!H37),'#_Bonus'!H37))-LEN(SUBSTITUTE(IF(_xlfn.ISFORMULA('#_Bonus'!H37),_xlfn.FORMULATEXT('#_Bonus'!H37),'#_Bonus'!H37),"$",""))),TRUE,FALSE),"MissingAbsMsg",TRUE,"PerfectMsg")</f>
        <v/>
      </c>
    </row>
    <row r="38" spans="5:8" ht="31.25" customHeight="1" x14ac:dyDescent="0.15">
      <c r="E38" s="58">
        <v>0</v>
      </c>
      <c r="F38" s="58"/>
      <c r="G38" s="58"/>
      <c r="H38" s="53" t="str">
        <f ca="1">_xlfn.IFS(ISBLANK(Bonus!H38),"",IF(NOT(ISNA('#_Bonus'!H38)),IF(ISNA(Bonus!H38),TRUE,FALSE),FALSE),"StuNAMsg",IF(AND(ISNA('#_Bonus'!H38),ISNA(Bonus!H38)),TRUE,FALSE),"PerfectMsg",IF(NOT(ISERROR('#_Bonus'!H38)),IF(ISERROR(Bonus!H38),TRUE,FALSE),FALSE),"StuErrorMsg",IF(TYPE('#_Bonus'!H38)&lt;&gt;TYPE(Bonus!H38),TRUE,FALSE),"WrongTypeMsg",IF(_xlfn.ISFORMULA('#_Bonus'!H38),IF(NOT(_xlfn.ISFORMULA(Bonus!H38)),TRUE),FALSE),"MissingFormulaMsg",IF(NOT(AND(ISNUMBER(FIND("[",_xlfn.FORMULATEXT('#_Bonus'!H38))),ISNUMBER(FIND("!",_xlfn.FORMULATEXT('#_Bonus'!H38))))),AND(ISNUMBER(FIND("[",_xlfn.FORMULATEXT(Bonus!H38))),ISNUMBER(FIND("!",_xlfn.FORMULATEXT(Bonus!H38)))),FALSE),"ExternalRefsMsg",IF(ISNUMBER('#_Bonus'!H38),IF(ABS('#_Bonus'!H38-Bonus!H38)&gt;0.00001,TRUE,FALSE),IF('#_Bonus'!H38&lt;&gt;Bonus!H38,TRUE,FALSE)),IF(ISNUMBER('#_Bonus'!H38),IF('#_Bonus'!H38&gt;Bonus!H38,"TooLow","TooHigh"),"WrongAnswer"),NOT(_xlfn.ISFORMULA('#_Bonus'!H38)),"PerfectMsg",IF((LEN(SUBSTITUTE(SUBSTITUTE(SUBSTITUTE(SUBSTITUTE(SUBSTITUTE(SUBSTITUTE(SUBSTITUTE(SUBSTITUTE(SUBSTITUTE(SUBSTITUTE(SUBSTITUTE(SUBSTITUTE(SUBSTITUTE(SUBSTITUTE(SUBSTITUTE(SUBSTITUTE(SUBSTITUTE(SUBSTITUTE(SUBSTITUTE(SUBSTITUTE(SUBSTITUTE(SUBSTITUTE(SUBSTITUTE(SUBSTITUTE(IF(_xlfn.ISFORMULA(Bonus!H38),_xlfn.FORMULATEXT(Bonus!H38),Bonus!H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Bonus!H38),_xlfn.FORMULATEXT(Bonus!H38),Bonus!H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Bonus'!H38),_xlfn.FORMULATEXT('#_Bonus'!H38),'#_Bonus'!H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Bonus'!H38),_xlfn.FORMULATEXT('#_Bonus'!H38),'#_Bonus'!H38),"9","#"),"8","#"),"7","#"),"6","#"),"5","#"),"4","#"),"3","#"),"2","#"),"1","#"),"0","#"),CHAR(10),""),"$","")," ",""),",","@"),"&gt;","@"),"&lt;","@"),"=","@"),")","@"),"(","@"),"^","@"),"/","@"),"+","@"),"*","@"),"-","@"),"@#","")))/2,TRUE,FALSE),"HardCodeMsg",IF(LEN(IF(_xlfn.ISFORMULA(Bonus!H38),_xlfn.FORMULATEXT(Bonus!H38),Bonus!H38))-LEN(SUBSTITUTE(IF(_xlfn.ISFORMULA(Bonus!H38),_xlfn.FORMULATEXT(Bonus!H38),Bonus!H38),"""",""))&gt;LEN(IF(_xlfn.ISFORMULA('#_Bonus'!H38),_xlfn.FORMULATEXT('#_Bonus'!H38),'#_Bonus'!H38))-LEN(SUBSTITUTE(IF(_xlfn.ISFORMULA('#_Bonus'!H38),_xlfn.FORMULATEXT('#_Bonus'!H38),'#_Bonus'!H38),"""","")),TRUE,FALSE),"HardQuoteMsg",IF(LEN(IF(_xlfn.ISFORMULA(Bonus!H38),_xlfn.FORMULATEXT(Bonus!H38),Bonus!H38))-LEN(SUBSTITUTE(IF(_xlfn.ISFORMULA(Bonus!H38),_xlfn.FORMULATEXT(Bonus!H38),Bonus!H38),"$",""))&lt;0.5*(LEN(IF(_xlfn.ISFORMULA('#_Bonus'!H38),_xlfn.FORMULATEXT('#_Bonus'!H38),'#_Bonus'!H38))-LEN(SUBSTITUTE(IF(_xlfn.ISFORMULA('#_Bonus'!H38),_xlfn.FORMULATEXT('#_Bonus'!H38),'#_Bonus'!H38),"$",""))),TRUE,FALSE),"MissingAbsMsg",TRUE,"PerfectMsg")</f>
        <v/>
      </c>
    </row>
  </sheetData>
  <mergeCells count="4">
    <mergeCell ref="E35:G35"/>
    <mergeCell ref="E36:G36"/>
    <mergeCell ref="E37:G37"/>
    <mergeCell ref="E38:G38"/>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B07D0D-29C1-D24E-9E02-3C9DC0A5D6BB}">
  <sheetPr codeName="Sheet6">
    <tabColor rgb="FFD9BF91"/>
  </sheetPr>
  <dimension ref="A1:Z133"/>
  <sheetViews>
    <sheetView showGridLines="0" tabSelected="1" zoomScale="120" zoomScaleNormal="120" workbookViewId="0">
      <selection activeCell="AA3" sqref="AA3"/>
    </sheetView>
  </sheetViews>
  <sheetFormatPr baseColWidth="10" defaultColWidth="10.83203125" defaultRowHeight="21" x14ac:dyDescent="0.25"/>
  <cols>
    <col min="1" max="1" width="4.1640625" style="70" customWidth="1"/>
    <col min="2" max="2" width="27.33203125" style="69" customWidth="1"/>
    <col min="3" max="3" width="27.33203125" style="70" customWidth="1"/>
    <col min="4" max="4" width="35.83203125" style="70" customWidth="1"/>
    <col min="5" max="5" width="44.6640625" style="70" customWidth="1"/>
    <col min="6" max="6" width="10" style="74" customWidth="1"/>
    <col min="7" max="7" width="10.83203125" style="74"/>
    <col min="8" max="8" width="10.83203125" style="70" customWidth="1"/>
    <col min="9" max="9" width="24.1640625" style="70" customWidth="1"/>
    <col min="10" max="16384" width="10.83203125" style="70"/>
  </cols>
  <sheetData>
    <row r="1" spans="1:26" x14ac:dyDescent="0.25">
      <c r="A1" s="75"/>
      <c r="B1" s="76"/>
      <c r="C1" s="75"/>
      <c r="D1" s="75"/>
      <c r="E1" s="75"/>
      <c r="F1" s="75"/>
      <c r="G1" s="75"/>
      <c r="H1" s="75"/>
      <c r="I1" s="75"/>
      <c r="J1" s="75"/>
      <c r="K1" s="75"/>
      <c r="L1" s="75"/>
      <c r="M1" s="75"/>
      <c r="N1" s="75"/>
      <c r="O1" s="75"/>
      <c r="P1" s="75"/>
      <c r="Q1" s="75"/>
      <c r="R1" s="75"/>
      <c r="S1" s="75"/>
      <c r="T1" s="75"/>
      <c r="U1" s="75"/>
      <c r="V1" s="75"/>
      <c r="W1" s="75"/>
      <c r="X1" s="75"/>
      <c r="Y1" s="75"/>
      <c r="Z1" s="75"/>
    </row>
    <row r="2" spans="1:26" ht="26" x14ac:dyDescent="0.3">
      <c r="A2" s="75"/>
      <c r="B2" s="77" t="s">
        <v>287</v>
      </c>
      <c r="C2" s="78"/>
      <c r="D2" s="79"/>
      <c r="E2" s="80"/>
      <c r="F2" s="80"/>
      <c r="G2" s="78"/>
      <c r="H2" s="78"/>
      <c r="I2" s="81" t="str">
        <f ca="1">$B$30&amp;"/"&amp;$C$30</f>
        <v>0/115</v>
      </c>
      <c r="J2" s="75"/>
      <c r="K2" s="75"/>
      <c r="L2" s="75"/>
      <c r="M2" s="75"/>
      <c r="N2" s="75"/>
      <c r="O2" s="75"/>
      <c r="P2" s="75"/>
      <c r="Q2" s="75"/>
      <c r="R2" s="75"/>
      <c r="S2" s="75"/>
      <c r="T2" s="75"/>
      <c r="U2" s="75"/>
      <c r="V2" s="75"/>
      <c r="W2" s="75"/>
      <c r="X2" s="75"/>
      <c r="Y2" s="75"/>
      <c r="Z2" s="75"/>
    </row>
    <row r="3" spans="1:26" x14ac:dyDescent="0.25">
      <c r="A3" s="75"/>
      <c r="B3" s="82" t="s">
        <v>288</v>
      </c>
      <c r="C3" s="83"/>
      <c r="D3" s="84"/>
      <c r="E3" s="85"/>
      <c r="F3" s="85"/>
      <c r="G3" s="83"/>
      <c r="H3" s="83"/>
      <c r="I3" s="86">
        <f ca="1">$D$30</f>
        <v>0</v>
      </c>
      <c r="J3" s="75"/>
      <c r="K3" s="75"/>
      <c r="L3" s="75"/>
      <c r="M3" s="75"/>
      <c r="N3" s="75"/>
      <c r="O3" s="75"/>
      <c r="P3" s="75"/>
      <c r="Q3" s="75"/>
      <c r="R3" s="75"/>
      <c r="S3" s="75"/>
      <c r="T3" s="75"/>
      <c r="U3" s="75"/>
      <c r="V3" s="75"/>
      <c r="W3" s="75"/>
      <c r="X3" s="75"/>
      <c r="Y3" s="75"/>
      <c r="Z3" s="75"/>
    </row>
    <row r="4" spans="1:26" x14ac:dyDescent="0.25">
      <c r="A4" s="75"/>
      <c r="B4" s="87" t="s">
        <v>289</v>
      </c>
      <c r="C4" s="88"/>
      <c r="D4" s="88"/>
      <c r="E4" s="89" t="str">
        <f ca="1">IFERROR(_xlfn.CONCAT("Excel version: ",INFO("release")),"Excel version: Invalid")</f>
        <v>Excel version: 16.107</v>
      </c>
      <c r="F4" s="90" t="str" cm="1">
        <f t="array" aca="1" ref="F4" ca="1">IFERROR(IF(OR(ISERROR(_xlfn.RANDARRAY()), ISERROR(INFO("osversion"))), "Error: Please use Office 2021 desktop version or newer", _xlfn.CONCAT("Operating system: ", INFO("osversion"))),"Error: Please use Office 2021 desktop version or newer")</f>
        <v>Operating system: Macintosh (ARM) Version 26.2 (Build 25C56)</v>
      </c>
      <c r="G4" s="90"/>
      <c r="H4" s="88"/>
      <c r="I4" s="75"/>
      <c r="J4" s="75"/>
      <c r="K4" s="75"/>
      <c r="L4" s="75"/>
      <c r="M4" s="75"/>
      <c r="N4" s="75"/>
      <c r="O4" s="75"/>
      <c r="P4" s="75"/>
      <c r="Q4" s="75"/>
      <c r="R4" s="75"/>
      <c r="S4" s="75"/>
      <c r="T4" s="75"/>
      <c r="U4" s="75"/>
      <c r="V4" s="75"/>
      <c r="W4" s="75"/>
      <c r="X4" s="75"/>
      <c r="Y4" s="75"/>
      <c r="Z4" s="75"/>
    </row>
    <row r="5" spans="1:26" ht="24" customHeight="1" x14ac:dyDescent="0.25">
      <c r="A5" s="75"/>
      <c r="B5" s="87"/>
      <c r="C5" s="88"/>
      <c r="D5" s="88"/>
      <c r="E5" s="91"/>
      <c r="F5" s="91"/>
      <c r="G5" s="92"/>
      <c r="H5" s="88"/>
      <c r="I5" s="75"/>
      <c r="J5" s="75"/>
      <c r="K5" s="75"/>
      <c r="L5" s="75"/>
      <c r="M5" s="75"/>
      <c r="N5" s="75"/>
      <c r="O5" s="75"/>
      <c r="P5" s="75"/>
      <c r="Q5" s="75"/>
      <c r="R5" s="75"/>
      <c r="S5" s="75"/>
      <c r="T5" s="75"/>
      <c r="U5" s="75"/>
      <c r="V5" s="75"/>
      <c r="W5" s="75"/>
      <c r="X5" s="75"/>
      <c r="Y5" s="75"/>
      <c r="Z5" s="75"/>
    </row>
    <row r="6" spans="1:26" ht="26" customHeight="1" x14ac:dyDescent="0.25">
      <c r="A6" s="75"/>
      <c r="B6" s="76" t="s">
        <v>318</v>
      </c>
      <c r="C6" s="75"/>
      <c r="D6" s="75"/>
      <c r="E6" s="75"/>
      <c r="F6" s="75"/>
      <c r="G6" s="75"/>
      <c r="H6" s="75"/>
      <c r="I6" s="93" t="s">
        <v>290</v>
      </c>
      <c r="J6" s="75"/>
      <c r="K6" s="75"/>
      <c r="L6" s="75"/>
      <c r="M6" s="75"/>
      <c r="N6" s="75"/>
      <c r="O6" s="75"/>
      <c r="P6" s="75"/>
      <c r="Q6" s="75"/>
      <c r="R6" s="75"/>
      <c r="S6" s="75"/>
      <c r="T6" s="75"/>
      <c r="U6" s="75"/>
      <c r="V6" s="75"/>
      <c r="W6" s="75"/>
      <c r="X6" s="75"/>
      <c r="Y6" s="75"/>
      <c r="Z6" s="75"/>
    </row>
    <row r="7" spans="1:26" ht="24" customHeight="1" x14ac:dyDescent="0.25">
      <c r="A7" s="75"/>
      <c r="B7" s="76" t="s">
        <v>316</v>
      </c>
      <c r="C7" s="75"/>
      <c r="D7" s="75"/>
      <c r="E7" s="75"/>
      <c r="F7" s="75"/>
      <c r="G7" s="75"/>
      <c r="H7" s="75"/>
      <c r="I7" s="94" t="s">
        <v>313</v>
      </c>
      <c r="J7" s="75"/>
      <c r="K7" s="75"/>
      <c r="L7" s="75"/>
      <c r="M7" s="75"/>
      <c r="N7" s="75"/>
      <c r="O7" s="75"/>
      <c r="P7" s="75"/>
      <c r="Q7" s="75"/>
      <c r="R7" s="75"/>
      <c r="S7" s="75"/>
      <c r="T7" s="75"/>
      <c r="U7" s="75"/>
      <c r="V7" s="75"/>
      <c r="W7" s="75"/>
      <c r="X7" s="75"/>
      <c r="Y7" s="75"/>
      <c r="Z7" s="75"/>
    </row>
    <row r="8" spans="1:26" ht="29" customHeight="1" x14ac:dyDescent="0.4">
      <c r="A8" s="75"/>
      <c r="B8" s="76" t="s">
        <v>314</v>
      </c>
      <c r="C8" s="95" t="str">
        <f ca="1">IF(OR($E$4="Excel version: Invalid", $F$4="Error: Please use Office 2021 desktop version or newer"), "****Error: Please use Office 2021 desktop version or newer****", "")</f>
        <v/>
      </c>
      <c r="D8" s="96"/>
      <c r="E8" s="75"/>
      <c r="F8" s="75"/>
      <c r="G8" s="75"/>
      <c r="H8" s="75"/>
      <c r="I8" s="97">
        <v>46056</v>
      </c>
      <c r="J8" s="75"/>
      <c r="K8" s="75"/>
      <c r="L8" s="75"/>
      <c r="M8" s="75"/>
      <c r="N8" s="75"/>
      <c r="O8" s="75"/>
      <c r="P8" s="75"/>
      <c r="Q8" s="75"/>
      <c r="R8" s="75"/>
      <c r="S8" s="75"/>
      <c r="T8" s="75"/>
      <c r="U8" s="75"/>
      <c r="V8" s="75"/>
      <c r="W8" s="75"/>
      <c r="X8" s="75"/>
      <c r="Y8" s="75"/>
      <c r="Z8" s="75"/>
    </row>
    <row r="9" spans="1:26" ht="22" customHeight="1" x14ac:dyDescent="0.25">
      <c r="A9" s="75"/>
      <c r="B9" s="76" t="s">
        <v>315</v>
      </c>
      <c r="C9" s="75"/>
      <c r="D9" s="75"/>
      <c r="E9" s="75"/>
      <c r="F9" s="75"/>
      <c r="G9" s="75"/>
      <c r="H9" s="75"/>
      <c r="I9" s="75"/>
      <c r="J9" s="75"/>
      <c r="K9" s="75"/>
      <c r="L9" s="75"/>
      <c r="M9" s="75"/>
      <c r="N9" s="75"/>
      <c r="O9" s="75"/>
      <c r="P9" s="75"/>
      <c r="Q9" s="75"/>
      <c r="R9" s="75"/>
      <c r="S9" s="75"/>
      <c r="T9" s="75"/>
      <c r="U9" s="75"/>
      <c r="V9" s="75"/>
      <c r="W9" s="75"/>
      <c r="X9" s="75"/>
      <c r="Y9" s="75"/>
      <c r="Z9" s="75"/>
    </row>
    <row r="10" spans="1:26" x14ac:dyDescent="0.25">
      <c r="A10" s="75"/>
      <c r="B10" s="76"/>
      <c r="C10" s="75"/>
      <c r="D10" s="75"/>
      <c r="E10" s="75"/>
      <c r="F10" s="75"/>
      <c r="G10" s="75"/>
      <c r="H10" s="75"/>
      <c r="I10" s="75"/>
      <c r="J10" s="75"/>
      <c r="K10" s="75"/>
      <c r="L10" s="75"/>
      <c r="M10" s="75"/>
      <c r="N10" s="75"/>
      <c r="O10" s="75"/>
      <c r="P10" s="75"/>
      <c r="Q10" s="75"/>
      <c r="R10" s="75"/>
      <c r="S10" s="75"/>
      <c r="T10" s="75"/>
      <c r="U10" s="75"/>
      <c r="V10" s="75"/>
      <c r="W10" s="75"/>
      <c r="X10" s="75"/>
      <c r="Y10" s="75"/>
      <c r="Z10" s="75"/>
    </row>
    <row r="11" spans="1:26" ht="23" customHeight="1" thickBot="1" x14ac:dyDescent="0.3">
      <c r="A11" s="75"/>
      <c r="B11" s="98"/>
      <c r="C11" s="99"/>
      <c r="D11" s="99"/>
      <c r="E11" s="99"/>
      <c r="F11" s="99"/>
      <c r="G11" s="99"/>
      <c r="H11" s="99"/>
      <c r="I11" s="100"/>
      <c r="J11" s="75"/>
      <c r="K11" s="75"/>
      <c r="L11" s="75"/>
      <c r="M11" s="75"/>
      <c r="N11" s="75"/>
      <c r="O11" s="75"/>
      <c r="P11" s="75"/>
      <c r="Q11" s="75"/>
      <c r="R11" s="75"/>
      <c r="S11" s="75"/>
      <c r="T11" s="75"/>
      <c r="U11" s="75"/>
      <c r="V11" s="75"/>
      <c r="W11" s="75"/>
      <c r="X11" s="75"/>
      <c r="Y11" s="75"/>
      <c r="Z11" s="75"/>
    </row>
    <row r="12" spans="1:26" ht="23" thickTop="1" thickBot="1" x14ac:dyDescent="0.3">
      <c r="A12" s="75"/>
      <c r="B12" s="101" t="s">
        <v>291</v>
      </c>
      <c r="C12" s="75"/>
      <c r="D12" s="75"/>
      <c r="E12" s="75"/>
      <c r="F12" s="102">
        <v>1</v>
      </c>
      <c r="G12" s="102">
        <v>1</v>
      </c>
      <c r="H12" s="103">
        <v>2</v>
      </c>
      <c r="I12" s="104"/>
      <c r="J12" s="75"/>
      <c r="K12" s="75"/>
      <c r="L12" s="75"/>
      <c r="M12" s="75"/>
      <c r="N12" s="75"/>
      <c r="O12" s="75"/>
      <c r="P12" s="75"/>
      <c r="Q12" s="75"/>
      <c r="R12" s="75"/>
      <c r="S12" s="75"/>
      <c r="T12" s="75"/>
      <c r="U12" s="75"/>
      <c r="V12" s="75"/>
      <c r="W12" s="75"/>
      <c r="X12" s="75"/>
      <c r="Y12" s="75"/>
      <c r="Z12" s="75"/>
    </row>
    <row r="13" spans="1:26" ht="22" thickTop="1" x14ac:dyDescent="0.25">
      <c r="A13" s="75"/>
      <c r="B13" s="101"/>
      <c r="C13" s="75"/>
      <c r="D13" s="75"/>
      <c r="E13" s="75"/>
      <c r="F13" s="75"/>
      <c r="G13" s="75"/>
      <c r="H13" s="75"/>
      <c r="I13" s="104"/>
      <c r="J13" s="75"/>
      <c r="K13" s="75"/>
      <c r="L13" s="75"/>
      <c r="M13" s="75"/>
      <c r="N13" s="75"/>
      <c r="O13" s="75"/>
      <c r="P13" s="75"/>
      <c r="Q13" s="75"/>
      <c r="R13" s="75"/>
      <c r="S13" s="75"/>
      <c r="T13" s="75"/>
      <c r="U13" s="75"/>
      <c r="V13" s="75"/>
      <c r="W13" s="75"/>
      <c r="X13" s="75"/>
      <c r="Y13" s="75"/>
      <c r="Z13" s="75"/>
    </row>
    <row r="14" spans="1:26" x14ac:dyDescent="0.25">
      <c r="A14" s="75"/>
      <c r="B14" s="101" t="s">
        <v>292</v>
      </c>
      <c r="C14" s="75"/>
      <c r="D14" s="75"/>
      <c r="E14" s="75"/>
      <c r="F14" s="105"/>
      <c r="G14" s="75"/>
      <c r="H14" s="75"/>
      <c r="I14" s="104"/>
      <c r="J14" s="75"/>
      <c r="K14" s="75"/>
      <c r="L14" s="75"/>
      <c r="M14" s="75"/>
      <c r="N14" s="75"/>
      <c r="O14" s="75"/>
      <c r="P14" s="75"/>
      <c r="Q14" s="75"/>
      <c r="R14" s="75"/>
      <c r="S14" s="75"/>
      <c r="T14" s="75"/>
      <c r="U14" s="75"/>
      <c r="V14" s="75"/>
      <c r="W14" s="75"/>
      <c r="X14" s="75"/>
      <c r="Y14" s="75"/>
      <c r="Z14" s="75"/>
    </row>
    <row r="15" spans="1:26" x14ac:dyDescent="0.25">
      <c r="A15" s="75"/>
      <c r="B15" s="101"/>
      <c r="C15" s="75"/>
      <c r="D15" s="75"/>
      <c r="E15" s="75"/>
      <c r="F15" s="105"/>
      <c r="G15" s="75"/>
      <c r="H15" s="75"/>
      <c r="I15" s="104"/>
      <c r="J15" s="75"/>
      <c r="K15" s="75"/>
      <c r="L15" s="75"/>
      <c r="M15" s="75"/>
      <c r="N15" s="75"/>
      <c r="O15" s="75"/>
      <c r="P15" s="75"/>
      <c r="Q15" s="75"/>
      <c r="R15" s="75"/>
      <c r="S15" s="75"/>
      <c r="T15" s="75"/>
      <c r="U15" s="75"/>
      <c r="V15" s="75"/>
      <c r="W15" s="75"/>
      <c r="X15" s="75"/>
      <c r="Y15" s="75"/>
      <c r="Z15" s="75"/>
    </row>
    <row r="16" spans="1:26" x14ac:dyDescent="0.25">
      <c r="A16" s="75"/>
      <c r="B16" s="101" t="s">
        <v>293</v>
      </c>
      <c r="C16" s="75"/>
      <c r="D16" s="75"/>
      <c r="E16" s="88"/>
      <c r="F16" s="106">
        <v>5</v>
      </c>
      <c r="G16" s="75"/>
      <c r="H16" s="75"/>
      <c r="I16" s="104"/>
      <c r="J16" s="75"/>
      <c r="K16" s="75"/>
      <c r="L16" s="75"/>
      <c r="M16" s="75"/>
      <c r="N16" s="75"/>
      <c r="O16" s="75"/>
      <c r="P16" s="75"/>
      <c r="Q16" s="75"/>
      <c r="R16" s="75"/>
      <c r="S16" s="75"/>
      <c r="T16" s="75"/>
      <c r="U16" s="75"/>
      <c r="V16" s="75"/>
      <c r="W16" s="75"/>
      <c r="X16" s="75"/>
      <c r="Y16" s="75"/>
      <c r="Z16" s="75"/>
    </row>
    <row r="17" spans="1:26" ht="23" customHeight="1" x14ac:dyDescent="0.25">
      <c r="A17" s="75"/>
      <c r="B17" s="107"/>
      <c r="C17" s="108"/>
      <c r="D17" s="108"/>
      <c r="E17" s="108"/>
      <c r="F17" s="108"/>
      <c r="G17" s="108"/>
      <c r="H17" s="108"/>
      <c r="I17" s="109"/>
      <c r="J17" s="75"/>
      <c r="K17" s="75"/>
      <c r="L17" s="75"/>
      <c r="M17" s="75"/>
      <c r="N17" s="75"/>
      <c r="O17" s="75"/>
      <c r="P17" s="75"/>
      <c r="Q17" s="75"/>
      <c r="R17" s="75"/>
      <c r="S17" s="75"/>
      <c r="T17" s="75"/>
      <c r="U17" s="75"/>
      <c r="V17" s="75"/>
      <c r="W17" s="75"/>
      <c r="X17" s="75"/>
      <c r="Y17" s="75"/>
      <c r="Z17" s="75"/>
    </row>
    <row r="18" spans="1:26" x14ac:dyDescent="0.25">
      <c r="A18" s="75"/>
      <c r="B18" s="76"/>
      <c r="C18" s="75"/>
      <c r="D18" s="75"/>
      <c r="E18" s="110"/>
      <c r="F18" s="75"/>
      <c r="G18" s="75"/>
      <c r="H18" s="75"/>
      <c r="I18" s="75"/>
      <c r="J18" s="75"/>
      <c r="K18" s="75"/>
      <c r="L18" s="75"/>
      <c r="M18" s="75"/>
      <c r="N18" s="75"/>
      <c r="O18" s="75"/>
      <c r="P18" s="75"/>
      <c r="Q18" s="75"/>
      <c r="R18" s="75"/>
      <c r="S18" s="75"/>
      <c r="T18" s="75"/>
      <c r="U18" s="75"/>
      <c r="V18" s="75"/>
      <c r="W18" s="75"/>
      <c r="X18" s="75"/>
      <c r="Y18" s="75"/>
      <c r="Z18" s="75"/>
    </row>
    <row r="19" spans="1:26" x14ac:dyDescent="0.25">
      <c r="A19" s="75"/>
      <c r="B19" s="76" t="s">
        <v>294</v>
      </c>
      <c r="C19" s="75"/>
      <c r="D19" s="75"/>
      <c r="E19" s="75"/>
      <c r="F19" s="75"/>
      <c r="G19" s="75"/>
      <c r="H19" s="75"/>
      <c r="I19" s="75"/>
      <c r="J19" s="75"/>
      <c r="K19" s="75"/>
      <c r="L19" s="75"/>
      <c r="M19" s="75"/>
      <c r="N19" s="75"/>
      <c r="O19" s="75"/>
      <c r="P19" s="75"/>
      <c r="Q19" s="75"/>
      <c r="R19" s="75"/>
      <c r="S19" s="75"/>
      <c r="T19" s="75"/>
      <c r="U19" s="75"/>
      <c r="V19" s="75"/>
      <c r="W19" s="75"/>
      <c r="X19" s="75"/>
      <c r="Y19" s="75"/>
      <c r="Z19" s="75"/>
    </row>
    <row r="20" spans="1:26" x14ac:dyDescent="0.25">
      <c r="A20" s="75"/>
      <c r="B20" s="111" t="s">
        <v>295</v>
      </c>
      <c r="C20" s="111" t="s">
        <v>296</v>
      </c>
      <c r="D20" s="111" t="s">
        <v>297</v>
      </c>
      <c r="E20" s="111" t="s">
        <v>298</v>
      </c>
      <c r="F20" s="110"/>
      <c r="G20" s="75"/>
      <c r="H20" s="75"/>
      <c r="I20" s="75"/>
      <c r="J20" s="75"/>
      <c r="K20" s="75"/>
      <c r="L20" s="75"/>
      <c r="M20" s="75"/>
      <c r="N20" s="75"/>
      <c r="O20" s="75"/>
      <c r="P20" s="75"/>
      <c r="Q20" s="75"/>
      <c r="R20" s="75"/>
      <c r="S20" s="75"/>
      <c r="T20" s="75"/>
      <c r="U20" s="75"/>
      <c r="V20" s="75"/>
      <c r="W20" s="75"/>
      <c r="X20" s="75"/>
      <c r="Y20" s="75"/>
      <c r="Z20" s="75"/>
    </row>
    <row r="21" spans="1:26" x14ac:dyDescent="0.25">
      <c r="A21" s="75"/>
      <c r="B21" s="112">
        <f ca="1">IF(BakingSC!$A$2="","locked",BakingSC!$A$2)</f>
        <v>0</v>
      </c>
      <c r="C21" s="112">
        <f>BakingSC!$B$2</f>
        <v>8</v>
      </c>
      <c r="D21" s="113" t="s">
        <v>304</v>
      </c>
      <c r="E21" s="113"/>
      <c r="F21" s="114" t="str" cm="1">
        <f t="array" ref="F21">_xlfn.IFS(ROW(Baking!A100)&lt;100,"A row has been deleted",COLUMN(Baking!BB1)&lt;54,"A column has been deleted",ROW(Baking!A100)&gt;100,"A row has been inserted",COLUMN(Baking!BB1)&gt;54,"A column has been inserted",TRUE=TRUE,"")</f>
        <v/>
      </c>
      <c r="G21" s="114"/>
      <c r="H21" s="114"/>
      <c r="I21" s="75"/>
      <c r="J21" s="75"/>
      <c r="K21" s="75"/>
      <c r="L21" s="75"/>
      <c r="M21" s="75"/>
      <c r="N21" s="75"/>
      <c r="O21" s="75"/>
      <c r="P21" s="75"/>
      <c r="Q21" s="75"/>
      <c r="R21" s="75"/>
      <c r="S21" s="75"/>
      <c r="T21" s="75"/>
      <c r="U21" s="75"/>
      <c r="V21" s="75"/>
      <c r="W21" s="75"/>
      <c r="X21" s="75"/>
      <c r="Y21" s="75"/>
      <c r="Z21" s="75"/>
    </row>
    <row r="22" spans="1:26" x14ac:dyDescent="0.25">
      <c r="A22" s="75"/>
      <c r="B22" s="112">
        <f ca="1">IF(DogsSC!$A$2="","locked",DogsSC!$A$2)</f>
        <v>0</v>
      </c>
      <c r="C22" s="112">
        <f>DogsSC!$B$2</f>
        <v>8</v>
      </c>
      <c r="D22" s="113" t="s">
        <v>306</v>
      </c>
      <c r="E22" s="113"/>
      <c r="F22" s="114" t="str" cm="1">
        <f t="array" ref="F22">_xlfn.IFS(ROW(Dogs!A100)&lt;100,"A row has been deleted",COLUMN(Dogs!BB1)&lt;54,"A column has been deleted",ROW(Dogs!A100)&gt;100,"A row has been inserted",COLUMN(Dogs!BB1)&gt;54,"A column has been inserted",TRUE=TRUE,"")</f>
        <v/>
      </c>
      <c r="G22" s="114"/>
      <c r="H22" s="114"/>
      <c r="I22" s="75"/>
      <c r="J22" s="75"/>
      <c r="K22" s="75"/>
      <c r="L22" s="75"/>
      <c r="M22" s="75"/>
      <c r="N22" s="75"/>
      <c r="O22" s="75"/>
      <c r="P22" s="75"/>
      <c r="Q22" s="75"/>
      <c r="R22" s="75"/>
      <c r="S22" s="75"/>
      <c r="T22" s="75"/>
      <c r="U22" s="75"/>
      <c r="V22" s="75"/>
      <c r="W22" s="75"/>
      <c r="X22" s="75"/>
      <c r="Y22" s="75"/>
      <c r="Z22" s="75"/>
    </row>
    <row r="23" spans="1:26" x14ac:dyDescent="0.25">
      <c r="A23" s="75"/>
      <c r="B23" s="112">
        <f ca="1">IF(ViolinSC!$A$2="","locked",ViolinSC!$A$2)</f>
        <v>0</v>
      </c>
      <c r="C23" s="112">
        <f>ViolinSC!$B$2</f>
        <v>7</v>
      </c>
      <c r="D23" s="113" t="s">
        <v>307</v>
      </c>
      <c r="E23" s="113"/>
      <c r="F23" s="114" t="str" cm="1">
        <f t="array" ref="F23">_xlfn.IFS(ROW(Violin!A100)&lt;100,"A row has been deleted",COLUMN(Violin!BB1)&lt;54,"A column has been deleted",ROW(Violin!A100)&gt;100,"A row has been inserted",COLUMN(Violin!BB1)&gt;54,"A column has been inserted",TRUE=TRUE,"")</f>
        <v/>
      </c>
      <c r="G23" s="114"/>
      <c r="H23" s="114"/>
      <c r="I23" s="75"/>
      <c r="J23" s="75"/>
      <c r="K23" s="75"/>
      <c r="L23" s="75"/>
      <c r="M23" s="75"/>
      <c r="N23" s="75"/>
      <c r="O23" s="75"/>
      <c r="P23" s="75"/>
      <c r="Q23" s="75"/>
      <c r="R23" s="75"/>
      <c r="S23" s="75"/>
      <c r="T23" s="75"/>
      <c r="U23" s="75"/>
      <c r="V23" s="75"/>
      <c r="W23" s="75"/>
      <c r="X23" s="75"/>
      <c r="Y23" s="75"/>
      <c r="Z23" s="75"/>
    </row>
    <row r="24" spans="1:26" x14ac:dyDescent="0.25">
      <c r="A24" s="75"/>
      <c r="B24" s="112">
        <f ca="1">IF(PlacementSC!$A$2="","locked",PlacementSC!$A$2)</f>
        <v>0</v>
      </c>
      <c r="C24" s="112">
        <f>PlacementSC!$B$2</f>
        <v>18</v>
      </c>
      <c r="D24" s="113" t="s">
        <v>308</v>
      </c>
      <c r="E24" s="113"/>
      <c r="F24" s="114" t="str" cm="1">
        <f t="array" ref="F24">_xlfn.IFS(ROW(Placement!A100)&lt;100,"A row has been deleted",COLUMN(Placement!BB1)&lt;54,"A column has been deleted",ROW(Placement!A100)&gt;100,"A row has been inserted",COLUMN(Placement!BB1)&gt;54,"A column has been inserted",TRUE=TRUE,"")</f>
        <v/>
      </c>
      <c r="G24" s="114"/>
      <c r="H24" s="114"/>
      <c r="I24" s="75"/>
      <c r="J24" s="75"/>
      <c r="K24" s="75"/>
      <c r="L24" s="75"/>
      <c r="M24" s="75"/>
      <c r="N24" s="75"/>
      <c r="O24" s="75"/>
      <c r="P24" s="75"/>
      <c r="Q24" s="75"/>
      <c r="R24" s="75"/>
      <c r="S24" s="75"/>
      <c r="T24" s="75"/>
      <c r="U24" s="75"/>
      <c r="V24" s="75"/>
      <c r="W24" s="75"/>
      <c r="X24" s="75"/>
      <c r="Y24" s="75"/>
      <c r="Z24" s="75"/>
    </row>
    <row r="25" spans="1:26" x14ac:dyDescent="0.25">
      <c r="A25" s="75"/>
      <c r="B25" s="112">
        <f ca="1">IF(StrongestSC!$A$2="","locked",StrongestSC!$A$2)</f>
        <v>0</v>
      </c>
      <c r="C25" s="112">
        <f>StrongestSC!$B$2</f>
        <v>18</v>
      </c>
      <c r="D25" s="113" t="s">
        <v>309</v>
      </c>
      <c r="E25" s="113"/>
      <c r="F25" s="114" t="str" cm="1">
        <f t="array" ref="F25">_xlfn.IFS(ROW(Strongest!A100)&lt;100,"A row has been deleted",COLUMN(Strongest!BB1)&lt;54,"A column has been deleted",ROW(Strongest!A100)&gt;100,"A row has been inserted",COLUMN(Strongest!BB1)&gt;54,"A column has been inserted",TRUE=TRUE,"")</f>
        <v/>
      </c>
      <c r="G25" s="114"/>
      <c r="H25" s="114"/>
      <c r="I25" s="75"/>
      <c r="J25" s="75"/>
      <c r="K25" s="75"/>
      <c r="L25" s="75"/>
      <c r="M25" s="75"/>
      <c r="N25" s="75"/>
      <c r="O25" s="75"/>
      <c r="P25" s="75"/>
      <c r="Q25" s="75"/>
      <c r="R25" s="75"/>
      <c r="S25" s="75"/>
      <c r="T25" s="75"/>
      <c r="U25" s="75"/>
      <c r="V25" s="75"/>
      <c r="W25" s="75"/>
      <c r="X25" s="75"/>
      <c r="Y25" s="75"/>
      <c r="Z25" s="75"/>
    </row>
    <row r="26" spans="1:26" x14ac:dyDescent="0.25">
      <c r="A26" s="75"/>
      <c r="B26" s="112">
        <f ca="1">IF('Delivery TimeSC'!$A$2="","locked",'Delivery TimeSC'!$A$2)</f>
        <v>0</v>
      </c>
      <c r="C26" s="112">
        <f>'Delivery TimeSC'!$B$2</f>
        <v>18</v>
      </c>
      <c r="D26" s="113" t="s">
        <v>310</v>
      </c>
      <c r="E26" s="113"/>
      <c r="F26" s="114" t="str" cm="1">
        <f t="array" ref="F26">_xlfn.IFS(ROW('Delivery Time'!A100)&lt;100,"A row has been deleted",COLUMN('Delivery Time'!BB1)&lt;54,"A column has been deleted",ROW('Delivery Time'!A100)&gt;100,"A row has been inserted",COLUMN('Delivery Time'!BB1)&gt;54,"A column has been inserted",TRUE=TRUE,"")</f>
        <v/>
      </c>
      <c r="G26" s="114"/>
      <c r="H26" s="114"/>
      <c r="I26" s="75"/>
      <c r="J26" s="75"/>
      <c r="K26" s="75"/>
      <c r="L26" s="75"/>
      <c r="M26" s="75"/>
      <c r="N26" s="75"/>
      <c r="O26" s="75"/>
      <c r="P26" s="75"/>
      <c r="Q26" s="75"/>
      <c r="R26" s="75"/>
      <c r="S26" s="75"/>
      <c r="T26" s="75"/>
      <c r="U26" s="75"/>
      <c r="V26" s="75"/>
      <c r="W26" s="75"/>
      <c r="X26" s="75"/>
      <c r="Y26" s="75"/>
      <c r="Z26" s="75"/>
    </row>
    <row r="27" spans="1:26" x14ac:dyDescent="0.25">
      <c r="A27" s="75"/>
      <c r="B27" s="115">
        <f ca="1">IF(BonusSC!$A$2="","locked",BonusSC!$A$2)</f>
        <v>0</v>
      </c>
      <c r="C27" s="115">
        <f>BonusSC!$B$2</f>
        <v>19</v>
      </c>
      <c r="D27" s="116" t="s">
        <v>311</v>
      </c>
      <c r="E27" s="116"/>
      <c r="F27" s="114" t="str" cm="1">
        <f t="array" ref="F27">_xlfn.IFS(ROW(Bonus!A100)&lt;100,"A row has been deleted",COLUMN(Bonus!BB1)&lt;54,"A column has been deleted",ROW(Bonus!A100)&gt;100,"A row has been inserted",COLUMN(Bonus!BB1)&gt;54,"A column has been inserted",TRUE=TRUE,"")</f>
        <v/>
      </c>
      <c r="G27" s="114"/>
      <c r="H27" s="114"/>
      <c r="I27" s="75"/>
      <c r="J27" s="75"/>
      <c r="K27" s="75"/>
      <c r="L27" s="75"/>
      <c r="M27" s="75"/>
      <c r="N27" s="75"/>
      <c r="O27" s="75"/>
      <c r="P27" s="75"/>
      <c r="Q27" s="75"/>
      <c r="R27" s="75"/>
      <c r="S27" s="75"/>
      <c r="T27" s="75"/>
      <c r="U27" s="75"/>
      <c r="V27" s="75"/>
      <c r="W27" s="75"/>
      <c r="X27" s="75"/>
      <c r="Y27" s="75"/>
      <c r="Z27" s="75"/>
    </row>
    <row r="28" spans="1:26" x14ac:dyDescent="0.25">
      <c r="A28" s="75"/>
      <c r="B28" s="115">
        <f ca="1">IF(LumensSC!$A$2="","locked",LumensSC!$A$2)</f>
        <v>0</v>
      </c>
      <c r="C28" s="115">
        <f>LumensSC!$B$2</f>
        <v>19</v>
      </c>
      <c r="D28" s="116" t="s">
        <v>312</v>
      </c>
      <c r="E28" s="116"/>
      <c r="F28" s="114" t="str" cm="1">
        <f t="array" ref="F28">_xlfn.IFS(ROW(Lumens!A100)&lt;100,"A row has been deleted",COLUMN(Lumens!BB1)&lt;54,"A column has been deleted",ROW(Lumens!A100)&gt;100,"A row has been inserted",COLUMN(Lumens!BB1)&gt;54,"A column has been inserted",TRUE=TRUE,"")</f>
        <v/>
      </c>
      <c r="G28" s="114"/>
      <c r="H28" s="114"/>
      <c r="I28" s="75"/>
      <c r="J28" s="75"/>
      <c r="K28" s="75"/>
      <c r="L28" s="75"/>
      <c r="M28" s="75"/>
      <c r="N28" s="75"/>
      <c r="O28" s="75"/>
      <c r="P28" s="75"/>
      <c r="Q28" s="75"/>
      <c r="R28" s="75"/>
      <c r="S28" s="75"/>
      <c r="T28" s="75"/>
      <c r="U28" s="75"/>
      <c r="V28" s="75"/>
      <c r="W28" s="75"/>
      <c r="X28" s="75"/>
      <c r="Y28" s="75"/>
      <c r="Z28" s="75"/>
    </row>
    <row r="29" spans="1:26" x14ac:dyDescent="0.25">
      <c r="A29" s="75"/>
      <c r="B29" s="87"/>
      <c r="C29" s="117"/>
      <c r="D29" s="117"/>
      <c r="E29" s="117"/>
      <c r="F29" s="114"/>
      <c r="G29" s="114"/>
      <c r="H29" s="114"/>
      <c r="I29" s="75"/>
      <c r="J29" s="75"/>
      <c r="K29" s="75"/>
      <c r="L29" s="75"/>
      <c r="M29" s="75"/>
      <c r="N29" s="75"/>
      <c r="O29" s="75"/>
      <c r="P29" s="75"/>
      <c r="Q29" s="75"/>
      <c r="R29" s="75"/>
      <c r="S29" s="75"/>
      <c r="T29" s="75"/>
      <c r="U29" s="75"/>
      <c r="V29" s="75"/>
      <c r="W29" s="75"/>
      <c r="X29" s="75"/>
      <c r="Y29" s="75"/>
      <c r="Z29" s="75"/>
    </row>
    <row r="30" spans="1:26" x14ac:dyDescent="0.25">
      <c r="A30" s="75"/>
      <c r="B30" s="118">
        <f ca="1">SUM(B21:B28)</f>
        <v>0</v>
      </c>
      <c r="C30" s="118">
        <f>SUM(C21:C28)</f>
        <v>115</v>
      </c>
      <c r="D30" s="119">
        <f ca="1">IFERROR(ROUNDUP($B$30/$C$30,3),0)</f>
        <v>0</v>
      </c>
      <c r="E30" s="117"/>
      <c r="F30" s="114"/>
      <c r="G30" s="114"/>
      <c r="H30" s="114"/>
      <c r="I30" s="75"/>
      <c r="J30" s="75"/>
      <c r="K30" s="75"/>
      <c r="L30" s="75"/>
      <c r="M30" s="75"/>
      <c r="N30" s="75"/>
      <c r="O30" s="75"/>
      <c r="P30" s="75"/>
      <c r="Q30" s="75"/>
      <c r="R30" s="75"/>
      <c r="S30" s="75"/>
      <c r="T30" s="75"/>
      <c r="U30" s="75"/>
      <c r="V30" s="75"/>
      <c r="W30" s="75"/>
      <c r="X30" s="75"/>
      <c r="Y30" s="75"/>
      <c r="Z30" s="75"/>
    </row>
    <row r="31" spans="1:26" x14ac:dyDescent="0.25">
      <c r="A31" s="75"/>
      <c r="B31" s="87"/>
      <c r="C31" s="117"/>
      <c r="D31" s="117"/>
      <c r="E31" s="117"/>
      <c r="F31" s="114"/>
      <c r="G31" s="114"/>
      <c r="H31" s="114"/>
      <c r="I31" s="75"/>
      <c r="J31" s="75"/>
      <c r="K31" s="75"/>
      <c r="L31" s="75"/>
      <c r="M31" s="75"/>
      <c r="N31" s="75"/>
      <c r="O31" s="75"/>
      <c r="P31" s="75"/>
      <c r="Q31" s="75"/>
      <c r="R31" s="75"/>
      <c r="S31" s="75"/>
      <c r="T31" s="75"/>
      <c r="U31" s="75"/>
      <c r="V31" s="75"/>
      <c r="W31" s="75"/>
      <c r="X31" s="75"/>
      <c r="Y31" s="75"/>
      <c r="Z31" s="75"/>
    </row>
    <row r="32" spans="1:26" x14ac:dyDescent="0.25">
      <c r="A32" s="75"/>
      <c r="B32" s="87"/>
      <c r="C32" s="117"/>
      <c r="D32" s="117"/>
      <c r="E32" s="117"/>
      <c r="F32" s="114"/>
      <c r="G32" s="114"/>
      <c r="H32" s="114"/>
      <c r="I32" s="75"/>
      <c r="J32" s="75"/>
      <c r="K32" s="75"/>
      <c r="L32" s="75"/>
      <c r="M32" s="75"/>
      <c r="N32" s="75"/>
      <c r="O32" s="75"/>
      <c r="P32" s="75"/>
      <c r="Q32" s="75"/>
      <c r="R32" s="75"/>
      <c r="S32" s="75"/>
      <c r="T32" s="75"/>
      <c r="U32" s="75"/>
      <c r="V32" s="75"/>
      <c r="W32" s="75"/>
      <c r="X32" s="75"/>
      <c r="Y32" s="75"/>
      <c r="Z32" s="75"/>
    </row>
    <row r="33" spans="1:26" x14ac:dyDescent="0.25">
      <c r="A33" s="75"/>
      <c r="B33" s="87"/>
      <c r="C33" s="117"/>
      <c r="D33" s="117"/>
      <c r="E33" s="117"/>
      <c r="F33" s="114"/>
      <c r="G33" s="114"/>
      <c r="H33" s="114"/>
      <c r="I33" s="75"/>
      <c r="J33" s="75"/>
      <c r="K33" s="75"/>
      <c r="L33" s="75"/>
      <c r="M33" s="75"/>
      <c r="N33" s="75"/>
      <c r="O33" s="75"/>
      <c r="P33" s="75"/>
      <c r="Q33" s="75"/>
      <c r="R33" s="75"/>
      <c r="S33" s="75"/>
      <c r="T33" s="75"/>
      <c r="U33" s="75"/>
      <c r="V33" s="75"/>
      <c r="W33" s="75"/>
      <c r="X33" s="75"/>
      <c r="Y33" s="75"/>
      <c r="Z33" s="75"/>
    </row>
    <row r="34" spans="1:26" x14ac:dyDescent="0.25">
      <c r="A34" s="75"/>
      <c r="B34" s="87"/>
      <c r="C34" s="117"/>
      <c r="D34" s="117"/>
      <c r="E34" s="117"/>
      <c r="F34" s="114"/>
      <c r="G34" s="114"/>
      <c r="H34" s="114"/>
      <c r="I34" s="75"/>
      <c r="J34" s="75"/>
      <c r="K34" s="75"/>
      <c r="L34" s="75"/>
      <c r="M34" s="75"/>
      <c r="N34" s="75"/>
      <c r="O34" s="75"/>
      <c r="P34" s="75"/>
      <c r="Q34" s="75"/>
      <c r="R34" s="75"/>
      <c r="S34" s="75"/>
      <c r="T34" s="75"/>
      <c r="U34" s="75"/>
      <c r="V34" s="75"/>
      <c r="W34" s="75"/>
      <c r="X34" s="75"/>
      <c r="Y34" s="75"/>
      <c r="Z34" s="75"/>
    </row>
    <row r="35" spans="1:26" x14ac:dyDescent="0.25">
      <c r="A35" s="75"/>
      <c r="B35" s="87"/>
      <c r="C35" s="117"/>
      <c r="D35" s="117"/>
      <c r="E35" s="117"/>
      <c r="F35" s="114"/>
      <c r="G35" s="114"/>
      <c r="H35" s="114"/>
      <c r="I35" s="75"/>
      <c r="J35" s="75"/>
      <c r="K35" s="75"/>
      <c r="L35" s="75"/>
      <c r="M35" s="75"/>
      <c r="N35" s="75"/>
      <c r="O35" s="75"/>
      <c r="P35" s="75"/>
      <c r="Q35" s="75"/>
      <c r="R35" s="75"/>
      <c r="S35" s="75"/>
      <c r="T35" s="75"/>
      <c r="U35" s="75"/>
      <c r="V35" s="75"/>
      <c r="W35" s="75"/>
      <c r="X35" s="75"/>
      <c r="Y35" s="75"/>
      <c r="Z35" s="75"/>
    </row>
    <row r="36" spans="1:26" x14ac:dyDescent="0.25">
      <c r="A36" s="75"/>
      <c r="B36" s="87"/>
      <c r="C36" s="117"/>
      <c r="D36" s="117"/>
      <c r="E36" s="117"/>
      <c r="F36" s="114"/>
      <c r="G36" s="114"/>
      <c r="H36" s="114"/>
      <c r="I36" s="75"/>
      <c r="J36" s="75"/>
      <c r="K36" s="75"/>
      <c r="L36" s="75"/>
      <c r="M36" s="75"/>
      <c r="N36" s="75"/>
      <c r="O36" s="75"/>
      <c r="P36" s="75"/>
      <c r="Q36" s="75"/>
      <c r="R36" s="75"/>
      <c r="S36" s="75"/>
      <c r="T36" s="75"/>
      <c r="U36" s="75"/>
      <c r="V36" s="75"/>
      <c r="W36" s="75"/>
      <c r="X36" s="75"/>
      <c r="Y36" s="75"/>
      <c r="Z36" s="75"/>
    </row>
    <row r="37" spans="1:26" x14ac:dyDescent="0.25">
      <c r="A37" s="75"/>
      <c r="B37" s="87"/>
      <c r="C37" s="117"/>
      <c r="D37" s="117"/>
      <c r="E37" s="117"/>
      <c r="F37" s="114"/>
      <c r="G37" s="114"/>
      <c r="H37" s="114"/>
      <c r="I37" s="75"/>
      <c r="J37" s="75"/>
      <c r="K37" s="75"/>
      <c r="L37" s="75"/>
      <c r="M37" s="75"/>
      <c r="N37" s="75"/>
      <c r="O37" s="75"/>
      <c r="P37" s="75"/>
      <c r="Q37" s="75"/>
      <c r="R37" s="75"/>
      <c r="S37" s="75"/>
      <c r="T37" s="75"/>
      <c r="U37" s="75"/>
      <c r="V37" s="75"/>
      <c r="W37" s="75"/>
      <c r="X37" s="75"/>
      <c r="Y37" s="75"/>
      <c r="Z37" s="75"/>
    </row>
    <row r="38" spans="1:26" x14ac:dyDescent="0.25">
      <c r="A38" s="75"/>
      <c r="B38" s="87"/>
      <c r="C38" s="117"/>
      <c r="D38" s="117"/>
      <c r="E38" s="117"/>
      <c r="F38" s="114"/>
      <c r="G38" s="114"/>
      <c r="H38" s="114"/>
      <c r="I38" s="75"/>
      <c r="J38" s="75"/>
      <c r="K38" s="75"/>
      <c r="L38" s="75"/>
      <c r="M38" s="75"/>
      <c r="N38" s="75"/>
      <c r="O38" s="75"/>
      <c r="P38" s="75"/>
      <c r="Q38" s="75"/>
      <c r="R38" s="75"/>
      <c r="S38" s="75"/>
      <c r="T38" s="75"/>
      <c r="U38" s="75"/>
      <c r="V38" s="75"/>
      <c r="W38" s="75"/>
      <c r="X38" s="75"/>
      <c r="Y38" s="75"/>
      <c r="Z38" s="75"/>
    </row>
    <row r="39" spans="1:26" x14ac:dyDescent="0.25">
      <c r="A39" s="75"/>
      <c r="B39" s="87"/>
      <c r="C39" s="117"/>
      <c r="D39" s="117"/>
      <c r="E39" s="117"/>
      <c r="F39" s="114"/>
      <c r="G39" s="114"/>
      <c r="H39" s="114"/>
      <c r="I39" s="75"/>
      <c r="J39" s="75"/>
      <c r="K39" s="75"/>
      <c r="L39" s="75"/>
      <c r="M39" s="75"/>
      <c r="N39" s="75"/>
      <c r="O39" s="75"/>
      <c r="P39" s="75"/>
      <c r="Q39" s="75"/>
      <c r="R39" s="75"/>
      <c r="S39" s="75"/>
      <c r="T39" s="75"/>
      <c r="U39" s="75"/>
      <c r="V39" s="75"/>
      <c r="W39" s="75"/>
      <c r="X39" s="75"/>
      <c r="Y39" s="75"/>
      <c r="Z39" s="75"/>
    </row>
    <row r="40" spans="1:26" x14ac:dyDescent="0.25">
      <c r="A40" s="75"/>
      <c r="B40" s="87"/>
      <c r="C40" s="117"/>
      <c r="D40" s="117"/>
      <c r="E40" s="117"/>
      <c r="F40" s="114"/>
      <c r="G40" s="114"/>
      <c r="H40" s="114"/>
      <c r="I40" s="75"/>
      <c r="J40" s="75"/>
      <c r="K40" s="75"/>
      <c r="L40" s="75"/>
      <c r="M40" s="75"/>
      <c r="N40" s="75"/>
      <c r="O40" s="75"/>
      <c r="P40" s="75"/>
      <c r="Q40" s="75"/>
      <c r="R40" s="75"/>
      <c r="S40" s="75"/>
      <c r="T40" s="75"/>
      <c r="U40" s="75"/>
      <c r="V40" s="75"/>
      <c r="W40" s="75"/>
      <c r="X40" s="75"/>
      <c r="Y40" s="75"/>
      <c r="Z40" s="75"/>
    </row>
    <row r="41" spans="1:26" x14ac:dyDescent="0.25">
      <c r="A41" s="75"/>
      <c r="B41" s="87"/>
      <c r="C41" s="117"/>
      <c r="D41" s="117"/>
      <c r="E41" s="117"/>
      <c r="F41" s="114"/>
      <c r="G41" s="114"/>
      <c r="H41" s="114"/>
      <c r="I41" s="75"/>
      <c r="J41" s="75"/>
      <c r="K41" s="75"/>
      <c r="L41" s="75"/>
      <c r="M41" s="75"/>
      <c r="N41" s="75"/>
      <c r="O41" s="75"/>
      <c r="P41" s="75"/>
      <c r="Q41" s="75"/>
      <c r="R41" s="75"/>
      <c r="S41" s="75"/>
      <c r="T41" s="75"/>
      <c r="U41" s="75"/>
      <c r="V41" s="75"/>
      <c r="W41" s="75"/>
      <c r="X41" s="75"/>
      <c r="Y41" s="75"/>
      <c r="Z41" s="75"/>
    </row>
    <row r="42" spans="1:26" x14ac:dyDescent="0.25">
      <c r="A42" s="75"/>
      <c r="B42" s="120" t="s">
        <v>317</v>
      </c>
      <c r="C42" s="117"/>
      <c r="D42" s="117"/>
      <c r="E42" s="117"/>
      <c r="F42" s="114"/>
      <c r="G42" s="114"/>
      <c r="H42" s="114"/>
      <c r="I42" s="75"/>
      <c r="J42" s="75"/>
      <c r="K42" s="75"/>
      <c r="L42" s="75"/>
      <c r="M42" s="75"/>
      <c r="N42" s="75"/>
      <c r="O42" s="75"/>
      <c r="P42" s="75"/>
      <c r="Q42" s="75"/>
      <c r="R42" s="75"/>
      <c r="S42" s="75"/>
      <c r="T42" s="75"/>
      <c r="U42" s="75"/>
      <c r="V42" s="75"/>
      <c r="W42" s="75"/>
      <c r="X42" s="75"/>
      <c r="Y42" s="75"/>
      <c r="Z42" s="75"/>
    </row>
    <row r="43" spans="1:26" x14ac:dyDescent="0.25">
      <c r="A43" s="75"/>
      <c r="B43" s="87"/>
      <c r="C43" s="117"/>
      <c r="D43" s="117"/>
      <c r="E43" s="117"/>
      <c r="F43" s="114"/>
      <c r="G43" s="114"/>
      <c r="H43" s="114"/>
      <c r="I43" s="75"/>
      <c r="J43" s="75"/>
      <c r="K43" s="75"/>
      <c r="L43" s="75"/>
      <c r="M43" s="75"/>
      <c r="N43" s="75"/>
      <c r="O43" s="75"/>
      <c r="P43" s="75"/>
      <c r="Q43" s="75"/>
      <c r="R43" s="75"/>
      <c r="S43" s="75"/>
      <c r="T43" s="75"/>
      <c r="U43" s="75"/>
      <c r="V43" s="75"/>
      <c r="W43" s="75"/>
      <c r="X43" s="75"/>
      <c r="Y43" s="75"/>
      <c r="Z43" s="75"/>
    </row>
    <row r="44" spans="1:26" x14ac:dyDescent="0.25">
      <c r="A44" s="75"/>
      <c r="B44" s="87"/>
      <c r="C44" s="117"/>
      <c r="D44" s="117"/>
      <c r="E44" s="117"/>
      <c r="F44" s="114"/>
      <c r="G44" s="114"/>
      <c r="H44" s="114"/>
      <c r="I44" s="75"/>
      <c r="J44" s="75"/>
      <c r="K44" s="75"/>
      <c r="L44" s="75"/>
      <c r="M44" s="75"/>
      <c r="N44" s="75"/>
      <c r="O44" s="75"/>
      <c r="P44" s="75"/>
      <c r="Q44" s="75"/>
      <c r="R44" s="75"/>
      <c r="S44" s="75"/>
      <c r="T44" s="75"/>
      <c r="U44" s="75"/>
      <c r="V44" s="75"/>
      <c r="W44" s="75"/>
      <c r="X44" s="75"/>
      <c r="Y44" s="75"/>
      <c r="Z44" s="75"/>
    </row>
    <row r="45" spans="1:26" x14ac:dyDescent="0.25">
      <c r="A45" s="75"/>
      <c r="B45" s="87"/>
      <c r="C45" s="117"/>
      <c r="D45" s="117"/>
      <c r="E45" s="117"/>
      <c r="F45" s="114"/>
      <c r="G45" s="114"/>
      <c r="H45" s="114"/>
      <c r="I45" s="75"/>
      <c r="J45" s="75"/>
      <c r="K45" s="75"/>
      <c r="L45" s="75"/>
      <c r="M45" s="75"/>
      <c r="N45" s="75"/>
      <c r="O45" s="75"/>
      <c r="P45" s="75"/>
      <c r="Q45" s="75"/>
      <c r="R45" s="75"/>
      <c r="S45" s="75"/>
      <c r="T45" s="75"/>
      <c r="U45" s="75"/>
      <c r="V45" s="75"/>
      <c r="W45" s="75"/>
      <c r="X45" s="75"/>
      <c r="Y45" s="75"/>
      <c r="Z45" s="75"/>
    </row>
    <row r="46" spans="1:26" x14ac:dyDescent="0.25">
      <c r="A46" s="75"/>
      <c r="B46" s="87"/>
      <c r="C46" s="117"/>
      <c r="D46" s="117"/>
      <c r="E46" s="117"/>
      <c r="F46" s="114"/>
      <c r="G46" s="114"/>
      <c r="H46" s="114"/>
      <c r="I46" s="75"/>
      <c r="J46" s="75"/>
      <c r="K46" s="75"/>
      <c r="L46" s="75"/>
      <c r="M46" s="75"/>
      <c r="N46" s="75"/>
      <c r="O46" s="75"/>
      <c r="P46" s="75"/>
      <c r="Q46" s="75"/>
      <c r="R46" s="75"/>
      <c r="S46" s="75"/>
      <c r="T46" s="75"/>
      <c r="U46" s="75"/>
      <c r="V46" s="75"/>
      <c r="W46" s="75"/>
      <c r="X46" s="75"/>
      <c r="Y46" s="75"/>
      <c r="Z46" s="75"/>
    </row>
    <row r="47" spans="1:26" x14ac:dyDescent="0.25">
      <c r="A47" s="75"/>
      <c r="B47" s="87"/>
      <c r="C47" s="117"/>
      <c r="D47" s="117"/>
      <c r="E47" s="117"/>
      <c r="F47" s="114"/>
      <c r="G47" s="114"/>
      <c r="H47" s="114"/>
      <c r="I47" s="75"/>
      <c r="J47" s="75"/>
      <c r="K47" s="75"/>
      <c r="L47" s="75"/>
      <c r="M47" s="75"/>
      <c r="N47" s="75"/>
      <c r="O47" s="75"/>
      <c r="P47" s="75"/>
      <c r="Q47" s="75"/>
      <c r="R47" s="75"/>
      <c r="S47" s="75"/>
      <c r="T47" s="75"/>
      <c r="U47" s="75"/>
      <c r="V47" s="75"/>
      <c r="W47" s="75"/>
      <c r="X47" s="75"/>
      <c r="Y47" s="75"/>
      <c r="Z47" s="75"/>
    </row>
    <row r="48" spans="1:26" x14ac:dyDescent="0.25">
      <c r="A48" s="75"/>
      <c r="B48" s="87"/>
      <c r="C48" s="117"/>
      <c r="D48" s="117"/>
      <c r="E48" s="117"/>
      <c r="F48" s="114"/>
      <c r="G48" s="114"/>
      <c r="H48" s="114"/>
      <c r="I48" s="75"/>
      <c r="J48" s="75"/>
      <c r="K48" s="75"/>
      <c r="L48" s="75"/>
      <c r="M48" s="75"/>
      <c r="N48" s="75"/>
      <c r="O48" s="75"/>
      <c r="P48" s="75"/>
      <c r="Q48" s="75"/>
      <c r="R48" s="75"/>
      <c r="S48" s="75"/>
      <c r="T48" s="75"/>
      <c r="U48" s="75"/>
      <c r="V48" s="75"/>
      <c r="W48" s="75"/>
      <c r="X48" s="75"/>
      <c r="Y48" s="75"/>
      <c r="Z48" s="75"/>
    </row>
    <row r="49" spans="1:26" x14ac:dyDescent="0.25">
      <c r="A49" s="75"/>
      <c r="B49" s="87"/>
      <c r="C49" s="117"/>
      <c r="D49" s="117"/>
      <c r="E49" s="117"/>
      <c r="F49" s="114"/>
      <c r="G49" s="114"/>
      <c r="H49" s="114"/>
      <c r="I49" s="75"/>
      <c r="J49" s="75"/>
      <c r="K49" s="75"/>
      <c r="L49" s="75"/>
      <c r="M49" s="75"/>
      <c r="N49" s="75"/>
      <c r="O49" s="75"/>
      <c r="P49" s="75"/>
      <c r="Q49" s="75"/>
      <c r="R49" s="75"/>
      <c r="S49" s="75"/>
      <c r="T49" s="75"/>
      <c r="U49" s="75"/>
      <c r="V49" s="75"/>
      <c r="W49" s="75"/>
      <c r="X49" s="75"/>
      <c r="Y49" s="75"/>
      <c r="Z49" s="75"/>
    </row>
    <row r="50" spans="1:26" x14ac:dyDescent="0.25">
      <c r="A50" s="75"/>
      <c r="B50" s="87"/>
      <c r="C50" s="117"/>
      <c r="D50" s="117"/>
      <c r="E50" s="117"/>
      <c r="F50" s="114"/>
      <c r="G50" s="114"/>
      <c r="H50" s="114"/>
      <c r="I50" s="75"/>
      <c r="J50" s="75"/>
      <c r="K50" s="75"/>
      <c r="L50" s="75"/>
      <c r="M50" s="75"/>
      <c r="N50" s="75"/>
      <c r="O50" s="75"/>
      <c r="P50" s="75"/>
      <c r="Q50" s="75"/>
      <c r="R50" s="75"/>
      <c r="S50" s="75"/>
      <c r="T50" s="75"/>
      <c r="U50" s="75"/>
      <c r="V50" s="75"/>
      <c r="W50" s="75"/>
      <c r="X50" s="75"/>
      <c r="Y50" s="75"/>
      <c r="Z50" s="75"/>
    </row>
    <row r="51" spans="1:26" x14ac:dyDescent="0.25">
      <c r="B51" s="71"/>
      <c r="C51" s="73"/>
      <c r="D51" s="73"/>
      <c r="E51" s="73"/>
      <c r="F51" s="72"/>
      <c r="G51" s="72"/>
      <c r="H51" s="72"/>
    </row>
    <row r="52" spans="1:26" x14ac:dyDescent="0.25">
      <c r="B52" s="71"/>
      <c r="C52" s="73"/>
      <c r="D52" s="73"/>
      <c r="E52" s="73"/>
      <c r="F52" s="72"/>
      <c r="G52" s="72"/>
      <c r="H52" s="72"/>
    </row>
    <row r="53" spans="1:26" x14ac:dyDescent="0.25">
      <c r="B53" s="71"/>
      <c r="C53" s="73"/>
      <c r="D53" s="73"/>
      <c r="E53" s="73"/>
      <c r="F53" s="72"/>
      <c r="G53" s="72"/>
      <c r="H53" s="72"/>
    </row>
    <row r="54" spans="1:26" x14ac:dyDescent="0.25">
      <c r="B54" s="71"/>
      <c r="C54" s="73"/>
      <c r="D54" s="73"/>
      <c r="E54" s="73"/>
      <c r="F54" s="72"/>
      <c r="G54" s="72"/>
      <c r="H54" s="72"/>
    </row>
    <row r="55" spans="1:26" x14ac:dyDescent="0.25">
      <c r="B55" s="71"/>
      <c r="C55" s="73"/>
      <c r="D55" s="73"/>
      <c r="E55" s="73"/>
      <c r="F55" s="72"/>
      <c r="G55" s="72"/>
      <c r="H55" s="72"/>
    </row>
    <row r="56" spans="1:26" x14ac:dyDescent="0.25">
      <c r="B56" s="71"/>
      <c r="C56" s="73"/>
      <c r="D56" s="73"/>
      <c r="E56" s="73"/>
      <c r="F56" s="72"/>
      <c r="G56" s="72"/>
      <c r="H56" s="72"/>
    </row>
    <row r="57" spans="1:26" x14ac:dyDescent="0.25">
      <c r="B57" s="71"/>
      <c r="C57" s="73"/>
      <c r="D57" s="73"/>
      <c r="E57" s="73"/>
      <c r="F57" s="72"/>
      <c r="G57" s="72"/>
      <c r="H57" s="72"/>
    </row>
    <row r="58" spans="1:26" x14ac:dyDescent="0.25">
      <c r="B58" s="71"/>
      <c r="C58" s="73"/>
      <c r="D58" s="73"/>
      <c r="E58" s="73"/>
      <c r="F58" s="72"/>
      <c r="G58" s="72"/>
      <c r="H58" s="72"/>
    </row>
    <row r="59" spans="1:26" x14ac:dyDescent="0.25">
      <c r="B59" s="71"/>
      <c r="C59" s="73"/>
      <c r="D59" s="73"/>
      <c r="E59" s="73"/>
      <c r="F59" s="72"/>
      <c r="G59" s="72"/>
      <c r="H59" s="72"/>
    </row>
    <row r="60" spans="1:26" x14ac:dyDescent="0.25">
      <c r="B60" s="71"/>
      <c r="C60" s="73"/>
      <c r="D60" s="73"/>
      <c r="E60" s="73"/>
      <c r="F60" s="72"/>
      <c r="G60" s="72"/>
      <c r="H60" s="72"/>
    </row>
    <row r="61" spans="1:26" x14ac:dyDescent="0.25">
      <c r="B61" s="71"/>
      <c r="C61" s="73"/>
      <c r="D61" s="73"/>
      <c r="E61" s="73"/>
      <c r="F61" s="72"/>
      <c r="G61" s="72"/>
      <c r="H61" s="72"/>
    </row>
    <row r="62" spans="1:26" x14ac:dyDescent="0.25">
      <c r="B62" s="71"/>
      <c r="C62" s="73"/>
      <c r="D62" s="73"/>
      <c r="E62" s="73"/>
      <c r="F62" s="72"/>
      <c r="G62" s="72"/>
      <c r="H62" s="72"/>
    </row>
    <row r="63" spans="1:26" x14ac:dyDescent="0.25">
      <c r="B63" s="71"/>
      <c r="C63" s="73"/>
      <c r="D63" s="73"/>
      <c r="E63" s="73"/>
      <c r="F63" s="72"/>
      <c r="G63" s="72"/>
      <c r="H63" s="72"/>
    </row>
    <row r="64" spans="1:26" x14ac:dyDescent="0.25">
      <c r="B64" s="71"/>
      <c r="C64" s="73"/>
      <c r="D64" s="73"/>
      <c r="E64" s="73"/>
      <c r="F64" s="72"/>
      <c r="G64" s="72"/>
      <c r="H64" s="72"/>
    </row>
    <row r="65" spans="2:8" x14ac:dyDescent="0.25">
      <c r="B65" s="71"/>
      <c r="C65" s="73"/>
      <c r="D65" s="73"/>
      <c r="E65" s="73"/>
      <c r="F65" s="72"/>
      <c r="G65" s="72"/>
      <c r="H65" s="72"/>
    </row>
    <row r="66" spans="2:8" x14ac:dyDescent="0.25">
      <c r="B66" s="71"/>
      <c r="C66" s="73"/>
      <c r="D66" s="73"/>
      <c r="E66" s="73"/>
      <c r="F66" s="72"/>
      <c r="G66" s="72"/>
      <c r="H66" s="72"/>
    </row>
    <row r="67" spans="2:8" x14ac:dyDescent="0.25">
      <c r="B67" s="71"/>
      <c r="C67" s="73"/>
      <c r="D67" s="73"/>
      <c r="E67" s="73"/>
      <c r="F67" s="72"/>
      <c r="G67" s="72"/>
      <c r="H67" s="72"/>
    </row>
    <row r="68" spans="2:8" x14ac:dyDescent="0.25">
      <c r="B68" s="71"/>
      <c r="C68" s="73"/>
      <c r="D68" s="73"/>
      <c r="E68" s="73"/>
      <c r="F68" s="72"/>
      <c r="G68" s="72"/>
      <c r="H68" s="72"/>
    </row>
    <row r="69" spans="2:8" x14ac:dyDescent="0.25">
      <c r="B69" s="71"/>
      <c r="C69" s="73"/>
      <c r="D69" s="73"/>
      <c r="E69" s="73"/>
      <c r="F69" s="72"/>
      <c r="G69" s="72"/>
      <c r="H69" s="72"/>
    </row>
    <row r="70" spans="2:8" x14ac:dyDescent="0.25">
      <c r="B70" s="71"/>
      <c r="C70" s="73"/>
      <c r="D70" s="73"/>
      <c r="E70" s="73"/>
      <c r="F70" s="72"/>
      <c r="G70" s="72"/>
      <c r="H70" s="72"/>
    </row>
    <row r="71" spans="2:8" x14ac:dyDescent="0.25">
      <c r="B71" s="71"/>
      <c r="C71" s="73"/>
      <c r="D71" s="73"/>
      <c r="E71" s="73"/>
      <c r="F71" s="72"/>
      <c r="G71" s="72"/>
      <c r="H71" s="72"/>
    </row>
    <row r="72" spans="2:8" x14ac:dyDescent="0.25">
      <c r="B72" s="71"/>
      <c r="C72" s="73"/>
      <c r="D72" s="73"/>
      <c r="E72" s="73"/>
      <c r="F72" s="72"/>
      <c r="G72" s="72"/>
      <c r="H72" s="72"/>
    </row>
    <row r="73" spans="2:8" x14ac:dyDescent="0.25">
      <c r="B73" s="71"/>
      <c r="C73" s="73"/>
      <c r="D73" s="73"/>
      <c r="E73" s="73"/>
      <c r="F73" s="72"/>
      <c r="G73" s="72"/>
      <c r="H73" s="72"/>
    </row>
    <row r="74" spans="2:8" x14ac:dyDescent="0.25">
      <c r="B74" s="71"/>
      <c r="C74" s="73"/>
      <c r="D74" s="73"/>
      <c r="E74" s="73"/>
      <c r="F74" s="72"/>
      <c r="G74" s="72"/>
      <c r="H74" s="72"/>
    </row>
    <row r="75" spans="2:8" x14ac:dyDescent="0.25">
      <c r="B75" s="71"/>
      <c r="C75" s="73"/>
      <c r="D75" s="73"/>
      <c r="E75" s="73"/>
      <c r="F75" s="72"/>
      <c r="G75" s="72"/>
      <c r="H75" s="72"/>
    </row>
    <row r="76" spans="2:8" x14ac:dyDescent="0.25">
      <c r="B76" s="71"/>
      <c r="C76" s="73"/>
      <c r="D76" s="73"/>
      <c r="E76" s="73"/>
      <c r="F76" s="72"/>
      <c r="G76" s="72"/>
      <c r="H76" s="72"/>
    </row>
    <row r="77" spans="2:8" x14ac:dyDescent="0.25">
      <c r="B77" s="71"/>
      <c r="C77" s="73"/>
      <c r="D77" s="73"/>
      <c r="E77" s="73"/>
      <c r="F77" s="72"/>
      <c r="G77" s="72"/>
      <c r="H77" s="72"/>
    </row>
    <row r="78" spans="2:8" x14ac:dyDescent="0.25">
      <c r="B78" s="71"/>
      <c r="C78" s="73"/>
      <c r="D78" s="73"/>
      <c r="E78" s="73"/>
      <c r="F78" s="72"/>
      <c r="G78" s="72"/>
      <c r="H78" s="72"/>
    </row>
    <row r="79" spans="2:8" x14ac:dyDescent="0.25">
      <c r="B79" s="71"/>
      <c r="C79" s="73"/>
      <c r="D79" s="73"/>
      <c r="E79" s="73"/>
      <c r="F79" s="72"/>
      <c r="G79" s="72"/>
      <c r="H79" s="72"/>
    </row>
    <row r="80" spans="2:8" x14ac:dyDescent="0.25">
      <c r="B80" s="71"/>
      <c r="C80" s="73"/>
      <c r="D80" s="73"/>
      <c r="E80" s="73"/>
      <c r="F80" s="72"/>
      <c r="G80" s="72"/>
      <c r="H80" s="72"/>
    </row>
    <row r="81" spans="2:8" x14ac:dyDescent="0.25">
      <c r="B81" s="71"/>
      <c r="C81" s="73"/>
      <c r="D81" s="73"/>
      <c r="E81" s="73"/>
      <c r="F81" s="72"/>
      <c r="G81" s="72"/>
      <c r="H81" s="72"/>
    </row>
    <row r="82" spans="2:8" x14ac:dyDescent="0.25">
      <c r="B82" s="71"/>
      <c r="C82" s="73"/>
      <c r="D82" s="73"/>
      <c r="E82" s="73"/>
      <c r="F82" s="72"/>
      <c r="G82" s="72"/>
      <c r="H82" s="72"/>
    </row>
    <row r="83" spans="2:8" x14ac:dyDescent="0.25">
      <c r="B83" s="71"/>
      <c r="C83" s="73"/>
      <c r="D83" s="73"/>
      <c r="E83" s="73"/>
      <c r="F83" s="72"/>
      <c r="G83" s="72"/>
      <c r="H83" s="72"/>
    </row>
    <row r="84" spans="2:8" x14ac:dyDescent="0.25">
      <c r="B84" s="71"/>
      <c r="C84" s="73"/>
      <c r="D84" s="73"/>
      <c r="E84" s="73"/>
      <c r="F84" s="72"/>
      <c r="G84" s="72"/>
      <c r="H84" s="72"/>
    </row>
    <row r="85" spans="2:8" x14ac:dyDescent="0.25">
      <c r="B85" s="71"/>
      <c r="C85" s="73"/>
      <c r="D85" s="73"/>
      <c r="E85" s="73"/>
      <c r="F85" s="72"/>
      <c r="G85" s="72"/>
      <c r="H85" s="72"/>
    </row>
    <row r="86" spans="2:8" x14ac:dyDescent="0.25">
      <c r="B86" s="71"/>
      <c r="C86" s="73"/>
      <c r="D86" s="73"/>
      <c r="E86" s="73"/>
      <c r="F86" s="72"/>
      <c r="G86" s="72"/>
      <c r="H86" s="72"/>
    </row>
    <row r="87" spans="2:8" x14ac:dyDescent="0.25">
      <c r="B87" s="71"/>
      <c r="C87" s="73"/>
      <c r="D87" s="73"/>
      <c r="E87" s="73"/>
      <c r="F87" s="72"/>
      <c r="G87" s="72"/>
      <c r="H87" s="72"/>
    </row>
    <row r="88" spans="2:8" x14ac:dyDescent="0.25">
      <c r="B88" s="71"/>
      <c r="C88" s="73"/>
      <c r="D88" s="73"/>
      <c r="E88" s="73"/>
      <c r="F88" s="72"/>
      <c r="G88" s="72"/>
      <c r="H88" s="72"/>
    </row>
    <row r="89" spans="2:8" x14ac:dyDescent="0.25">
      <c r="B89" s="71"/>
      <c r="C89" s="73"/>
      <c r="D89" s="73"/>
      <c r="E89" s="73"/>
      <c r="F89" s="72"/>
      <c r="G89" s="72"/>
      <c r="H89" s="72"/>
    </row>
    <row r="90" spans="2:8" x14ac:dyDescent="0.25">
      <c r="B90" s="71"/>
      <c r="C90" s="73"/>
      <c r="D90" s="73"/>
      <c r="E90" s="73"/>
      <c r="F90" s="72"/>
      <c r="G90" s="72"/>
      <c r="H90" s="72"/>
    </row>
    <row r="91" spans="2:8" x14ac:dyDescent="0.25">
      <c r="B91" s="71"/>
      <c r="C91" s="73"/>
      <c r="D91" s="73"/>
      <c r="E91" s="73"/>
      <c r="F91" s="72"/>
      <c r="G91" s="72"/>
      <c r="H91" s="72"/>
    </row>
    <row r="92" spans="2:8" x14ac:dyDescent="0.25">
      <c r="B92" s="71"/>
      <c r="C92" s="73"/>
      <c r="D92" s="73"/>
      <c r="E92" s="73"/>
      <c r="F92" s="72"/>
      <c r="G92" s="72"/>
      <c r="H92" s="72"/>
    </row>
    <row r="93" spans="2:8" x14ac:dyDescent="0.25">
      <c r="B93" s="71"/>
      <c r="C93" s="73"/>
      <c r="D93" s="73"/>
      <c r="E93" s="73"/>
      <c r="F93" s="72"/>
      <c r="G93" s="72"/>
      <c r="H93" s="72"/>
    </row>
    <row r="94" spans="2:8" x14ac:dyDescent="0.25">
      <c r="B94" s="71"/>
      <c r="C94" s="73"/>
      <c r="D94" s="73"/>
      <c r="E94" s="73"/>
      <c r="F94" s="72"/>
      <c r="G94" s="72"/>
      <c r="H94" s="72"/>
    </row>
    <row r="95" spans="2:8" x14ac:dyDescent="0.25">
      <c r="B95" s="71"/>
      <c r="C95" s="73"/>
      <c r="D95" s="73"/>
      <c r="E95" s="73"/>
      <c r="F95" s="72"/>
      <c r="G95" s="72"/>
      <c r="H95" s="72"/>
    </row>
    <row r="96" spans="2:8" x14ac:dyDescent="0.25">
      <c r="B96" s="71"/>
      <c r="C96" s="73"/>
      <c r="D96" s="73"/>
      <c r="E96" s="73"/>
      <c r="F96" s="72"/>
      <c r="G96" s="72"/>
      <c r="H96" s="72"/>
    </row>
    <row r="97" spans="2:8" x14ac:dyDescent="0.25">
      <c r="B97" s="71"/>
      <c r="C97" s="73"/>
      <c r="D97" s="73"/>
      <c r="E97" s="73"/>
      <c r="F97" s="72"/>
      <c r="G97" s="72"/>
      <c r="H97" s="72"/>
    </row>
    <row r="98" spans="2:8" x14ac:dyDescent="0.25">
      <c r="B98" s="71"/>
      <c r="C98" s="73"/>
      <c r="D98" s="73"/>
      <c r="E98" s="73"/>
      <c r="F98" s="72"/>
      <c r="G98" s="72"/>
      <c r="H98" s="72"/>
    </row>
    <row r="99" spans="2:8" x14ac:dyDescent="0.25">
      <c r="B99" s="71"/>
      <c r="C99" s="73"/>
      <c r="D99" s="73"/>
      <c r="E99" s="73"/>
      <c r="F99" s="72"/>
      <c r="G99" s="72"/>
      <c r="H99" s="72"/>
    </row>
    <row r="100" spans="2:8" x14ac:dyDescent="0.25">
      <c r="B100" s="71"/>
      <c r="C100" s="73"/>
      <c r="D100" s="73"/>
      <c r="E100" s="73"/>
      <c r="F100" s="72"/>
      <c r="G100" s="72"/>
      <c r="H100" s="72"/>
    </row>
    <row r="101" spans="2:8" x14ac:dyDescent="0.25">
      <c r="B101" s="71"/>
      <c r="C101" s="73"/>
      <c r="D101" s="73"/>
      <c r="E101" s="73"/>
      <c r="F101" s="72"/>
      <c r="G101" s="72"/>
      <c r="H101" s="72"/>
    </row>
    <row r="102" spans="2:8" x14ac:dyDescent="0.25">
      <c r="B102" s="71"/>
      <c r="C102" s="73"/>
      <c r="D102" s="73"/>
      <c r="E102" s="73"/>
      <c r="F102" s="72"/>
      <c r="G102" s="72"/>
      <c r="H102" s="72"/>
    </row>
    <row r="103" spans="2:8" x14ac:dyDescent="0.25">
      <c r="B103" s="71"/>
      <c r="C103" s="73"/>
      <c r="D103" s="73"/>
      <c r="E103" s="73"/>
      <c r="F103" s="72"/>
      <c r="G103" s="72"/>
      <c r="H103" s="72"/>
    </row>
    <row r="104" spans="2:8" x14ac:dyDescent="0.25">
      <c r="B104" s="71"/>
      <c r="C104" s="73"/>
      <c r="D104" s="73"/>
      <c r="E104" s="73"/>
      <c r="F104" s="72"/>
      <c r="G104" s="72"/>
      <c r="H104" s="72"/>
    </row>
    <row r="105" spans="2:8" x14ac:dyDescent="0.25">
      <c r="B105" s="71"/>
      <c r="C105" s="73"/>
      <c r="D105" s="73"/>
      <c r="E105" s="73"/>
      <c r="F105" s="72"/>
      <c r="G105" s="72"/>
      <c r="H105" s="72"/>
    </row>
    <row r="106" spans="2:8" x14ac:dyDescent="0.25">
      <c r="B106" s="71"/>
      <c r="C106" s="73"/>
      <c r="D106" s="73"/>
      <c r="E106" s="73"/>
      <c r="F106" s="72"/>
      <c r="G106" s="72"/>
      <c r="H106" s="72"/>
    </row>
    <row r="107" spans="2:8" x14ac:dyDescent="0.25">
      <c r="B107" s="71"/>
      <c r="C107" s="73"/>
      <c r="D107" s="73"/>
      <c r="E107" s="73"/>
      <c r="F107" s="72"/>
      <c r="G107" s="72"/>
      <c r="H107" s="72"/>
    </row>
    <row r="108" spans="2:8" x14ac:dyDescent="0.25">
      <c r="B108" s="71"/>
      <c r="C108" s="73"/>
      <c r="D108" s="73"/>
      <c r="E108" s="73"/>
      <c r="F108" s="72"/>
      <c r="G108" s="72"/>
      <c r="H108" s="72"/>
    </row>
    <row r="109" spans="2:8" x14ac:dyDescent="0.25">
      <c r="B109" s="71"/>
      <c r="C109" s="73"/>
      <c r="D109" s="73"/>
      <c r="E109" s="73"/>
      <c r="F109" s="72"/>
      <c r="G109" s="72"/>
      <c r="H109" s="72"/>
    </row>
    <row r="110" spans="2:8" x14ac:dyDescent="0.25">
      <c r="B110" s="71"/>
      <c r="C110" s="73"/>
      <c r="D110" s="73"/>
      <c r="E110" s="73"/>
      <c r="F110" s="72"/>
      <c r="G110" s="72"/>
      <c r="H110" s="72"/>
    </row>
    <row r="111" spans="2:8" x14ac:dyDescent="0.25">
      <c r="B111" s="71"/>
      <c r="C111" s="73"/>
      <c r="D111" s="73"/>
      <c r="E111" s="73"/>
      <c r="F111" s="72"/>
      <c r="G111" s="72"/>
      <c r="H111" s="72"/>
    </row>
    <row r="112" spans="2:8" x14ac:dyDescent="0.25">
      <c r="B112" s="71"/>
      <c r="C112" s="73"/>
      <c r="D112" s="73"/>
      <c r="E112" s="73"/>
      <c r="F112" s="72"/>
      <c r="G112" s="72"/>
      <c r="H112" s="72"/>
    </row>
    <row r="113" spans="2:8" x14ac:dyDescent="0.25">
      <c r="B113" s="71"/>
      <c r="C113" s="73"/>
      <c r="D113" s="73"/>
      <c r="E113" s="73"/>
      <c r="F113" s="72"/>
      <c r="G113" s="72"/>
      <c r="H113" s="72"/>
    </row>
    <row r="114" spans="2:8" x14ac:dyDescent="0.25">
      <c r="B114" s="71"/>
      <c r="C114" s="73"/>
      <c r="D114" s="73"/>
      <c r="E114" s="73"/>
      <c r="F114" s="72"/>
      <c r="G114" s="72"/>
      <c r="H114" s="72"/>
    </row>
    <row r="115" spans="2:8" x14ac:dyDescent="0.25">
      <c r="B115" s="71"/>
      <c r="C115" s="73"/>
      <c r="D115" s="73"/>
      <c r="E115" s="73"/>
      <c r="F115" s="72"/>
      <c r="G115" s="72"/>
      <c r="H115" s="72"/>
    </row>
    <row r="116" spans="2:8" x14ac:dyDescent="0.25">
      <c r="B116" s="71"/>
      <c r="C116" s="73"/>
      <c r="D116" s="73"/>
      <c r="E116" s="73"/>
      <c r="F116" s="72"/>
      <c r="G116" s="72"/>
      <c r="H116" s="72"/>
    </row>
    <row r="117" spans="2:8" x14ac:dyDescent="0.25">
      <c r="B117" s="71"/>
      <c r="C117" s="73"/>
      <c r="D117" s="73"/>
      <c r="E117" s="73"/>
      <c r="F117" s="72"/>
      <c r="G117" s="72"/>
      <c r="H117" s="72"/>
    </row>
    <row r="118" spans="2:8" x14ac:dyDescent="0.25">
      <c r="B118" s="71"/>
      <c r="C118" s="73"/>
      <c r="D118" s="73"/>
      <c r="E118" s="73"/>
      <c r="F118" s="72"/>
      <c r="G118" s="72"/>
      <c r="H118" s="72"/>
    </row>
    <row r="119" spans="2:8" x14ac:dyDescent="0.25">
      <c r="B119" s="71"/>
      <c r="C119" s="73"/>
      <c r="D119" s="73"/>
      <c r="E119" s="73"/>
      <c r="F119" s="72"/>
      <c r="G119" s="72"/>
      <c r="H119" s="72"/>
    </row>
    <row r="120" spans="2:8" x14ac:dyDescent="0.25">
      <c r="B120" s="71"/>
      <c r="C120" s="73"/>
      <c r="D120" s="73"/>
      <c r="E120" s="73"/>
      <c r="F120" s="72"/>
      <c r="G120" s="72"/>
      <c r="H120" s="72"/>
    </row>
    <row r="121" spans="2:8" x14ac:dyDescent="0.25">
      <c r="B121" s="71"/>
      <c r="C121" s="73"/>
      <c r="D121" s="73"/>
      <c r="E121" s="73"/>
      <c r="F121" s="72"/>
      <c r="G121" s="72"/>
      <c r="H121" s="72"/>
    </row>
    <row r="122" spans="2:8" x14ac:dyDescent="0.25">
      <c r="B122" s="71"/>
      <c r="C122" s="73"/>
      <c r="D122" s="73"/>
      <c r="E122" s="73"/>
      <c r="F122" s="72"/>
      <c r="G122" s="72"/>
      <c r="H122" s="72"/>
    </row>
    <row r="123" spans="2:8" x14ac:dyDescent="0.25">
      <c r="B123" s="71"/>
      <c r="C123" s="73"/>
      <c r="D123" s="73"/>
      <c r="E123" s="73"/>
      <c r="F123" s="72"/>
      <c r="G123" s="72"/>
      <c r="H123" s="72"/>
    </row>
    <row r="124" spans="2:8" x14ac:dyDescent="0.25">
      <c r="B124" s="71"/>
      <c r="C124" s="73"/>
      <c r="D124" s="73"/>
      <c r="E124" s="73"/>
      <c r="F124" s="72"/>
      <c r="G124" s="72"/>
      <c r="H124" s="72"/>
    </row>
    <row r="125" spans="2:8" x14ac:dyDescent="0.25">
      <c r="B125" s="71"/>
      <c r="C125" s="73"/>
      <c r="D125" s="73"/>
      <c r="E125" s="73"/>
      <c r="F125" s="72"/>
      <c r="G125" s="72"/>
      <c r="H125" s="72"/>
    </row>
    <row r="126" spans="2:8" x14ac:dyDescent="0.25">
      <c r="B126" s="71"/>
      <c r="C126" s="73"/>
      <c r="D126" s="73"/>
      <c r="E126" s="73"/>
      <c r="F126" s="72"/>
      <c r="G126" s="72"/>
      <c r="H126" s="72"/>
    </row>
    <row r="127" spans="2:8" x14ac:dyDescent="0.25">
      <c r="B127" s="71"/>
      <c r="C127" s="73"/>
      <c r="D127" s="73"/>
      <c r="E127" s="73"/>
      <c r="F127" s="72"/>
      <c r="G127" s="72"/>
      <c r="H127" s="72"/>
    </row>
    <row r="128" spans="2:8" x14ac:dyDescent="0.25">
      <c r="B128" s="71"/>
      <c r="C128" s="73"/>
      <c r="D128" s="73"/>
      <c r="E128" s="73"/>
      <c r="F128" s="72"/>
      <c r="G128" s="72"/>
      <c r="H128" s="72"/>
    </row>
    <row r="129" spans="2:8" x14ac:dyDescent="0.25">
      <c r="B129" s="71"/>
      <c r="C129" s="73"/>
      <c r="D129" s="73"/>
      <c r="E129" s="73"/>
      <c r="F129" s="72"/>
      <c r="G129" s="72"/>
      <c r="H129" s="72"/>
    </row>
    <row r="130" spans="2:8" x14ac:dyDescent="0.25">
      <c r="B130" s="71"/>
      <c r="C130" s="73"/>
      <c r="D130" s="73"/>
      <c r="E130" s="73"/>
      <c r="F130" s="72"/>
      <c r="G130" s="72"/>
      <c r="H130" s="72"/>
    </row>
    <row r="131" spans="2:8" x14ac:dyDescent="0.25">
      <c r="B131" s="71"/>
      <c r="C131" s="73"/>
      <c r="D131" s="73"/>
      <c r="E131" s="73"/>
    </row>
    <row r="132" spans="2:8" x14ac:dyDescent="0.25">
      <c r="B132" s="71"/>
      <c r="C132" s="73"/>
      <c r="D132" s="73"/>
      <c r="E132" s="73"/>
    </row>
    <row r="133" spans="2:8" x14ac:dyDescent="0.25">
      <c r="B133" s="71"/>
      <c r="C133" s="73"/>
      <c r="D133" s="73"/>
      <c r="E133" s="73"/>
    </row>
  </sheetData>
  <sheetProtection algorithmName="SHA-512" hashValue="RknlCYHXZIJWX9AZHdFv0Wdp7FRr6RVrI8CWHL6AUm6i+KQPBjGMHnObQ+ZeYIX8rqirOiepeV/mfpyWtwrRsg==" saltValue="bbQBgGjKH0WIAbfPzINZdg==" spinCount="100000" sheet="1" objects="1" scenarios="1" selectLockedCells="1"/>
  <mergeCells count="110">
    <mergeCell ref="F129:H129"/>
    <mergeCell ref="F130:H130"/>
    <mergeCell ref="F123:H123"/>
    <mergeCell ref="F124:H124"/>
    <mergeCell ref="F125:H125"/>
    <mergeCell ref="F126:H126"/>
    <mergeCell ref="F127:H127"/>
    <mergeCell ref="F128:H128"/>
    <mergeCell ref="F117:H117"/>
    <mergeCell ref="F118:H118"/>
    <mergeCell ref="F119:H119"/>
    <mergeCell ref="F120:H120"/>
    <mergeCell ref="F121:H121"/>
    <mergeCell ref="F122:H122"/>
    <mergeCell ref="F111:H111"/>
    <mergeCell ref="F112:H112"/>
    <mergeCell ref="F113:H113"/>
    <mergeCell ref="F114:H114"/>
    <mergeCell ref="F115:H115"/>
    <mergeCell ref="F116:H116"/>
    <mergeCell ref="F105:H105"/>
    <mergeCell ref="F106:H106"/>
    <mergeCell ref="F107:H107"/>
    <mergeCell ref="F108:H108"/>
    <mergeCell ref="F109:H109"/>
    <mergeCell ref="F110:H110"/>
    <mergeCell ref="F99:H99"/>
    <mergeCell ref="F100:H100"/>
    <mergeCell ref="F101:H101"/>
    <mergeCell ref="F102:H102"/>
    <mergeCell ref="F103:H103"/>
    <mergeCell ref="F104:H104"/>
    <mergeCell ref="F93:H93"/>
    <mergeCell ref="F94:H94"/>
    <mergeCell ref="F95:H95"/>
    <mergeCell ref="F96:H96"/>
    <mergeCell ref="F97:H97"/>
    <mergeCell ref="F98:H98"/>
    <mergeCell ref="F87:H87"/>
    <mergeCell ref="F88:H88"/>
    <mergeCell ref="F89:H89"/>
    <mergeCell ref="F90:H90"/>
    <mergeCell ref="F91:H91"/>
    <mergeCell ref="F92:H92"/>
    <mergeCell ref="F81:H81"/>
    <mergeCell ref="F82:H82"/>
    <mergeCell ref="F83:H83"/>
    <mergeCell ref="F84:H84"/>
    <mergeCell ref="F85:H85"/>
    <mergeCell ref="F86:H86"/>
    <mergeCell ref="F75:H75"/>
    <mergeCell ref="F76:H76"/>
    <mergeCell ref="F77:H77"/>
    <mergeCell ref="F78:H78"/>
    <mergeCell ref="F79:H79"/>
    <mergeCell ref="F80:H80"/>
    <mergeCell ref="F69:H69"/>
    <mergeCell ref="F70:H70"/>
    <mergeCell ref="F71:H71"/>
    <mergeCell ref="F72:H72"/>
    <mergeCell ref="F73:H73"/>
    <mergeCell ref="F74:H74"/>
    <mergeCell ref="F63:H63"/>
    <mergeCell ref="F64:H64"/>
    <mergeCell ref="F65:H65"/>
    <mergeCell ref="F66:H66"/>
    <mergeCell ref="F67:H67"/>
    <mergeCell ref="F68:H68"/>
    <mergeCell ref="F57:H57"/>
    <mergeCell ref="F58:H58"/>
    <mergeCell ref="F59:H59"/>
    <mergeCell ref="F60:H60"/>
    <mergeCell ref="F61:H61"/>
    <mergeCell ref="F62:H62"/>
    <mergeCell ref="F51:H51"/>
    <mergeCell ref="F52:H52"/>
    <mergeCell ref="F53:H53"/>
    <mergeCell ref="F54:H54"/>
    <mergeCell ref="F55:H55"/>
    <mergeCell ref="F56:H56"/>
    <mergeCell ref="F45:H45"/>
    <mergeCell ref="F46:H46"/>
    <mergeCell ref="F47:H47"/>
    <mergeCell ref="F48:H48"/>
    <mergeCell ref="F49:H49"/>
    <mergeCell ref="F50:H50"/>
    <mergeCell ref="F39:H39"/>
    <mergeCell ref="F40:H40"/>
    <mergeCell ref="F41:H41"/>
    <mergeCell ref="F42:H42"/>
    <mergeCell ref="F43:H43"/>
    <mergeCell ref="F44:H44"/>
    <mergeCell ref="F33:H33"/>
    <mergeCell ref="F34:H34"/>
    <mergeCell ref="F35:H35"/>
    <mergeCell ref="F36:H36"/>
    <mergeCell ref="F37:H37"/>
    <mergeCell ref="F38:H38"/>
    <mergeCell ref="F27:H27"/>
    <mergeCell ref="F28:H28"/>
    <mergeCell ref="F29:H29"/>
    <mergeCell ref="F30:H30"/>
    <mergeCell ref="F31:H31"/>
    <mergeCell ref="F32:H32"/>
    <mergeCell ref="F21:H21"/>
    <mergeCell ref="F22:H22"/>
    <mergeCell ref="F23:H23"/>
    <mergeCell ref="F24:H24"/>
    <mergeCell ref="F25:H25"/>
    <mergeCell ref="F26:H26"/>
  </mergeCells>
  <conditionalFormatting sqref="A1:XFD1048576">
    <cfRule type="expression" dxfId="385" priority="9">
      <formula>$E$4="Excel version: Invalid"</formula>
    </cfRule>
    <cfRule type="expression" dxfId="384" priority="10" stopIfTrue="1">
      <formula>$F$4="Error: Please use Office 2021 desktop version or newer"</formula>
    </cfRule>
  </conditionalFormatting>
  <conditionalFormatting sqref="B21:F21">
    <cfRule type="expression" dxfId="383" priority="8" stopIfTrue="1">
      <formula>$F$21&lt;&gt;""</formula>
    </cfRule>
  </conditionalFormatting>
  <conditionalFormatting sqref="B22:F22">
    <cfRule type="expression" dxfId="382" priority="7" stopIfTrue="1">
      <formula>$F$22&lt;&gt;""</formula>
    </cfRule>
  </conditionalFormatting>
  <conditionalFormatting sqref="B23:F23">
    <cfRule type="expression" dxfId="381" priority="6" stopIfTrue="1">
      <formula>$F$23&lt;&gt;""</formula>
    </cfRule>
  </conditionalFormatting>
  <conditionalFormatting sqref="B24:F24">
    <cfRule type="expression" dxfId="380" priority="5" stopIfTrue="1">
      <formula>$F$24&lt;&gt;""</formula>
    </cfRule>
  </conditionalFormatting>
  <conditionalFormatting sqref="B25:F25">
    <cfRule type="expression" dxfId="379" priority="4" stopIfTrue="1">
      <formula>$F$25&lt;&gt;""</formula>
    </cfRule>
  </conditionalFormatting>
  <conditionalFormatting sqref="B26:F26">
    <cfRule type="expression" dxfId="378" priority="3" stopIfTrue="1">
      <formula>$F$26&lt;&gt;""</formula>
    </cfRule>
  </conditionalFormatting>
  <conditionalFormatting sqref="B27:F27">
    <cfRule type="expression" dxfId="377" priority="2" stopIfTrue="1">
      <formula>$F$27&lt;&gt;""</formula>
    </cfRule>
  </conditionalFormatting>
  <conditionalFormatting sqref="B28:F28">
    <cfRule type="expression" dxfId="4" priority="1" stopIfTrue="1">
      <formula>$F$28&lt;&gt;""</formula>
    </cfRule>
  </conditionalFormatting>
  <pageMargins left="0.7" right="0.7" top="0.75" bottom="0.75" header="0.3" footer="0.3"/>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FE95E-C150-204D-8092-6CAE427F8C78}">
  <dimension ref="A1:AO38"/>
  <sheetViews>
    <sheetView showGridLines="0" zoomScale="120" zoomScaleNormal="120" workbookViewId="0">
      <pane ySplit="2" topLeftCell="A3" activePane="bottomLeft" state="frozen"/>
      <selection pane="bottomLeft" activeCell="A3" sqref="A3"/>
    </sheetView>
  </sheetViews>
  <sheetFormatPr baseColWidth="10" defaultColWidth="8.83203125" defaultRowHeight="15" x14ac:dyDescent="0.2"/>
  <cols>
    <col min="5" max="5" width="45.5" customWidth="1"/>
    <col min="6" max="6" width="20" customWidth="1"/>
    <col min="7" max="7" width="21" customWidth="1"/>
    <col min="8" max="8" width="16.6640625" customWidth="1"/>
  </cols>
  <sheetData>
    <row r="1" spans="1:41" s="22" customFormat="1" ht="22" customHeight="1" x14ac:dyDescent="0.2">
      <c r="A1" s="26" t="s">
        <v>299</v>
      </c>
      <c r="B1" s="26" t="s">
        <v>300</v>
      </c>
      <c r="C1" s="26" t="s">
        <v>301</v>
      </c>
      <c r="D1" s="27" t="str" cm="1">
        <f t="array" aca="1" ref="D1" ca="1">IFERROR(
    _xlfn.LET(
        _xlpm.FileName, MID(CELL("filename", A1), FIND("]", CELL("filename", A1)) + 1, 255),
        _xlpm.DynamicRef, INDIRECT("'#_" &amp; _xlpm.FileName &amp; "'!" &amp; C2),
        IF(
            TYPE(_xlpm.DynamicRef) = 1,
            VLOOKUP(
                CELL("format", _xlpm.DynamicRef),
                FormatCodesSFX!$A$4:$B$53,
                2,
                FALSE
            ),
            _xlfn.SWITCH(
                TYPE(_xlpm.DynamicRef),
                2, "short text",
                4, "logical",
                16, "error",
                64, "long text",
                "Other"
            )
        )
    ),
    "Error in formula"
)</f>
        <v>error</v>
      </c>
      <c r="E1" s="26"/>
      <c r="F1" s="26"/>
      <c r="G1" s="26"/>
      <c r="H1" s="26"/>
      <c r="I1" s="27" t="str" cm="1">
        <f t="array" ref="I1">_xlfn.IFS(ROW(A100)&lt;100,"Undo deleted row or quit without saving",COLUMN(AZ1)&lt;52,"Undo deleted column or quit without saving",ROW(A100)&gt;100,"Undo inserted row or quit without saving",COLUMN(AZ1)&gt;52,"Undo inserted column or quit without saving",Scoreboard!$F$27&lt;&gt;"","Security compromised: Undo last action or quit without saving",TRUE=TRUE,"Joe Bobcat")</f>
        <v>Joe Bobcat</v>
      </c>
      <c r="J1" s="27"/>
      <c r="K1" s="27"/>
      <c r="L1" s="27" t="s">
        <v>302</v>
      </c>
      <c r="M1" s="27"/>
      <c r="N1" s="27"/>
      <c r="O1" s="27"/>
      <c r="P1" s="28" t="s">
        <v>303</v>
      </c>
      <c r="Q1" s="27"/>
      <c r="R1" s="27"/>
      <c r="S1" s="55" t="s">
        <v>305</v>
      </c>
      <c r="T1" s="30"/>
      <c r="U1" s="29"/>
      <c r="V1" s="30"/>
      <c r="W1" s="29"/>
      <c r="X1" s="26" t="str">
        <f t="shared" ref="X1:AA2" si="0">A1</f>
        <v>earned</v>
      </c>
      <c r="Y1" s="26" t="str">
        <f t="shared" si="0"/>
        <v>possible</v>
      </c>
      <c r="Z1" s="26" t="str">
        <f t="shared" si="0"/>
        <v>cell</v>
      </c>
      <c r="AA1" s="27" t="str">
        <f t="shared" ca="1" si="0"/>
        <v>error</v>
      </c>
      <c r="AB1" s="26"/>
      <c r="AC1" s="26"/>
      <c r="AD1" s="31"/>
      <c r="AE1" s="31"/>
      <c r="AF1" s="27" t="str">
        <f>I1</f>
        <v>Joe Bobcat</v>
      </c>
      <c r="AG1" s="27"/>
      <c r="AH1" s="31"/>
      <c r="AI1" s="31"/>
      <c r="AJ1" s="31"/>
      <c r="AK1" s="31"/>
      <c r="AL1" s="27" t="s">
        <v>302</v>
      </c>
      <c r="AM1" s="31"/>
      <c r="AN1" s="31"/>
      <c r="AO1" s="31"/>
    </row>
    <row r="2" spans="1:41" s="22" customFormat="1" ht="23" customHeight="1" thickBot="1" x14ac:dyDescent="0.4">
      <c r="A2" s="32">
        <f ca="1">BonusSC!$A$2</f>
        <v>0</v>
      </c>
      <c r="B2" s="33">
        <f>BonusSC!$B$2</f>
        <v>19</v>
      </c>
      <c r="C2" s="32" t="str" cm="1">
        <f t="array" aca="1" ref="C2" ca="1">SUBSTITUTE(IF(LEN(CELL("address"))&lt;15,CELL("address"),""),"$","")</f>
        <v/>
      </c>
      <c r="D2" s="34" t="str" cm="1">
        <f t="array" aca="1" ref="D2" ca="1">IF(ISNUMBER(SEARCH("#REF!",_xlfn.SINGLE(_xlfn.FORMULATEXT(INDIRECT("'BonusSC'!" &amp; C2))))), "DRAGGING CELLS IS NOT PERMITTED. PLEASE UNDO LAST ACTION!!",IF(IF(BonusSC!B2=0,1,BonusSC!C2/BonusSC!B2)&gt;=Scoreboard!$F$19,IF(ISNUMBER(SEARCH("#REF!",_xlfn.SINGLE(_xlfn.FORMULATEXT(INDIRECT("'BonusSC'!"&amp;C2))))),"DRAGGING CELLS IS NOT PERMITTED. PLEASE UNDO LAST ACTION!!",IF($P$1&lt;&gt;"Feedback OFF",IFERROR(HLOOKUP(INDIRECT("'BonusSC'!"&amp;C2),FeedbackSFX!$B$2:$N$10,IF($P$1="Feedback ON", 2, FeedbackSFX!B1), FALSE), ""),"")),IF(IF(BonusSC!B2=0,1,BonusSC!C2/BonusSC!B2)&gt;=Scoreboard!$F$19/2,"Earn "&amp;TEXT(Scoreboard!$F$19,"0%")&amp;" to unlock score and feedback. ---&gt; Halfway There!!!","Earn "&amp;TEXT(Scoreboard!$F$19,"0%")&amp;" to unlock score and feedback.")))</f>
        <v/>
      </c>
      <c r="E2" s="35"/>
      <c r="F2" s="35"/>
      <c r="G2" s="35"/>
      <c r="H2" s="35"/>
      <c r="I2" s="36"/>
      <c r="J2" s="35"/>
      <c r="K2" s="35"/>
      <c r="L2" s="35"/>
      <c r="M2" s="35"/>
      <c r="N2" s="35"/>
      <c r="O2" s="35"/>
      <c r="P2" s="42" t="str">
        <f ca="1">IF(Scoreboard!$E$4="Excel version: Invalid","****ERROR: Scoreboard requires Excel 365 or 2021 to run****", "")</f>
        <v/>
      </c>
      <c r="Q2" s="35"/>
      <c r="R2" s="35"/>
      <c r="S2" s="37"/>
      <c r="T2" s="38"/>
      <c r="U2" s="39"/>
      <c r="V2" s="38"/>
      <c r="W2" s="39"/>
      <c r="X2" s="40">
        <f t="shared" ca="1" si="0"/>
        <v>0</v>
      </c>
      <c r="Y2" s="40">
        <f t="shared" si="0"/>
        <v>19</v>
      </c>
      <c r="Z2" s="40" t="str">
        <f t="shared" ca="1" si="0"/>
        <v/>
      </c>
      <c r="AA2" s="34" t="str">
        <f t="shared" ca="1" si="0"/>
        <v/>
      </c>
      <c r="AB2" s="35"/>
      <c r="AC2" s="35"/>
      <c r="AD2" s="41"/>
      <c r="AE2" s="41"/>
      <c r="AF2" s="41"/>
      <c r="AG2" s="41"/>
      <c r="AH2" s="41"/>
      <c r="AI2" s="41"/>
      <c r="AJ2" s="41"/>
      <c r="AK2" s="41"/>
      <c r="AL2" s="41"/>
      <c r="AM2" s="41"/>
      <c r="AN2" s="41"/>
      <c r="AO2" s="41"/>
    </row>
    <row r="28" spans="5:8" x14ac:dyDescent="0.2">
      <c r="E28" s="8"/>
      <c r="F28" s="1" t="s">
        <v>53</v>
      </c>
      <c r="G28" s="3" t="s">
        <v>54</v>
      </c>
      <c r="H28" s="3" t="s">
        <v>26</v>
      </c>
    </row>
    <row r="29" spans="5:8" s="9" customFormat="1" ht="29" customHeight="1" x14ac:dyDescent="0.2">
      <c r="E29" s="2" t="s">
        <v>45</v>
      </c>
      <c r="F29" s="61"/>
      <c r="G29" s="61"/>
      <c r="H29" s="23"/>
    </row>
    <row r="30" spans="5:8" s="9" customFormat="1" ht="29" customHeight="1" x14ac:dyDescent="0.2">
      <c r="E30" s="2" t="s">
        <v>46</v>
      </c>
      <c r="F30" s="61"/>
      <c r="G30" s="61"/>
      <c r="H30" s="23"/>
    </row>
    <row r="31" spans="5:8" s="9" customFormat="1" ht="29" customHeight="1" x14ac:dyDescent="0.2">
      <c r="E31" s="2" t="s">
        <v>47</v>
      </c>
      <c r="F31" s="62"/>
      <c r="G31" s="62"/>
      <c r="H31" s="23"/>
    </row>
    <row r="32" spans="5:8" s="9" customFormat="1" ht="29" customHeight="1" x14ac:dyDescent="0.2">
      <c r="E32" s="2" t="s">
        <v>49</v>
      </c>
      <c r="F32" s="24"/>
      <c r="G32" s="24"/>
      <c r="H32" s="23"/>
    </row>
    <row r="33" spans="5:8" s="9" customFormat="1" ht="29" customHeight="1" x14ac:dyDescent="0.2">
      <c r="E33" s="2" t="s">
        <v>55</v>
      </c>
      <c r="F33" s="56"/>
      <c r="G33" s="56"/>
      <c r="H33" s="23"/>
    </row>
    <row r="34" spans="5:8" ht="29" customHeight="1" x14ac:dyDescent="0.2"/>
    <row r="35" spans="5:8" ht="31.25" customHeight="1" x14ac:dyDescent="0.2">
      <c r="E35" s="4" t="s">
        <v>56</v>
      </c>
      <c r="F35" s="5"/>
      <c r="G35" s="6"/>
      <c r="H35" s="25"/>
    </row>
    <row r="36" spans="5:8" ht="31.25" customHeight="1" x14ac:dyDescent="0.2">
      <c r="E36" s="4" t="s">
        <v>57</v>
      </c>
      <c r="F36" s="5"/>
      <c r="G36" s="6"/>
      <c r="H36" s="25"/>
    </row>
    <row r="37" spans="5:8" ht="31.25" customHeight="1" x14ac:dyDescent="0.2">
      <c r="E37" s="4" t="s">
        <v>58</v>
      </c>
      <c r="F37" s="5"/>
      <c r="G37" s="6"/>
      <c r="H37" s="25"/>
    </row>
    <row r="38" spans="5:8" ht="31.25" customHeight="1" x14ac:dyDescent="0.2">
      <c r="E38" s="4" t="s">
        <v>59</v>
      </c>
      <c r="F38" s="5"/>
      <c r="G38" s="6"/>
      <c r="H38" s="25"/>
    </row>
  </sheetData>
  <mergeCells count="4">
    <mergeCell ref="E35:G35"/>
    <mergeCell ref="E36:G36"/>
    <mergeCell ref="E37:G37"/>
    <mergeCell ref="E38:G38"/>
  </mergeCells>
  <conditionalFormatting sqref="A1:A2 X1:X2">
    <cfRule type="expression" dxfId="94" priority="7">
      <formula>$A$2/$B$2&gt;=0.05</formula>
    </cfRule>
  </conditionalFormatting>
  <conditionalFormatting sqref="B1:B2 Y1:Y2">
    <cfRule type="expression" dxfId="93" priority="8">
      <formula>$A$2/$B$2&gt;=0.1</formula>
    </cfRule>
  </conditionalFormatting>
  <conditionalFormatting sqref="C1:C2 Z1:Z2">
    <cfRule type="expression" dxfId="92" priority="9">
      <formula>$A$2/$B$2&gt;=0.15</formula>
    </cfRule>
  </conditionalFormatting>
  <conditionalFormatting sqref="D1:D2 AA1:AA2">
    <cfRule type="expression" dxfId="91" priority="10">
      <formula>$A$2/$B$2&gt;=0.2</formula>
    </cfRule>
  </conditionalFormatting>
  <conditionalFormatting sqref="E1:E2 AB1:AB2">
    <cfRule type="expression" dxfId="90" priority="11">
      <formula>$A$2/$B$2&gt;=0.25</formula>
    </cfRule>
  </conditionalFormatting>
  <conditionalFormatting sqref="F1:F2 AC1:AC2">
    <cfRule type="expression" dxfId="89" priority="12">
      <formula>$A$2/$B$2&gt;=0.3</formula>
    </cfRule>
  </conditionalFormatting>
  <conditionalFormatting sqref="G1:G2 AD1:AD2">
    <cfRule type="expression" dxfId="88" priority="13">
      <formula>$A$2/$B$2&gt;=0.35</formula>
    </cfRule>
  </conditionalFormatting>
  <conditionalFormatting sqref="H1:H2 AE1:AE2">
    <cfRule type="expression" dxfId="87" priority="14">
      <formula>$A$2/$B$2&gt;=0.4</formula>
    </cfRule>
  </conditionalFormatting>
  <conditionalFormatting sqref="I1:I2 AF1:AF2">
    <cfRule type="expression" dxfId="86" priority="15">
      <formula>$A$2/$B$2&gt;=0.45</formula>
    </cfRule>
  </conditionalFormatting>
  <conditionalFormatting sqref="K1:K2 AH1:AH2">
    <cfRule type="expression" dxfId="85" priority="17">
      <formula>$A$2/$B$2&gt;=0.55</formula>
    </cfRule>
  </conditionalFormatting>
  <conditionalFormatting sqref="L1:L2 AI1:AI2">
    <cfRule type="expression" dxfId="84" priority="18">
      <formula>$A$2/$B$2&gt;=0.6</formula>
    </cfRule>
  </conditionalFormatting>
  <conditionalFormatting sqref="M1:M2 AJ1:AJ2">
    <cfRule type="expression" dxfId="83" priority="19">
      <formula>$A$2/$B$2&gt;=0.65</formula>
    </cfRule>
  </conditionalFormatting>
  <conditionalFormatting sqref="N1:N2 AK1:AK2">
    <cfRule type="expression" dxfId="82" priority="20">
      <formula>$A$2/$B$2&gt;=0.7</formula>
    </cfRule>
  </conditionalFormatting>
  <conditionalFormatting sqref="J1:J2 AG1:AG2">
    <cfRule type="expression" dxfId="81" priority="16">
      <formula>$A$2/$B$2&gt;=0.5</formula>
    </cfRule>
  </conditionalFormatting>
  <conditionalFormatting sqref="P1">
    <cfRule type="expression" dxfId="80" priority="6">
      <formula>$P$1&lt;&gt;""</formula>
    </cfRule>
  </conditionalFormatting>
  <conditionalFormatting sqref="A1:O2 X1:AO2 P2:R2 Q1:R1">
    <cfRule type="expression" dxfId="79" priority="5" stopIfTrue="1">
      <formula>$P$1="Feedback OFF"</formula>
    </cfRule>
  </conditionalFormatting>
  <conditionalFormatting sqref="O1:O2 AL1:AL2">
    <cfRule type="expression" dxfId="78" priority="21">
      <formula>$A$2/$B$2&gt;=0.75</formula>
    </cfRule>
  </conditionalFormatting>
  <conditionalFormatting sqref="P1:P2 AM1:AM2">
    <cfRule type="expression" dxfId="77" priority="22">
      <formula>$A$2/$B$2&gt;=0.8</formula>
    </cfRule>
  </conditionalFormatting>
  <conditionalFormatting sqref="Q1:Q2 AN1:AN2">
    <cfRule type="expression" dxfId="76" priority="23">
      <formula>$A$2/$B$2&gt;=0.85</formula>
    </cfRule>
  </conditionalFormatting>
  <conditionalFormatting sqref="R1:R2 AO1:AO2">
    <cfRule type="expression" dxfId="75" priority="24">
      <formula>$A$2/$B$2&gt;=1</formula>
    </cfRule>
  </conditionalFormatting>
  <conditionalFormatting sqref="A3:AA100">
    <cfRule type="expression" dxfId="69" priority="2" stopIfTrue="1">
      <formula>$D$2="DRAGGING CELLS IS NOT PERMITTED. PLEASE UNDO LAST ACTION!!"</formula>
    </cfRule>
  </conditionalFormatting>
  <dataValidations count="2">
    <dataValidation type="list" allowBlank="1" showInputMessage="1" showErrorMessage="1" sqref="H29:H33 H35 H38" xr:uid="{690263EA-067D-3B49-8359-F1276717C61A}">
      <formula1>"BrightBloom, CloudForge, SAME"</formula1>
    </dataValidation>
    <dataValidation type="list" allowBlank="1" showInputMessage="1" showErrorMessage="1" sqref="P1" xr:uid="{F0CD1AA1-16CA-354C-A683-647EA9E760D1}">
      <formula1>"Feedback ON, Taunting ON, Feedback OFF"</formula1>
    </dataValidation>
  </dataValidations>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expression" priority="25" stopIfTrue="1" id="{39E2D948-4E6A-8C4D-B685-990A7D431F11}">
            <xm:f>AND((BonusSC!$A$2/BonusSC!$B$2&gt;=Scoreboard!$F$19),$P$1&lt;&gt;"Feedback OFF",IF(BonusSC!A3=FeedbackSFX!$C$2, TRUE, FALSE))</xm:f>
            <x14:dxf>
              <fill>
                <patternFill>
                  <bgColor rgb="FFCEEED0"/>
                </patternFill>
              </fill>
            </x14:dxf>
          </x14:cfRule>
          <x14:cfRule type="expression" priority="26" stopIfTrue="1" id="{4CA7AC00-2A83-2643-AB8C-6739E7F752C3}">
            <xm:f>AND((BonusSC!$A$2/BonusSC!$B$2&gt;=Scoreboard!$F$19),$P$1&lt;&gt;"Feedback OFF",IF(BonusSC!A3=FeedbackSFX!$K$2, TRUE, FALSE))</xm:f>
            <x14:dxf>
              <fill>
                <patternFill>
                  <bgColor rgb="FFFFFF64"/>
                </patternFill>
              </fill>
            </x14:dxf>
          </x14:cfRule>
          <x14:cfRule type="expression" priority="27" stopIfTrue="1" id="{3CE23257-C8F3-F54B-8B70-97D1ECD777E2}">
            <xm:f>AND((BonusSC!$A$2/BonusSC!$B$2&gt;=Scoreboard!$F$19),$P$1&lt;&gt;"Feedback OFF",AND(IF(BonusSC!A3&lt;&gt;FeedbackSFX!$C$2, TRUE, FALSE),BonusSC!A3&lt;&gt;"",_xlfn.ISFORMULA(BonusSC!A3)))</xm:f>
            <x14:dxf>
              <fill>
                <patternFill>
                  <bgColor rgb="FFFF99CC"/>
                </patternFill>
              </fill>
            </x14:dxf>
          </x14:cfRule>
          <xm:sqref>A3:AL38</xm:sqref>
        </x14:conditionalFormatting>
        <x14:conditionalFormatting xmlns:xm="http://schemas.microsoft.com/office/excel/2006/main">
          <x14:cfRule type="expression" priority="4" stopIfTrue="1" id="{8F859522-9DB2-8549-9F8C-BB01AA188882}">
            <xm:f>Scoreboard!$F$27&lt;&gt;""</xm:f>
            <x14:dxf>
              <font>
                <color rgb="FF9C0006"/>
              </font>
              <fill>
                <patternFill>
                  <fgColor indexed="64"/>
                  <bgColor rgb="FFFFC7CE"/>
                </patternFill>
              </fill>
            </x14:dxf>
          </x14:cfRule>
          <xm:sqref>I1:N1</xm:sqref>
        </x14:conditionalFormatting>
        <x14:conditionalFormatting xmlns:xm="http://schemas.microsoft.com/office/excel/2006/main">
          <x14:cfRule type="expression" priority="1" stopIfTrue="1" id="{8133D1EB-BAC2-1F4E-98C7-4415B31195EF}">
            <xm:f>Scoreboard!$E$4="Excel version: Invalid"</xm:f>
            <x14:dxf>
              <font>
                <color rgb="FF9C0006"/>
              </font>
              <fill>
                <patternFill>
                  <fgColor indexed="64"/>
                  <bgColor rgb="FFFFC7CE"/>
                </patternFill>
              </fill>
            </x14:dxf>
          </x14:cfRule>
          <x14:cfRule type="expression" priority="3" stopIfTrue="1" id="{CC89B349-BB9C-9C4B-80DA-52FCBDC03B6F}">
            <xm:f>Scoreboard!$F$27&lt;&gt;""</xm:f>
            <x14:dxf>
              <font>
                <color rgb="FF9C0006"/>
              </font>
              <fill>
                <patternFill>
                  <fgColor indexed="64"/>
                  <bgColor rgb="FFFFC7CE"/>
                </patternFill>
              </fill>
            </x14:dxf>
          </x14:cfRule>
          <xm:sqref>A3:AA100</xm:sqref>
        </x14:conditionalFormatting>
      </x14:conditionalFormatting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29A0C3-E077-7D4D-BC64-5022B51EAC30}">
  <sheetPr>
    <tabColor rgb="FF4FADEA"/>
  </sheetPr>
  <dimension ref="A1:AO38"/>
  <sheetViews>
    <sheetView zoomScaleNormal="100" workbookViewId="0">
      <pane ySplit="2" topLeftCell="A3" activePane="bottomLeft" state="frozen"/>
      <selection pane="bottomLeft" activeCell="A3" sqref="A3:XFD3"/>
    </sheetView>
  </sheetViews>
  <sheetFormatPr baseColWidth="10" defaultColWidth="8.83203125" defaultRowHeight="9" x14ac:dyDescent="0.15"/>
  <cols>
    <col min="1" max="1" width="9" style="43" bestFit="1" customWidth="1"/>
    <col min="2" max="2" width="9.5" style="43" bestFit="1" customWidth="1"/>
    <col min="3" max="4" width="8.83203125" style="43"/>
    <col min="5" max="5" width="45.5" style="43" customWidth="1"/>
    <col min="6" max="6" width="20" style="43" customWidth="1"/>
    <col min="7" max="7" width="21" style="43" customWidth="1"/>
    <col min="8" max="8" width="16.6640625" style="43" customWidth="1"/>
    <col min="9" max="31" width="8.83203125" style="43"/>
    <col min="32" max="32" width="9" style="43" bestFit="1" customWidth="1"/>
    <col min="33" max="16384" width="8.83203125" style="43"/>
  </cols>
  <sheetData>
    <row r="1" spans="1:41" s="44" customFormat="1" ht="22" customHeight="1" x14ac:dyDescent="0.15">
      <c r="A1" s="46" t="s">
        <v>299</v>
      </c>
      <c r="B1" s="46" t="s">
        <v>300</v>
      </c>
      <c r="C1" s="46" t="s">
        <v>301</v>
      </c>
      <c r="D1" s="47" t="str" cm="1">
        <f t="array" aca="1" ref="D1" ca="1">IFERROR(
    _xlfn.LET(
        _xlpm.FileName, MID(CELL("filename", A1), FIND("]", CELL("filename", A1)) + 1, 255),
        _xlpm.DynamicRef, INDIRECT("'#_" &amp; _xlpm.FileName &amp; "'!" &amp; C2),
        IF(
            TYPE(_xlpm.DynamicRef) = 1,
            VLOOKUP(
                CELL("format", _xlpm.DynamicRef),
                FormatCodesSFX!$A$4:$B$53,
                2,
                FALSE
            ),
            _xlfn.SWITCH(
                TYPE(_xlpm.DynamicRef),
                2, "short text",
                4, "logical",
                16, "error",
                64, "long text",
                "Other"
            )
        )
    ),
    "Error in formula"
)</f>
        <v>error</v>
      </c>
      <c r="E1" s="46"/>
      <c r="F1" s="46"/>
      <c r="G1" s="46"/>
      <c r="H1" s="46"/>
      <c r="I1" s="47" t="str">
        <f>BonusSC!$I$1</f>
        <v>Joe Bobcat</v>
      </c>
      <c r="J1" s="47"/>
      <c r="K1" s="47"/>
      <c r="L1" s="47" t="s">
        <v>302</v>
      </c>
      <c r="M1" s="47"/>
      <c r="N1" s="47"/>
      <c r="O1" s="47"/>
      <c r="P1" s="47" t="s">
        <v>303</v>
      </c>
      <c r="Q1" s="47"/>
      <c r="R1" s="47"/>
      <c r="S1" s="43"/>
      <c r="T1" s="43"/>
      <c r="U1" s="43"/>
      <c r="V1" s="43"/>
      <c r="W1" s="43"/>
      <c r="X1" s="46" t="str">
        <f t="shared" ref="X1:AA2" si="0">A1</f>
        <v>earned</v>
      </c>
      <c r="Y1" s="46" t="str">
        <f t="shared" si="0"/>
        <v>possible</v>
      </c>
      <c r="Z1" s="46" t="str">
        <f t="shared" si="0"/>
        <v>cell</v>
      </c>
      <c r="AA1" s="47" t="str">
        <f t="shared" ca="1" si="0"/>
        <v>error</v>
      </c>
      <c r="AB1" s="46"/>
      <c r="AC1" s="46"/>
      <c r="AD1" s="43"/>
      <c r="AE1" s="43"/>
      <c r="AF1" s="47" t="str">
        <f>I1</f>
        <v>Joe Bobcat</v>
      </c>
      <c r="AG1" s="47"/>
      <c r="AH1" s="43"/>
      <c r="AI1" s="43"/>
      <c r="AJ1" s="43"/>
      <c r="AK1" s="43"/>
      <c r="AL1" s="47" t="s">
        <v>302</v>
      </c>
      <c r="AM1" s="43"/>
      <c r="AN1" s="43"/>
      <c r="AO1" s="43"/>
    </row>
    <row r="2" spans="1:41" s="44" customFormat="1" ht="23" customHeight="1" x14ac:dyDescent="0.15">
      <c r="A2" s="46">
        <f ca="1">BonusSC!$A$2</f>
        <v>0</v>
      </c>
      <c r="B2" s="48">
        <f>BonusSC!$B$2</f>
        <v>19</v>
      </c>
      <c r="C2" s="46" t="str" cm="1">
        <f t="array" aca="1" ref="C2" ca="1">SUBSTITUTE(IF(LEN(CELL("address"))&lt;15,CELL("address"),""),"$","")</f>
        <v/>
      </c>
      <c r="D2" s="47" t="str" cm="1">
        <f t="array" aca="1" ref="D2" ca="1">IF(ISNUMBER(SEARCH("#REF!",_xlfn.SINGLE(_xlfn.FORMULATEXT(INDIRECT("'BonusSC'!" &amp; C2))))), "DRAGGING CELLS IS NOT PERMITTED. PLEASE UNDO LAST ACTION!!",IF(IF(BonusSC!B2=0,1,BonusSC!C2/BonusSC!B2)&gt;=Scoreboard!$F$19,IF(ISNUMBER(SEARCH("#REF!",_xlfn.SINGLE(_xlfn.FORMULATEXT(INDIRECT("'BonusSC'!"&amp;C2))))),"DRAGGING CELLS IS NOT PERMITTED. PLEASE UNDO LAST ACTION!!",IF($P$1&lt;&gt;"Feedback OFF",IFERROR(HLOOKUP(INDIRECT("'BonusSC'!"&amp;C2),FeedbackSFX!$B$2:$N$10,IF($P$1="Feedback ON", 2, FeedbackSFX!B1), FALSE), ""),"")),IF(IF(BonusSC!B2=0,1,BonusSC!C2/BonusSC!B2)&gt;=Scoreboard!$F$19/2,"Earn "&amp;TEXT(Scoreboard!$F$19,"0%")&amp;" to unlock score and feedback. ---&gt; Halfway There!!!","Earn "&amp;TEXT(Scoreboard!$F$19,"0%")&amp;" to unlock score and feedback.")))</f>
        <v/>
      </c>
      <c r="E2" s="46"/>
      <c r="F2" s="46"/>
      <c r="G2" s="46"/>
      <c r="H2" s="46"/>
      <c r="I2" s="45"/>
      <c r="J2" s="46"/>
      <c r="K2" s="46"/>
      <c r="L2" s="46"/>
      <c r="M2" s="46"/>
      <c r="N2" s="46"/>
      <c r="O2" s="46"/>
      <c r="P2" s="46"/>
      <c r="Q2" s="46"/>
      <c r="R2" s="46"/>
      <c r="S2" s="43"/>
      <c r="T2" s="43"/>
      <c r="U2" s="43"/>
      <c r="V2" s="43"/>
      <c r="W2" s="43"/>
      <c r="X2" s="49">
        <f t="shared" ca="1" si="0"/>
        <v>0</v>
      </c>
      <c r="Y2" s="49">
        <f t="shared" si="0"/>
        <v>19</v>
      </c>
      <c r="Z2" s="49" t="str">
        <f t="shared" ca="1" si="0"/>
        <v/>
      </c>
      <c r="AA2" s="47" t="str">
        <f t="shared" ca="1" si="0"/>
        <v/>
      </c>
      <c r="AB2" s="46"/>
      <c r="AC2" s="46"/>
      <c r="AD2" s="43"/>
      <c r="AE2" s="43"/>
      <c r="AF2" s="43"/>
      <c r="AG2" s="43"/>
      <c r="AH2" s="43"/>
      <c r="AI2" s="43"/>
      <c r="AJ2" s="43"/>
      <c r="AK2" s="43"/>
      <c r="AL2" s="43"/>
      <c r="AM2" s="43"/>
      <c r="AN2" s="43"/>
      <c r="AO2" s="43"/>
    </row>
    <row r="28" spans="5:8" x14ac:dyDescent="0.15">
      <c r="E28" s="60"/>
      <c r="F28" s="45" t="s">
        <v>53</v>
      </c>
      <c r="G28" s="45" t="s">
        <v>54</v>
      </c>
      <c r="H28" s="45" t="s">
        <v>26</v>
      </c>
    </row>
    <row r="29" spans="5:8" s="63" customFormat="1" ht="29" customHeight="1" x14ac:dyDescent="0.2">
      <c r="E29" s="50" t="s">
        <v>45</v>
      </c>
      <c r="F29" s="64">
        <v>9500</v>
      </c>
      <c r="G29" s="64">
        <v>8000</v>
      </c>
      <c r="H29" s="51" t="s">
        <v>53</v>
      </c>
    </row>
    <row r="30" spans="5:8" s="63" customFormat="1" ht="29" customHeight="1" x14ac:dyDescent="0.2">
      <c r="E30" s="50" t="s">
        <v>46</v>
      </c>
      <c r="F30" s="64">
        <v>1200</v>
      </c>
      <c r="G30" s="64">
        <v>1800</v>
      </c>
      <c r="H30" s="51" t="s">
        <v>54</v>
      </c>
    </row>
    <row r="31" spans="5:8" s="63" customFormat="1" ht="29" customHeight="1" x14ac:dyDescent="0.2">
      <c r="E31" s="50" t="s">
        <v>47</v>
      </c>
      <c r="F31" s="64">
        <v>10510</v>
      </c>
      <c r="G31" s="64">
        <v>8944</v>
      </c>
      <c r="H31" s="51" t="s">
        <v>53</v>
      </c>
    </row>
    <row r="32" spans="5:8" s="63" customFormat="1" ht="29" customHeight="1" x14ac:dyDescent="0.2">
      <c r="E32" s="50" t="s">
        <v>49</v>
      </c>
      <c r="F32" s="52">
        <v>0.84</v>
      </c>
      <c r="G32" s="52">
        <v>0.52</v>
      </c>
      <c r="H32" s="51" t="s">
        <v>53</v>
      </c>
    </row>
    <row r="33" spans="5:8" s="63" customFormat="1" ht="29" customHeight="1" x14ac:dyDescent="0.2">
      <c r="E33" s="50" t="s">
        <v>55</v>
      </c>
      <c r="F33" s="57">
        <v>0.2</v>
      </c>
      <c r="G33" s="57">
        <v>0.3</v>
      </c>
      <c r="H33" s="51" t="s">
        <v>54</v>
      </c>
    </row>
    <row r="34" spans="5:8" ht="29" customHeight="1" x14ac:dyDescent="0.15"/>
    <row r="35" spans="5:8" ht="31.25" customHeight="1" x14ac:dyDescent="0.15">
      <c r="E35" s="58" t="s">
        <v>56</v>
      </c>
      <c r="F35" s="58"/>
      <c r="G35" s="58"/>
      <c r="H35" s="53" t="s">
        <v>54</v>
      </c>
    </row>
    <row r="36" spans="5:8" ht="31.25" customHeight="1" x14ac:dyDescent="0.15">
      <c r="E36" s="58" t="s">
        <v>57</v>
      </c>
      <c r="F36" s="58"/>
      <c r="G36" s="58"/>
      <c r="H36" s="53">
        <v>0.2</v>
      </c>
    </row>
    <row r="37" spans="5:8" ht="31.25" customHeight="1" x14ac:dyDescent="0.15">
      <c r="E37" s="58" t="s">
        <v>58</v>
      </c>
      <c r="F37" s="58"/>
      <c r="G37" s="58"/>
      <c r="H37" s="53">
        <v>0.3</v>
      </c>
    </row>
    <row r="38" spans="5:8" ht="31.25" customHeight="1" x14ac:dyDescent="0.15">
      <c r="E38" s="58" t="s">
        <v>59</v>
      </c>
      <c r="F38" s="58"/>
      <c r="G38" s="58"/>
      <c r="H38" s="53" t="s">
        <v>53</v>
      </c>
    </row>
  </sheetData>
  <mergeCells count="4">
    <mergeCell ref="E35:G35"/>
    <mergeCell ref="E36:G36"/>
    <mergeCell ref="E37:G37"/>
    <mergeCell ref="E38:G38"/>
  </mergeCells>
  <conditionalFormatting sqref="A1:A2 X1:X2">
    <cfRule type="expression" dxfId="67" priority="3">
      <formula>$A$2/$B$2&gt;=0.05</formula>
    </cfRule>
  </conditionalFormatting>
  <conditionalFormatting sqref="B1:B2 Y1:Y2">
    <cfRule type="expression" dxfId="66" priority="4">
      <formula>$A$2/$B$2&gt;=0.1</formula>
    </cfRule>
  </conditionalFormatting>
  <conditionalFormatting sqref="C1:C2 Z1:Z2">
    <cfRule type="expression" dxfId="65" priority="5">
      <formula>$A$2/$B$2&gt;=0.15</formula>
    </cfRule>
  </conditionalFormatting>
  <conditionalFormatting sqref="D1:D2 AA1:AA2">
    <cfRule type="expression" dxfId="64" priority="6">
      <formula>$A$2/$B$2&gt;=0.2</formula>
    </cfRule>
  </conditionalFormatting>
  <conditionalFormatting sqref="E1:E2 AB1:AB2">
    <cfRule type="expression" dxfId="63" priority="7">
      <formula>$A$2/$B$2&gt;=0.25</formula>
    </cfRule>
  </conditionalFormatting>
  <conditionalFormatting sqref="F1:F2 AC1:AC2">
    <cfRule type="expression" dxfId="62" priority="8">
      <formula>$A$2/$B$2&gt;=0.3</formula>
    </cfRule>
  </conditionalFormatting>
  <conditionalFormatting sqref="G1:G2 AD1:AD2">
    <cfRule type="expression" dxfId="61" priority="9">
      <formula>$A$2/$B$2&gt;=0.35</formula>
    </cfRule>
  </conditionalFormatting>
  <conditionalFormatting sqref="H1:H2 AE1:AE2">
    <cfRule type="expression" dxfId="60" priority="10">
      <formula>$A$2/$B$2&gt;=0.4</formula>
    </cfRule>
  </conditionalFormatting>
  <conditionalFormatting sqref="I1:I2 AF1:AF2">
    <cfRule type="expression" dxfId="59" priority="11">
      <formula>$A$2/$B$2&gt;=0.45</formula>
    </cfRule>
  </conditionalFormatting>
  <conditionalFormatting sqref="K1:K2 AH1:AH2">
    <cfRule type="expression" dxfId="58" priority="13">
      <formula>$A$2/$B$2&gt;=0.55</formula>
    </cfRule>
  </conditionalFormatting>
  <conditionalFormatting sqref="L1:L2 AI1:AI2">
    <cfRule type="expression" dxfId="57" priority="14">
      <formula>$A$2/$B$2&gt;=0.6</formula>
    </cfRule>
  </conditionalFormatting>
  <conditionalFormatting sqref="M1:M2 AJ1:AJ2">
    <cfRule type="expression" dxfId="56" priority="15">
      <formula>$A$2/$B$2&gt;=0.65</formula>
    </cfRule>
  </conditionalFormatting>
  <conditionalFormatting sqref="N1:N2 AK1:AK2">
    <cfRule type="expression" dxfId="55" priority="16">
      <formula>$A$2/$B$2&gt;=0.7</formula>
    </cfRule>
  </conditionalFormatting>
  <conditionalFormatting sqref="J1:J2 AG1:AG2">
    <cfRule type="expression" dxfId="54" priority="12">
      <formula>$A$2/$B$2&gt;=0.5</formula>
    </cfRule>
  </conditionalFormatting>
  <conditionalFormatting sqref="P1">
    <cfRule type="expression" dxfId="53" priority="2">
      <formula>$P$1&lt;&gt;""</formula>
    </cfRule>
  </conditionalFormatting>
  <conditionalFormatting sqref="A1:O2 X1:AO2 P2:R2 Q1:R1">
    <cfRule type="expression" dxfId="52" priority="1" stopIfTrue="1">
      <formula>$P$1="Feedback OFF"</formula>
    </cfRule>
  </conditionalFormatting>
  <conditionalFormatting sqref="O1:O2 AL1:AL2">
    <cfRule type="expression" dxfId="51" priority="17">
      <formula>$A$2/$B$2&gt;=0.75</formula>
    </cfRule>
  </conditionalFormatting>
  <conditionalFormatting sqref="P1:P2 AM1:AM2">
    <cfRule type="expression" dxfId="50" priority="18">
      <formula>$A$2/$B$2&gt;=0.8</formula>
    </cfRule>
  </conditionalFormatting>
  <conditionalFormatting sqref="Q1:Q2 AN1:AN2">
    <cfRule type="expression" dxfId="49" priority="19">
      <formula>$A$2/$B$2&gt;=0.85</formula>
    </cfRule>
  </conditionalFormatting>
  <conditionalFormatting sqref="R1:R2 AO1:AO2">
    <cfRule type="expression" dxfId="48" priority="20">
      <formula>$A$2/$B$2&gt;=1</formula>
    </cfRule>
  </conditionalFormatting>
  <dataValidations count="2">
    <dataValidation type="list" allowBlank="1" showInputMessage="1" showErrorMessage="1" sqref="H29:H33 H35 H38" xr:uid="{27321A0C-DA7D-3649-B641-0B461F837D76}">
      <formula1>"BrightBloom, CloudForge, SAME"</formula1>
    </dataValidation>
    <dataValidation type="list" allowBlank="1" showInputMessage="1" showErrorMessage="1" sqref="P1" xr:uid="{52EBC9EE-DABD-1741-9DBC-B44EB6FDCECE}">
      <formula1>"Feedback ON, Taunting ON, Feedback OFF"</formula1>
    </dataValidation>
  </dataValidations>
  <pageMargins left="0.7" right="0.7" top="0.75" bottom="0.75" header="0.3" footer="0.3"/>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5C269-1E14-6947-A15A-51F8BA6B1730}">
  <sheetPr>
    <tabColor rgb="FF4FADEA"/>
  </sheetPr>
  <dimension ref="E1:H38"/>
  <sheetViews>
    <sheetView zoomScale="110" zoomScaleNormal="110" workbookViewId="0">
      <selection activeCell="G28" sqref="G28"/>
    </sheetView>
  </sheetViews>
  <sheetFormatPr baseColWidth="10" defaultColWidth="8.83203125" defaultRowHeight="9" x14ac:dyDescent="0.15"/>
  <cols>
    <col min="1" max="4" width="8.83203125" style="43"/>
    <col min="5" max="5" width="45.6640625" style="43" customWidth="1"/>
    <col min="6" max="6" width="23.33203125" style="43" customWidth="1"/>
    <col min="7" max="7" width="19.83203125" style="43" customWidth="1"/>
    <col min="8" max="8" width="20.33203125" style="43" customWidth="1"/>
    <col min="9" max="16384" width="8.83203125" style="43"/>
  </cols>
  <sheetData>
    <row r="1" s="44" customFormat="1" x14ac:dyDescent="0.15"/>
    <row r="2" s="44" customFormat="1" x14ac:dyDescent="0.15"/>
    <row r="28" spans="5:8" x14ac:dyDescent="0.15">
      <c r="E28" s="60"/>
      <c r="F28" s="45">
        <v>0</v>
      </c>
      <c r="G28" s="45">
        <v>0</v>
      </c>
      <c r="H28" s="45">
        <v>0</v>
      </c>
    </row>
    <row r="29" spans="5:8" ht="18.5" customHeight="1" x14ac:dyDescent="0.15">
      <c r="E29" s="50">
        <v>0</v>
      </c>
      <c r="F29" s="67">
        <v>1</v>
      </c>
      <c r="G29" s="67">
        <v>1</v>
      </c>
      <c r="H29" s="51">
        <v>1</v>
      </c>
    </row>
    <row r="30" spans="5:8" ht="18.5" customHeight="1" x14ac:dyDescent="0.15">
      <c r="E30" s="50">
        <v>0</v>
      </c>
      <c r="F30" s="67">
        <v>1</v>
      </c>
      <c r="G30" s="67">
        <v>1</v>
      </c>
      <c r="H30" s="51">
        <v>1</v>
      </c>
    </row>
    <row r="31" spans="5:8" ht="18.5" customHeight="1" x14ac:dyDescent="0.15">
      <c r="E31" s="50">
        <v>0</v>
      </c>
      <c r="F31" s="67">
        <v>1</v>
      </c>
      <c r="G31" s="67">
        <v>1</v>
      </c>
      <c r="H31" s="51">
        <v>1</v>
      </c>
    </row>
    <row r="32" spans="5:8" ht="18.5" customHeight="1" x14ac:dyDescent="0.15">
      <c r="E32" s="50">
        <v>0</v>
      </c>
      <c r="F32" s="52">
        <v>1</v>
      </c>
      <c r="G32" s="52">
        <v>1</v>
      </c>
      <c r="H32" s="51">
        <v>1</v>
      </c>
    </row>
    <row r="33" spans="5:8" ht="42" customHeight="1" x14ac:dyDescent="0.15">
      <c r="E33" s="68">
        <v>0</v>
      </c>
      <c r="F33" s="57">
        <v>1</v>
      </c>
      <c r="G33" s="57">
        <v>1</v>
      </c>
      <c r="H33" s="51">
        <v>1</v>
      </c>
    </row>
    <row r="35" spans="5:8" ht="34.25" customHeight="1" x14ac:dyDescent="0.15">
      <c r="E35" s="58">
        <v>0</v>
      </c>
      <c r="F35" s="58"/>
      <c r="G35" s="58"/>
      <c r="H35" s="57">
        <v>1</v>
      </c>
    </row>
    <row r="36" spans="5:8" ht="34.25" customHeight="1" x14ac:dyDescent="0.15">
      <c r="E36" s="58">
        <v>0</v>
      </c>
      <c r="F36" s="58"/>
      <c r="G36" s="58"/>
      <c r="H36" s="57">
        <v>1</v>
      </c>
    </row>
    <row r="37" spans="5:8" ht="34.25" customHeight="1" x14ac:dyDescent="0.15">
      <c r="E37" s="58">
        <v>0</v>
      </c>
      <c r="F37" s="58"/>
      <c r="G37" s="58"/>
      <c r="H37" s="57">
        <v>1</v>
      </c>
    </row>
    <row r="38" spans="5:8" ht="34.25" customHeight="1" x14ac:dyDescent="0.15">
      <c r="E38" s="58">
        <v>0</v>
      </c>
      <c r="F38" s="58"/>
      <c r="G38" s="58"/>
      <c r="H38" s="64">
        <v>1</v>
      </c>
    </row>
  </sheetData>
  <mergeCells count="4">
    <mergeCell ref="E35:G35"/>
    <mergeCell ref="E36:G36"/>
    <mergeCell ref="E37:G37"/>
    <mergeCell ref="E38:G38"/>
  </mergeCell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C028E0-E0BA-8542-B565-2ED6C335A45E}">
  <sheetPr>
    <tabColor rgb="FF4FADEA"/>
  </sheetPr>
  <dimension ref="A1:I38"/>
  <sheetViews>
    <sheetView zoomScale="110" zoomScaleNormal="110" workbookViewId="0">
      <selection activeCell="F29" sqref="F29"/>
    </sheetView>
  </sheetViews>
  <sheetFormatPr baseColWidth="10" defaultColWidth="8.83203125" defaultRowHeight="9" x14ac:dyDescent="0.15"/>
  <cols>
    <col min="1" max="4" width="8.83203125" style="43"/>
    <col min="5" max="5" width="45.6640625" style="43" customWidth="1"/>
    <col min="6" max="6" width="23.33203125" style="43" customWidth="1"/>
    <col min="7" max="7" width="19.83203125" style="43" customWidth="1"/>
    <col min="8" max="8" width="20.33203125" style="43" customWidth="1"/>
    <col min="9" max="16384" width="8.83203125" style="43"/>
  </cols>
  <sheetData>
    <row r="1" spans="1:9" s="44" customFormat="1" x14ac:dyDescent="0.15">
      <c r="I1" s="44" t="s">
        <v>290</v>
      </c>
    </row>
    <row r="2" spans="1:9" s="44" customFormat="1" x14ac:dyDescent="0.15">
      <c r="A2" s="54">
        <f ca="1">IF(Lumens!$D$2="DRAGGING CELLS IS NOT PERMITTED. PLEASE UNDO LAST ACTION!!",0,IF(Lumens!$P$1&lt;&gt;"Feedback OFF",IF(Scoreboard!$F$28="",IFERROR(IF(B2=0,C2,IF(C2/B2&gt;=Scoreboard!$F$19,C2,"")),""),0),0))</f>
        <v>0</v>
      </c>
      <c r="B2" s="54">
        <f>SUMIF(LumensPT!A3:$AL$38,"&gt;0")</f>
        <v>19</v>
      </c>
      <c r="C2" s="44">
        <f ca="1">SUMIFS(LumensPT!A3:$AL$38, LumensPT!A3:$AL$38, "&gt;0", LumensSC!A3:$AL$38, "PerfectMsg")+ABS(SUMIFS(LumensPT!A3:$AL$38, LumensPT!A3:$AL$38, "&lt;0", LumensSC!A3:$AL$38, "PerfectMsg"))</f>
        <v>0</v>
      </c>
    </row>
    <row r="28" spans="5:8" x14ac:dyDescent="0.15">
      <c r="E28" s="60"/>
      <c r="F28" s="45">
        <v>0</v>
      </c>
      <c r="G28" s="45">
        <v>0</v>
      </c>
      <c r="H28" s="45">
        <v>0</v>
      </c>
    </row>
    <row r="29" spans="5:8" ht="18.5" customHeight="1" x14ac:dyDescent="0.15">
      <c r="E29" s="50">
        <v>0</v>
      </c>
      <c r="F29" s="67" t="str">
        <f ca="1">_xlfn.IFS(ISBLANK(Lumens!F29),"",IF(NOT(ISNA('#_Lumens'!F29)),IF(ISNA(Lumens!F29),TRUE,FALSE),FALSE),"StuNAMsg",IF(AND(ISNA('#_Lumens'!F29),ISNA(Lumens!F29)),TRUE,FALSE),"PerfectMsg",IF(NOT(ISERROR('#_Lumens'!F29)),IF(ISERROR(Lumens!F29),TRUE,FALSE),FALSE),"StuErrorMsg",IF(TYPE('#_Lumens'!F29)&lt;&gt;TYPE(Lumens!F29),TRUE,FALSE),"WrongTypeMsg",IF(_xlfn.ISFORMULA('#_Lumens'!F29),IF(NOT(_xlfn.ISFORMULA(Lumens!F29)),TRUE),FALSE),"MissingFormulaMsg",IF(NOT(AND(ISNUMBER(FIND("[",_xlfn.FORMULATEXT('#_Lumens'!F29))),ISNUMBER(FIND("!",_xlfn.FORMULATEXT('#_Lumens'!F29))))),AND(ISNUMBER(FIND("[",_xlfn.FORMULATEXT(Lumens!F29))),ISNUMBER(FIND("!",_xlfn.FORMULATEXT(Lumens!F29)))),FALSE),"ExternalRefsMsg",IF(ISNUMBER('#_Lumens'!F29),IF(ABS('#_Lumens'!F29-Lumens!F29)&gt;0.00001,TRUE,FALSE),IF('#_Lumens'!F29&lt;&gt;Lumens!F29,TRUE,FALSE)),IF(ISNUMBER('#_Lumens'!F29),IF('#_Lumens'!F29&gt;Lumens!F29,"TooLow","TooHigh"),"WrongAnswer"),NOT(_xlfn.ISFORMULA('#_Lumens'!F29)),"PerfectMsg",IF((LEN(SUBSTITUTE(SUBSTITUTE(SUBSTITUTE(SUBSTITUTE(SUBSTITUTE(SUBSTITUTE(SUBSTITUTE(SUBSTITUTE(SUBSTITUTE(SUBSTITUTE(SUBSTITUTE(SUBSTITUTE(SUBSTITUTE(SUBSTITUTE(SUBSTITUTE(SUBSTITUTE(SUBSTITUTE(SUBSTITUTE(SUBSTITUTE(SUBSTITUTE(SUBSTITUTE(SUBSTITUTE(SUBSTITUTE(SUBSTITUTE(IF(_xlfn.ISFORMULA(Lumens!F29),_xlfn.FORMULATEXT(Lumens!F29),Lumens!F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Lumens!F29),_xlfn.FORMULATEXT(Lumens!F29),Lumens!F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Lumens'!F29),_xlfn.FORMULATEXT('#_Lumens'!F29),'#_Lumens'!F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Lumens'!F29),_xlfn.FORMULATEXT('#_Lumens'!F29),'#_Lumens'!F29),"9","#"),"8","#"),"7","#"),"6","#"),"5","#"),"4","#"),"3","#"),"2","#"),"1","#"),"0","#"),CHAR(10),""),"$","")," ",""),",","@"),"&gt;","@"),"&lt;","@"),"=","@"),")","@"),"(","@"),"^","@"),"/","@"),"+","@"),"*","@"),"-","@"),"@#","")))/2,TRUE,FALSE),"HardCodeMsg",IF(LEN(IF(_xlfn.ISFORMULA(Lumens!F29),_xlfn.FORMULATEXT(Lumens!F29),Lumens!F29))-LEN(SUBSTITUTE(IF(_xlfn.ISFORMULA(Lumens!F29),_xlfn.FORMULATEXT(Lumens!F29),Lumens!F29),"""",""))&gt;LEN(IF(_xlfn.ISFORMULA('#_Lumens'!F29),_xlfn.FORMULATEXT('#_Lumens'!F29),'#_Lumens'!F29))-LEN(SUBSTITUTE(IF(_xlfn.ISFORMULA('#_Lumens'!F29),_xlfn.FORMULATEXT('#_Lumens'!F29),'#_Lumens'!F29),"""","")),TRUE,FALSE),"HardQuoteMsg",IF(LEN(IF(_xlfn.ISFORMULA(Lumens!F29),_xlfn.FORMULATEXT(Lumens!F29),Lumens!F29))-LEN(SUBSTITUTE(IF(_xlfn.ISFORMULA(Lumens!F29),_xlfn.FORMULATEXT(Lumens!F29),Lumens!F29),"$",""))&lt;0.5*(LEN(IF(_xlfn.ISFORMULA('#_Lumens'!F29),_xlfn.FORMULATEXT('#_Lumens'!F29),'#_Lumens'!F29))-LEN(SUBSTITUTE(IF(_xlfn.ISFORMULA('#_Lumens'!F29),_xlfn.FORMULATEXT('#_Lumens'!F29),'#_Lumens'!F29),"$",""))),TRUE,FALSE),"MissingAbsMsg",TRUE,"PerfectMsg")</f>
        <v/>
      </c>
      <c r="G29" s="67" t="str">
        <f ca="1">_xlfn.IFS(ISBLANK(Lumens!G29),"",IF(NOT(ISNA('#_Lumens'!G29)),IF(ISNA(Lumens!G29),TRUE,FALSE),FALSE),"StuNAMsg",IF(AND(ISNA('#_Lumens'!G29),ISNA(Lumens!G29)),TRUE,FALSE),"PerfectMsg",IF(NOT(ISERROR('#_Lumens'!G29)),IF(ISERROR(Lumens!G29),TRUE,FALSE),FALSE),"StuErrorMsg",IF(TYPE('#_Lumens'!G29)&lt;&gt;TYPE(Lumens!G29),TRUE,FALSE),"WrongTypeMsg",IF(_xlfn.ISFORMULA('#_Lumens'!G29),IF(NOT(_xlfn.ISFORMULA(Lumens!G29)),TRUE),FALSE),"MissingFormulaMsg",IF(NOT(AND(ISNUMBER(FIND("[",_xlfn.FORMULATEXT('#_Lumens'!G29))),ISNUMBER(FIND("!",_xlfn.FORMULATEXT('#_Lumens'!G29))))),AND(ISNUMBER(FIND("[",_xlfn.FORMULATEXT(Lumens!G29))),ISNUMBER(FIND("!",_xlfn.FORMULATEXT(Lumens!G29)))),FALSE),"ExternalRefsMsg",IF(ISNUMBER('#_Lumens'!G29),IF(ABS('#_Lumens'!G29-Lumens!G29)&gt;0.00001,TRUE,FALSE),IF('#_Lumens'!G29&lt;&gt;Lumens!G29,TRUE,FALSE)),IF(ISNUMBER('#_Lumens'!G29),IF('#_Lumens'!G29&gt;Lumens!G29,"TooLow","TooHigh"),"WrongAnswer"),NOT(_xlfn.ISFORMULA('#_Lumens'!G29)),"PerfectMsg",IF((LEN(SUBSTITUTE(SUBSTITUTE(SUBSTITUTE(SUBSTITUTE(SUBSTITUTE(SUBSTITUTE(SUBSTITUTE(SUBSTITUTE(SUBSTITUTE(SUBSTITUTE(SUBSTITUTE(SUBSTITUTE(SUBSTITUTE(SUBSTITUTE(SUBSTITUTE(SUBSTITUTE(SUBSTITUTE(SUBSTITUTE(SUBSTITUTE(SUBSTITUTE(SUBSTITUTE(SUBSTITUTE(SUBSTITUTE(SUBSTITUTE(IF(_xlfn.ISFORMULA(Lumens!G29),_xlfn.FORMULATEXT(Lumens!G29),Lumens!G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Lumens!G29),_xlfn.FORMULATEXT(Lumens!G29),Lumens!G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Lumens'!G29),_xlfn.FORMULATEXT('#_Lumens'!G29),'#_Lumens'!G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Lumens'!G29),_xlfn.FORMULATEXT('#_Lumens'!G29),'#_Lumens'!G29),"9","#"),"8","#"),"7","#"),"6","#"),"5","#"),"4","#"),"3","#"),"2","#"),"1","#"),"0","#"),CHAR(10),""),"$","")," ",""),",","@"),"&gt;","@"),"&lt;","@"),"=","@"),")","@"),"(","@"),"^","@"),"/","@"),"+","@"),"*","@"),"-","@"),"@#","")))/2,TRUE,FALSE),"HardCodeMsg",IF(LEN(IF(_xlfn.ISFORMULA(Lumens!G29),_xlfn.FORMULATEXT(Lumens!G29),Lumens!G29))-LEN(SUBSTITUTE(IF(_xlfn.ISFORMULA(Lumens!G29),_xlfn.FORMULATEXT(Lumens!G29),Lumens!G29),"""",""))&gt;LEN(IF(_xlfn.ISFORMULA('#_Lumens'!G29),_xlfn.FORMULATEXT('#_Lumens'!G29),'#_Lumens'!G29))-LEN(SUBSTITUTE(IF(_xlfn.ISFORMULA('#_Lumens'!G29),_xlfn.FORMULATEXT('#_Lumens'!G29),'#_Lumens'!G29),"""","")),TRUE,FALSE),"HardQuoteMsg",IF(LEN(IF(_xlfn.ISFORMULA(Lumens!G29),_xlfn.FORMULATEXT(Lumens!G29),Lumens!G29))-LEN(SUBSTITUTE(IF(_xlfn.ISFORMULA(Lumens!G29),_xlfn.FORMULATEXT(Lumens!G29),Lumens!G29),"$",""))&lt;0.5*(LEN(IF(_xlfn.ISFORMULA('#_Lumens'!G29),_xlfn.FORMULATEXT('#_Lumens'!G29),'#_Lumens'!G29))-LEN(SUBSTITUTE(IF(_xlfn.ISFORMULA('#_Lumens'!G29),_xlfn.FORMULATEXT('#_Lumens'!G29),'#_Lumens'!G29),"$",""))),TRUE,FALSE),"MissingAbsMsg",TRUE,"PerfectMsg")</f>
        <v/>
      </c>
      <c r="H29" s="51" t="str">
        <f ca="1">_xlfn.IFS(ISBLANK(Lumens!H29),"",IF(NOT(ISNA('#_Lumens'!H29)),IF(ISNA(Lumens!H29),TRUE,FALSE),FALSE),"StuNAMsg",IF(AND(ISNA('#_Lumens'!H29),ISNA(Lumens!H29)),TRUE,FALSE),"PerfectMsg",IF(NOT(ISERROR('#_Lumens'!H29)),IF(ISERROR(Lumens!H29),TRUE,FALSE),FALSE),"StuErrorMsg",IF(TYPE('#_Lumens'!H29)&lt;&gt;TYPE(Lumens!H29),TRUE,FALSE),"WrongTypeMsg",IF(_xlfn.ISFORMULA('#_Lumens'!H29),IF(NOT(_xlfn.ISFORMULA(Lumens!H29)),TRUE),FALSE),"MissingFormulaMsg",IF(NOT(AND(ISNUMBER(FIND("[",_xlfn.FORMULATEXT('#_Lumens'!H29))),ISNUMBER(FIND("!",_xlfn.FORMULATEXT('#_Lumens'!H29))))),AND(ISNUMBER(FIND("[",_xlfn.FORMULATEXT(Lumens!H29))),ISNUMBER(FIND("!",_xlfn.FORMULATEXT(Lumens!H29)))),FALSE),"ExternalRefsMsg",IF(ISNUMBER('#_Lumens'!H29),IF(ABS('#_Lumens'!H29-Lumens!H29)&gt;0.00001,TRUE,FALSE),IF('#_Lumens'!H29&lt;&gt;Lumens!H29,TRUE,FALSE)),IF(ISNUMBER('#_Lumens'!H29),IF('#_Lumens'!H29&gt;Lumens!H29,"TooLow","TooHigh"),"WrongAnswer"),NOT(_xlfn.ISFORMULA('#_Lumens'!H29)),"PerfectMsg",IF((LEN(SUBSTITUTE(SUBSTITUTE(SUBSTITUTE(SUBSTITUTE(SUBSTITUTE(SUBSTITUTE(SUBSTITUTE(SUBSTITUTE(SUBSTITUTE(SUBSTITUTE(SUBSTITUTE(SUBSTITUTE(SUBSTITUTE(SUBSTITUTE(SUBSTITUTE(SUBSTITUTE(SUBSTITUTE(SUBSTITUTE(SUBSTITUTE(SUBSTITUTE(SUBSTITUTE(SUBSTITUTE(SUBSTITUTE(SUBSTITUTE(IF(_xlfn.ISFORMULA(Lumens!H29),_xlfn.FORMULATEXT(Lumens!H29),Lumens!H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Lumens!H29),_xlfn.FORMULATEXT(Lumens!H29),Lumens!H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Lumens'!H29),_xlfn.FORMULATEXT('#_Lumens'!H29),'#_Lumens'!H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Lumens'!H29),_xlfn.FORMULATEXT('#_Lumens'!H29),'#_Lumens'!H29),"9","#"),"8","#"),"7","#"),"6","#"),"5","#"),"4","#"),"3","#"),"2","#"),"1","#"),"0","#"),CHAR(10),""),"$","")," ",""),",","@"),"&gt;","@"),"&lt;","@"),"=","@"),")","@"),"(","@"),"^","@"),"/","@"),"+","@"),"*","@"),"-","@"),"@#","")))/2,TRUE,FALSE),"HardCodeMsg",IF(LEN(IF(_xlfn.ISFORMULA(Lumens!H29),_xlfn.FORMULATEXT(Lumens!H29),Lumens!H29))-LEN(SUBSTITUTE(IF(_xlfn.ISFORMULA(Lumens!H29),_xlfn.FORMULATEXT(Lumens!H29),Lumens!H29),"""",""))&gt;LEN(IF(_xlfn.ISFORMULA('#_Lumens'!H29),_xlfn.FORMULATEXT('#_Lumens'!H29),'#_Lumens'!H29))-LEN(SUBSTITUTE(IF(_xlfn.ISFORMULA('#_Lumens'!H29),_xlfn.FORMULATEXT('#_Lumens'!H29),'#_Lumens'!H29),"""","")),TRUE,FALSE),"HardQuoteMsg",IF(LEN(IF(_xlfn.ISFORMULA(Lumens!H29),_xlfn.FORMULATEXT(Lumens!H29),Lumens!H29))-LEN(SUBSTITUTE(IF(_xlfn.ISFORMULA(Lumens!H29),_xlfn.FORMULATEXT(Lumens!H29),Lumens!H29),"$",""))&lt;0.5*(LEN(IF(_xlfn.ISFORMULA('#_Lumens'!H29),_xlfn.FORMULATEXT('#_Lumens'!H29),'#_Lumens'!H29))-LEN(SUBSTITUTE(IF(_xlfn.ISFORMULA('#_Lumens'!H29),_xlfn.FORMULATEXT('#_Lumens'!H29),'#_Lumens'!H29),"$",""))),TRUE,FALSE),"MissingAbsMsg",TRUE,"PerfectMsg")</f>
        <v/>
      </c>
    </row>
    <row r="30" spans="5:8" ht="18.5" customHeight="1" x14ac:dyDescent="0.15">
      <c r="E30" s="50">
        <v>0</v>
      </c>
      <c r="F30" s="67" t="str">
        <f ca="1">_xlfn.IFS(ISBLANK(Lumens!F30),"",IF(NOT(ISNA('#_Lumens'!F30)),IF(ISNA(Lumens!F30),TRUE,FALSE),FALSE),"StuNAMsg",IF(AND(ISNA('#_Lumens'!F30),ISNA(Lumens!F30)),TRUE,FALSE),"PerfectMsg",IF(NOT(ISERROR('#_Lumens'!F30)),IF(ISERROR(Lumens!F30),TRUE,FALSE),FALSE),"StuErrorMsg",IF(TYPE('#_Lumens'!F30)&lt;&gt;TYPE(Lumens!F30),TRUE,FALSE),"WrongTypeMsg",IF(_xlfn.ISFORMULA('#_Lumens'!F30),IF(NOT(_xlfn.ISFORMULA(Lumens!F30)),TRUE),FALSE),"MissingFormulaMsg",IF(NOT(AND(ISNUMBER(FIND("[",_xlfn.FORMULATEXT('#_Lumens'!F30))),ISNUMBER(FIND("!",_xlfn.FORMULATEXT('#_Lumens'!F30))))),AND(ISNUMBER(FIND("[",_xlfn.FORMULATEXT(Lumens!F30))),ISNUMBER(FIND("!",_xlfn.FORMULATEXT(Lumens!F30)))),FALSE),"ExternalRefsMsg",IF(ISNUMBER('#_Lumens'!F30),IF(ABS('#_Lumens'!F30-Lumens!F30)&gt;0.00001,TRUE,FALSE),IF('#_Lumens'!F30&lt;&gt;Lumens!F30,TRUE,FALSE)),IF(ISNUMBER('#_Lumens'!F30),IF('#_Lumens'!F30&gt;Lumens!F30,"TooLow","TooHigh"),"WrongAnswer"),NOT(_xlfn.ISFORMULA('#_Lumens'!F30)),"PerfectMsg",IF((LEN(SUBSTITUTE(SUBSTITUTE(SUBSTITUTE(SUBSTITUTE(SUBSTITUTE(SUBSTITUTE(SUBSTITUTE(SUBSTITUTE(SUBSTITUTE(SUBSTITUTE(SUBSTITUTE(SUBSTITUTE(SUBSTITUTE(SUBSTITUTE(SUBSTITUTE(SUBSTITUTE(SUBSTITUTE(SUBSTITUTE(SUBSTITUTE(SUBSTITUTE(SUBSTITUTE(SUBSTITUTE(SUBSTITUTE(SUBSTITUTE(IF(_xlfn.ISFORMULA(Lumens!F30),_xlfn.FORMULATEXT(Lumens!F30),Lumens!F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Lumens!F30),_xlfn.FORMULATEXT(Lumens!F30),Lumens!F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Lumens'!F30),_xlfn.FORMULATEXT('#_Lumens'!F30),'#_Lumens'!F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Lumens'!F30),_xlfn.FORMULATEXT('#_Lumens'!F30),'#_Lumens'!F30),"9","#"),"8","#"),"7","#"),"6","#"),"5","#"),"4","#"),"3","#"),"2","#"),"1","#"),"0","#"),CHAR(10),""),"$","")," ",""),",","@"),"&gt;","@"),"&lt;","@"),"=","@"),")","@"),"(","@"),"^","@"),"/","@"),"+","@"),"*","@"),"-","@"),"@#","")))/2,TRUE,FALSE),"HardCodeMsg",IF(LEN(IF(_xlfn.ISFORMULA(Lumens!F30),_xlfn.FORMULATEXT(Lumens!F30),Lumens!F30))-LEN(SUBSTITUTE(IF(_xlfn.ISFORMULA(Lumens!F30),_xlfn.FORMULATEXT(Lumens!F30),Lumens!F30),"""",""))&gt;LEN(IF(_xlfn.ISFORMULA('#_Lumens'!F30),_xlfn.FORMULATEXT('#_Lumens'!F30),'#_Lumens'!F30))-LEN(SUBSTITUTE(IF(_xlfn.ISFORMULA('#_Lumens'!F30),_xlfn.FORMULATEXT('#_Lumens'!F30),'#_Lumens'!F30),"""","")),TRUE,FALSE),"HardQuoteMsg",IF(LEN(IF(_xlfn.ISFORMULA(Lumens!F30),_xlfn.FORMULATEXT(Lumens!F30),Lumens!F30))-LEN(SUBSTITUTE(IF(_xlfn.ISFORMULA(Lumens!F30),_xlfn.FORMULATEXT(Lumens!F30),Lumens!F30),"$",""))&lt;0.5*(LEN(IF(_xlfn.ISFORMULA('#_Lumens'!F30),_xlfn.FORMULATEXT('#_Lumens'!F30),'#_Lumens'!F30))-LEN(SUBSTITUTE(IF(_xlfn.ISFORMULA('#_Lumens'!F30),_xlfn.FORMULATEXT('#_Lumens'!F30),'#_Lumens'!F30),"$",""))),TRUE,FALSE),"MissingAbsMsg",TRUE,"PerfectMsg")</f>
        <v/>
      </c>
      <c r="G30" s="67" t="str">
        <f ca="1">_xlfn.IFS(ISBLANK(Lumens!G30),"",IF(NOT(ISNA('#_Lumens'!G30)),IF(ISNA(Lumens!G30),TRUE,FALSE),FALSE),"StuNAMsg",IF(AND(ISNA('#_Lumens'!G30),ISNA(Lumens!G30)),TRUE,FALSE),"PerfectMsg",IF(NOT(ISERROR('#_Lumens'!G30)),IF(ISERROR(Lumens!G30),TRUE,FALSE),FALSE),"StuErrorMsg",IF(TYPE('#_Lumens'!G30)&lt;&gt;TYPE(Lumens!G30),TRUE,FALSE),"WrongTypeMsg",IF(_xlfn.ISFORMULA('#_Lumens'!G30),IF(NOT(_xlfn.ISFORMULA(Lumens!G30)),TRUE),FALSE),"MissingFormulaMsg",IF(NOT(AND(ISNUMBER(FIND("[",_xlfn.FORMULATEXT('#_Lumens'!G30))),ISNUMBER(FIND("!",_xlfn.FORMULATEXT('#_Lumens'!G30))))),AND(ISNUMBER(FIND("[",_xlfn.FORMULATEXT(Lumens!G30))),ISNUMBER(FIND("!",_xlfn.FORMULATEXT(Lumens!G30)))),FALSE),"ExternalRefsMsg",IF(ISNUMBER('#_Lumens'!G30),IF(ABS('#_Lumens'!G30-Lumens!G30)&gt;0.00001,TRUE,FALSE),IF('#_Lumens'!G30&lt;&gt;Lumens!G30,TRUE,FALSE)),IF(ISNUMBER('#_Lumens'!G30),IF('#_Lumens'!G30&gt;Lumens!G30,"TooLow","TooHigh"),"WrongAnswer"),NOT(_xlfn.ISFORMULA('#_Lumens'!G30)),"PerfectMsg",IF((LEN(SUBSTITUTE(SUBSTITUTE(SUBSTITUTE(SUBSTITUTE(SUBSTITUTE(SUBSTITUTE(SUBSTITUTE(SUBSTITUTE(SUBSTITUTE(SUBSTITUTE(SUBSTITUTE(SUBSTITUTE(SUBSTITUTE(SUBSTITUTE(SUBSTITUTE(SUBSTITUTE(SUBSTITUTE(SUBSTITUTE(SUBSTITUTE(SUBSTITUTE(SUBSTITUTE(SUBSTITUTE(SUBSTITUTE(SUBSTITUTE(IF(_xlfn.ISFORMULA(Lumens!G30),_xlfn.FORMULATEXT(Lumens!G30),Lumens!G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Lumens!G30),_xlfn.FORMULATEXT(Lumens!G30),Lumens!G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Lumens'!G30),_xlfn.FORMULATEXT('#_Lumens'!G30),'#_Lumens'!G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Lumens'!G30),_xlfn.FORMULATEXT('#_Lumens'!G30),'#_Lumens'!G30),"9","#"),"8","#"),"7","#"),"6","#"),"5","#"),"4","#"),"3","#"),"2","#"),"1","#"),"0","#"),CHAR(10),""),"$","")," ",""),",","@"),"&gt;","@"),"&lt;","@"),"=","@"),")","@"),"(","@"),"^","@"),"/","@"),"+","@"),"*","@"),"-","@"),"@#","")))/2,TRUE,FALSE),"HardCodeMsg",IF(LEN(IF(_xlfn.ISFORMULA(Lumens!G30),_xlfn.FORMULATEXT(Lumens!G30),Lumens!G30))-LEN(SUBSTITUTE(IF(_xlfn.ISFORMULA(Lumens!G30),_xlfn.FORMULATEXT(Lumens!G30),Lumens!G30),"""",""))&gt;LEN(IF(_xlfn.ISFORMULA('#_Lumens'!G30),_xlfn.FORMULATEXT('#_Lumens'!G30),'#_Lumens'!G30))-LEN(SUBSTITUTE(IF(_xlfn.ISFORMULA('#_Lumens'!G30),_xlfn.FORMULATEXT('#_Lumens'!G30),'#_Lumens'!G30),"""","")),TRUE,FALSE),"HardQuoteMsg",IF(LEN(IF(_xlfn.ISFORMULA(Lumens!G30),_xlfn.FORMULATEXT(Lumens!G30),Lumens!G30))-LEN(SUBSTITUTE(IF(_xlfn.ISFORMULA(Lumens!G30),_xlfn.FORMULATEXT(Lumens!G30),Lumens!G30),"$",""))&lt;0.5*(LEN(IF(_xlfn.ISFORMULA('#_Lumens'!G30),_xlfn.FORMULATEXT('#_Lumens'!G30),'#_Lumens'!G30))-LEN(SUBSTITUTE(IF(_xlfn.ISFORMULA('#_Lumens'!G30),_xlfn.FORMULATEXT('#_Lumens'!G30),'#_Lumens'!G30),"$",""))),TRUE,FALSE),"MissingAbsMsg",TRUE,"PerfectMsg")</f>
        <v/>
      </c>
      <c r="H30" s="51" t="str">
        <f ca="1">_xlfn.IFS(ISBLANK(Lumens!H30),"",IF(NOT(ISNA('#_Lumens'!H30)),IF(ISNA(Lumens!H30),TRUE,FALSE),FALSE),"StuNAMsg",IF(AND(ISNA('#_Lumens'!H30),ISNA(Lumens!H30)),TRUE,FALSE),"PerfectMsg",IF(NOT(ISERROR('#_Lumens'!H30)),IF(ISERROR(Lumens!H30),TRUE,FALSE),FALSE),"StuErrorMsg",IF(TYPE('#_Lumens'!H30)&lt;&gt;TYPE(Lumens!H30),TRUE,FALSE),"WrongTypeMsg",IF(_xlfn.ISFORMULA('#_Lumens'!H30),IF(NOT(_xlfn.ISFORMULA(Lumens!H30)),TRUE),FALSE),"MissingFormulaMsg",IF(NOT(AND(ISNUMBER(FIND("[",_xlfn.FORMULATEXT('#_Lumens'!H30))),ISNUMBER(FIND("!",_xlfn.FORMULATEXT('#_Lumens'!H30))))),AND(ISNUMBER(FIND("[",_xlfn.FORMULATEXT(Lumens!H30))),ISNUMBER(FIND("!",_xlfn.FORMULATEXT(Lumens!H30)))),FALSE),"ExternalRefsMsg",IF(ISNUMBER('#_Lumens'!H30),IF(ABS('#_Lumens'!H30-Lumens!H30)&gt;0.00001,TRUE,FALSE),IF('#_Lumens'!H30&lt;&gt;Lumens!H30,TRUE,FALSE)),IF(ISNUMBER('#_Lumens'!H30),IF('#_Lumens'!H30&gt;Lumens!H30,"TooLow","TooHigh"),"WrongAnswer"),NOT(_xlfn.ISFORMULA('#_Lumens'!H30)),"PerfectMsg",IF((LEN(SUBSTITUTE(SUBSTITUTE(SUBSTITUTE(SUBSTITUTE(SUBSTITUTE(SUBSTITUTE(SUBSTITUTE(SUBSTITUTE(SUBSTITUTE(SUBSTITUTE(SUBSTITUTE(SUBSTITUTE(SUBSTITUTE(SUBSTITUTE(SUBSTITUTE(SUBSTITUTE(SUBSTITUTE(SUBSTITUTE(SUBSTITUTE(SUBSTITUTE(SUBSTITUTE(SUBSTITUTE(SUBSTITUTE(SUBSTITUTE(IF(_xlfn.ISFORMULA(Lumens!H30),_xlfn.FORMULATEXT(Lumens!H30),Lumens!H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Lumens!H30),_xlfn.FORMULATEXT(Lumens!H30),Lumens!H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Lumens'!H30),_xlfn.FORMULATEXT('#_Lumens'!H30),'#_Lumens'!H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Lumens'!H30),_xlfn.FORMULATEXT('#_Lumens'!H30),'#_Lumens'!H30),"9","#"),"8","#"),"7","#"),"6","#"),"5","#"),"4","#"),"3","#"),"2","#"),"1","#"),"0","#"),CHAR(10),""),"$","")," ",""),",","@"),"&gt;","@"),"&lt;","@"),"=","@"),")","@"),"(","@"),"^","@"),"/","@"),"+","@"),"*","@"),"-","@"),"@#","")))/2,TRUE,FALSE),"HardCodeMsg",IF(LEN(IF(_xlfn.ISFORMULA(Lumens!H30),_xlfn.FORMULATEXT(Lumens!H30),Lumens!H30))-LEN(SUBSTITUTE(IF(_xlfn.ISFORMULA(Lumens!H30),_xlfn.FORMULATEXT(Lumens!H30),Lumens!H30),"""",""))&gt;LEN(IF(_xlfn.ISFORMULA('#_Lumens'!H30),_xlfn.FORMULATEXT('#_Lumens'!H30),'#_Lumens'!H30))-LEN(SUBSTITUTE(IF(_xlfn.ISFORMULA('#_Lumens'!H30),_xlfn.FORMULATEXT('#_Lumens'!H30),'#_Lumens'!H30),"""","")),TRUE,FALSE),"HardQuoteMsg",IF(LEN(IF(_xlfn.ISFORMULA(Lumens!H30),_xlfn.FORMULATEXT(Lumens!H30),Lumens!H30))-LEN(SUBSTITUTE(IF(_xlfn.ISFORMULA(Lumens!H30),_xlfn.FORMULATEXT(Lumens!H30),Lumens!H30),"$",""))&lt;0.5*(LEN(IF(_xlfn.ISFORMULA('#_Lumens'!H30),_xlfn.FORMULATEXT('#_Lumens'!H30),'#_Lumens'!H30))-LEN(SUBSTITUTE(IF(_xlfn.ISFORMULA('#_Lumens'!H30),_xlfn.FORMULATEXT('#_Lumens'!H30),'#_Lumens'!H30),"$",""))),TRUE,FALSE),"MissingAbsMsg",TRUE,"PerfectMsg")</f>
        <v/>
      </c>
    </row>
    <row r="31" spans="5:8" ht="18.5" customHeight="1" x14ac:dyDescent="0.15">
      <c r="E31" s="50">
        <v>0</v>
      </c>
      <c r="F31" s="67" t="str">
        <f ca="1">_xlfn.IFS(ISBLANK(Lumens!F31),"",IF(NOT(ISNA('#_Lumens'!F31)),IF(ISNA(Lumens!F31),TRUE,FALSE),FALSE),"StuNAMsg",IF(AND(ISNA('#_Lumens'!F31),ISNA(Lumens!F31)),TRUE,FALSE),"PerfectMsg",IF(NOT(ISERROR('#_Lumens'!F31)),IF(ISERROR(Lumens!F31),TRUE,FALSE),FALSE),"StuErrorMsg",IF(TYPE('#_Lumens'!F31)&lt;&gt;TYPE(Lumens!F31),TRUE,FALSE),"WrongTypeMsg",IF(_xlfn.ISFORMULA('#_Lumens'!F31),IF(NOT(_xlfn.ISFORMULA(Lumens!F31)),TRUE),FALSE),"MissingFormulaMsg",IF(NOT(AND(ISNUMBER(FIND("[",_xlfn.FORMULATEXT('#_Lumens'!F31))),ISNUMBER(FIND("!",_xlfn.FORMULATEXT('#_Lumens'!F31))))),AND(ISNUMBER(FIND("[",_xlfn.FORMULATEXT(Lumens!F31))),ISNUMBER(FIND("!",_xlfn.FORMULATEXT(Lumens!F31)))),FALSE),"ExternalRefsMsg",IF(ISNUMBER('#_Lumens'!F31),IF(ABS('#_Lumens'!F31-Lumens!F31)&gt;0.00001,TRUE,FALSE),IF('#_Lumens'!F31&lt;&gt;Lumens!F31,TRUE,FALSE)),IF(ISNUMBER('#_Lumens'!F31),IF('#_Lumens'!F31&gt;Lumens!F31,"TooLow","TooHigh"),"WrongAnswer"),NOT(_xlfn.ISFORMULA('#_Lumens'!F31)),"PerfectMsg",IF((LEN(SUBSTITUTE(SUBSTITUTE(SUBSTITUTE(SUBSTITUTE(SUBSTITUTE(SUBSTITUTE(SUBSTITUTE(SUBSTITUTE(SUBSTITUTE(SUBSTITUTE(SUBSTITUTE(SUBSTITUTE(SUBSTITUTE(SUBSTITUTE(SUBSTITUTE(SUBSTITUTE(SUBSTITUTE(SUBSTITUTE(SUBSTITUTE(SUBSTITUTE(SUBSTITUTE(SUBSTITUTE(SUBSTITUTE(SUBSTITUTE(IF(_xlfn.ISFORMULA(Lumens!F31),_xlfn.FORMULATEXT(Lumens!F31),Lumens!F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Lumens!F31),_xlfn.FORMULATEXT(Lumens!F31),Lumens!F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Lumens'!F31),_xlfn.FORMULATEXT('#_Lumens'!F31),'#_Lumens'!F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Lumens'!F31),_xlfn.FORMULATEXT('#_Lumens'!F31),'#_Lumens'!F31),"9","#"),"8","#"),"7","#"),"6","#"),"5","#"),"4","#"),"3","#"),"2","#"),"1","#"),"0","#"),CHAR(10),""),"$","")," ",""),",","@"),"&gt;","@"),"&lt;","@"),"=","@"),")","@"),"(","@"),"^","@"),"/","@"),"+","@"),"*","@"),"-","@"),"@#","")))/2,TRUE,FALSE),"HardCodeMsg",IF(LEN(IF(_xlfn.ISFORMULA(Lumens!F31),_xlfn.FORMULATEXT(Lumens!F31),Lumens!F31))-LEN(SUBSTITUTE(IF(_xlfn.ISFORMULA(Lumens!F31),_xlfn.FORMULATEXT(Lumens!F31),Lumens!F31),"""",""))&gt;LEN(IF(_xlfn.ISFORMULA('#_Lumens'!F31),_xlfn.FORMULATEXT('#_Lumens'!F31),'#_Lumens'!F31))-LEN(SUBSTITUTE(IF(_xlfn.ISFORMULA('#_Lumens'!F31),_xlfn.FORMULATEXT('#_Lumens'!F31),'#_Lumens'!F31),"""","")),TRUE,FALSE),"HardQuoteMsg",IF(LEN(IF(_xlfn.ISFORMULA(Lumens!F31),_xlfn.FORMULATEXT(Lumens!F31),Lumens!F31))-LEN(SUBSTITUTE(IF(_xlfn.ISFORMULA(Lumens!F31),_xlfn.FORMULATEXT(Lumens!F31),Lumens!F31),"$",""))&lt;0.5*(LEN(IF(_xlfn.ISFORMULA('#_Lumens'!F31),_xlfn.FORMULATEXT('#_Lumens'!F31),'#_Lumens'!F31))-LEN(SUBSTITUTE(IF(_xlfn.ISFORMULA('#_Lumens'!F31),_xlfn.FORMULATEXT('#_Lumens'!F31),'#_Lumens'!F31),"$",""))),TRUE,FALSE),"MissingAbsMsg",TRUE,"PerfectMsg")</f>
        <v/>
      </c>
      <c r="G31" s="67" t="str">
        <f ca="1">_xlfn.IFS(ISBLANK(Lumens!G31),"",IF(NOT(ISNA('#_Lumens'!G31)),IF(ISNA(Lumens!G31),TRUE,FALSE),FALSE),"StuNAMsg",IF(AND(ISNA('#_Lumens'!G31),ISNA(Lumens!G31)),TRUE,FALSE),"PerfectMsg",IF(NOT(ISERROR('#_Lumens'!G31)),IF(ISERROR(Lumens!G31),TRUE,FALSE),FALSE),"StuErrorMsg",IF(TYPE('#_Lumens'!G31)&lt;&gt;TYPE(Lumens!G31),TRUE,FALSE),"WrongTypeMsg",IF(_xlfn.ISFORMULA('#_Lumens'!G31),IF(NOT(_xlfn.ISFORMULA(Lumens!G31)),TRUE),FALSE),"MissingFormulaMsg",IF(NOT(AND(ISNUMBER(FIND("[",_xlfn.FORMULATEXT('#_Lumens'!G31))),ISNUMBER(FIND("!",_xlfn.FORMULATEXT('#_Lumens'!G31))))),AND(ISNUMBER(FIND("[",_xlfn.FORMULATEXT(Lumens!G31))),ISNUMBER(FIND("!",_xlfn.FORMULATEXT(Lumens!G31)))),FALSE),"ExternalRefsMsg",IF(ISNUMBER('#_Lumens'!G31),IF(ABS('#_Lumens'!G31-Lumens!G31)&gt;0.00001,TRUE,FALSE),IF('#_Lumens'!G31&lt;&gt;Lumens!G31,TRUE,FALSE)),IF(ISNUMBER('#_Lumens'!G31),IF('#_Lumens'!G31&gt;Lumens!G31,"TooLow","TooHigh"),"WrongAnswer"),NOT(_xlfn.ISFORMULA('#_Lumens'!G31)),"PerfectMsg",IF((LEN(SUBSTITUTE(SUBSTITUTE(SUBSTITUTE(SUBSTITUTE(SUBSTITUTE(SUBSTITUTE(SUBSTITUTE(SUBSTITUTE(SUBSTITUTE(SUBSTITUTE(SUBSTITUTE(SUBSTITUTE(SUBSTITUTE(SUBSTITUTE(SUBSTITUTE(SUBSTITUTE(SUBSTITUTE(SUBSTITUTE(SUBSTITUTE(SUBSTITUTE(SUBSTITUTE(SUBSTITUTE(SUBSTITUTE(SUBSTITUTE(IF(_xlfn.ISFORMULA(Lumens!G31),_xlfn.FORMULATEXT(Lumens!G31),Lumens!G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Lumens!G31),_xlfn.FORMULATEXT(Lumens!G31),Lumens!G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Lumens'!G31),_xlfn.FORMULATEXT('#_Lumens'!G31),'#_Lumens'!G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Lumens'!G31),_xlfn.FORMULATEXT('#_Lumens'!G31),'#_Lumens'!G31),"9","#"),"8","#"),"7","#"),"6","#"),"5","#"),"4","#"),"3","#"),"2","#"),"1","#"),"0","#"),CHAR(10),""),"$","")," ",""),",","@"),"&gt;","@"),"&lt;","@"),"=","@"),")","@"),"(","@"),"^","@"),"/","@"),"+","@"),"*","@"),"-","@"),"@#","")))/2,TRUE,FALSE),"HardCodeMsg",IF(LEN(IF(_xlfn.ISFORMULA(Lumens!G31),_xlfn.FORMULATEXT(Lumens!G31),Lumens!G31))-LEN(SUBSTITUTE(IF(_xlfn.ISFORMULA(Lumens!G31),_xlfn.FORMULATEXT(Lumens!G31),Lumens!G31),"""",""))&gt;LEN(IF(_xlfn.ISFORMULA('#_Lumens'!G31),_xlfn.FORMULATEXT('#_Lumens'!G31),'#_Lumens'!G31))-LEN(SUBSTITUTE(IF(_xlfn.ISFORMULA('#_Lumens'!G31),_xlfn.FORMULATEXT('#_Lumens'!G31),'#_Lumens'!G31),"""","")),TRUE,FALSE),"HardQuoteMsg",IF(LEN(IF(_xlfn.ISFORMULA(Lumens!G31),_xlfn.FORMULATEXT(Lumens!G31),Lumens!G31))-LEN(SUBSTITUTE(IF(_xlfn.ISFORMULA(Lumens!G31),_xlfn.FORMULATEXT(Lumens!G31),Lumens!G31),"$",""))&lt;0.5*(LEN(IF(_xlfn.ISFORMULA('#_Lumens'!G31),_xlfn.FORMULATEXT('#_Lumens'!G31),'#_Lumens'!G31))-LEN(SUBSTITUTE(IF(_xlfn.ISFORMULA('#_Lumens'!G31),_xlfn.FORMULATEXT('#_Lumens'!G31),'#_Lumens'!G31),"$",""))),TRUE,FALSE),"MissingAbsMsg",TRUE,"PerfectMsg")</f>
        <v/>
      </c>
      <c r="H31" s="51" t="str">
        <f ca="1">_xlfn.IFS(ISBLANK(Lumens!H31),"",IF(NOT(ISNA('#_Lumens'!H31)),IF(ISNA(Lumens!H31),TRUE,FALSE),FALSE),"StuNAMsg",IF(AND(ISNA('#_Lumens'!H31),ISNA(Lumens!H31)),TRUE,FALSE),"PerfectMsg",IF(NOT(ISERROR('#_Lumens'!H31)),IF(ISERROR(Lumens!H31),TRUE,FALSE),FALSE),"StuErrorMsg",IF(TYPE('#_Lumens'!H31)&lt;&gt;TYPE(Lumens!H31),TRUE,FALSE),"WrongTypeMsg",IF(_xlfn.ISFORMULA('#_Lumens'!H31),IF(NOT(_xlfn.ISFORMULA(Lumens!H31)),TRUE),FALSE),"MissingFormulaMsg",IF(NOT(AND(ISNUMBER(FIND("[",_xlfn.FORMULATEXT('#_Lumens'!H31))),ISNUMBER(FIND("!",_xlfn.FORMULATEXT('#_Lumens'!H31))))),AND(ISNUMBER(FIND("[",_xlfn.FORMULATEXT(Lumens!H31))),ISNUMBER(FIND("!",_xlfn.FORMULATEXT(Lumens!H31)))),FALSE),"ExternalRefsMsg",IF(ISNUMBER('#_Lumens'!H31),IF(ABS('#_Lumens'!H31-Lumens!H31)&gt;0.00001,TRUE,FALSE),IF('#_Lumens'!H31&lt;&gt;Lumens!H31,TRUE,FALSE)),IF(ISNUMBER('#_Lumens'!H31),IF('#_Lumens'!H31&gt;Lumens!H31,"TooLow","TooHigh"),"WrongAnswer"),NOT(_xlfn.ISFORMULA('#_Lumens'!H31)),"PerfectMsg",IF((LEN(SUBSTITUTE(SUBSTITUTE(SUBSTITUTE(SUBSTITUTE(SUBSTITUTE(SUBSTITUTE(SUBSTITUTE(SUBSTITUTE(SUBSTITUTE(SUBSTITUTE(SUBSTITUTE(SUBSTITUTE(SUBSTITUTE(SUBSTITUTE(SUBSTITUTE(SUBSTITUTE(SUBSTITUTE(SUBSTITUTE(SUBSTITUTE(SUBSTITUTE(SUBSTITUTE(SUBSTITUTE(SUBSTITUTE(SUBSTITUTE(IF(_xlfn.ISFORMULA(Lumens!H31),_xlfn.FORMULATEXT(Lumens!H31),Lumens!H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Lumens!H31),_xlfn.FORMULATEXT(Lumens!H31),Lumens!H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Lumens'!H31),_xlfn.FORMULATEXT('#_Lumens'!H31),'#_Lumens'!H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Lumens'!H31),_xlfn.FORMULATEXT('#_Lumens'!H31),'#_Lumens'!H31),"9","#"),"8","#"),"7","#"),"6","#"),"5","#"),"4","#"),"3","#"),"2","#"),"1","#"),"0","#"),CHAR(10),""),"$","")," ",""),",","@"),"&gt;","@"),"&lt;","@"),"=","@"),")","@"),"(","@"),"^","@"),"/","@"),"+","@"),"*","@"),"-","@"),"@#","")))/2,TRUE,FALSE),"HardCodeMsg",IF(LEN(IF(_xlfn.ISFORMULA(Lumens!H31),_xlfn.FORMULATEXT(Lumens!H31),Lumens!H31))-LEN(SUBSTITUTE(IF(_xlfn.ISFORMULA(Lumens!H31),_xlfn.FORMULATEXT(Lumens!H31),Lumens!H31),"""",""))&gt;LEN(IF(_xlfn.ISFORMULA('#_Lumens'!H31),_xlfn.FORMULATEXT('#_Lumens'!H31),'#_Lumens'!H31))-LEN(SUBSTITUTE(IF(_xlfn.ISFORMULA('#_Lumens'!H31),_xlfn.FORMULATEXT('#_Lumens'!H31),'#_Lumens'!H31),"""","")),TRUE,FALSE),"HardQuoteMsg",IF(LEN(IF(_xlfn.ISFORMULA(Lumens!H31),_xlfn.FORMULATEXT(Lumens!H31),Lumens!H31))-LEN(SUBSTITUTE(IF(_xlfn.ISFORMULA(Lumens!H31),_xlfn.FORMULATEXT(Lumens!H31),Lumens!H31),"$",""))&lt;0.5*(LEN(IF(_xlfn.ISFORMULA('#_Lumens'!H31),_xlfn.FORMULATEXT('#_Lumens'!H31),'#_Lumens'!H31))-LEN(SUBSTITUTE(IF(_xlfn.ISFORMULA('#_Lumens'!H31),_xlfn.FORMULATEXT('#_Lumens'!H31),'#_Lumens'!H31),"$",""))),TRUE,FALSE),"MissingAbsMsg",TRUE,"PerfectMsg")</f>
        <v/>
      </c>
    </row>
    <row r="32" spans="5:8" ht="18.5" customHeight="1" x14ac:dyDescent="0.15">
      <c r="E32" s="50">
        <v>0</v>
      </c>
      <c r="F32" s="52" t="str">
        <f ca="1">_xlfn.IFS(ISBLANK(Lumens!F32),"",IF(NOT(ISNA('#_Lumens'!F32)),IF(ISNA(Lumens!F32),TRUE,FALSE),FALSE),"StuNAMsg",IF(AND(ISNA('#_Lumens'!F32),ISNA(Lumens!F32)),TRUE,FALSE),"PerfectMsg",IF(NOT(ISERROR('#_Lumens'!F32)),IF(ISERROR(Lumens!F32),TRUE,FALSE),FALSE),"StuErrorMsg",IF(TYPE('#_Lumens'!F32)&lt;&gt;TYPE(Lumens!F32),TRUE,FALSE),"WrongTypeMsg",IF(_xlfn.ISFORMULA('#_Lumens'!F32),IF(NOT(_xlfn.ISFORMULA(Lumens!F32)),TRUE),FALSE),"MissingFormulaMsg",IF(NOT(AND(ISNUMBER(FIND("[",_xlfn.FORMULATEXT('#_Lumens'!F32))),ISNUMBER(FIND("!",_xlfn.FORMULATEXT('#_Lumens'!F32))))),AND(ISNUMBER(FIND("[",_xlfn.FORMULATEXT(Lumens!F32))),ISNUMBER(FIND("!",_xlfn.FORMULATEXT(Lumens!F32)))),FALSE),"ExternalRefsMsg",IF(ISNUMBER('#_Lumens'!F32),IF(ABS('#_Lumens'!F32-Lumens!F32)&gt;0.00001,TRUE,FALSE),IF('#_Lumens'!F32&lt;&gt;Lumens!F32,TRUE,FALSE)),IF(ISNUMBER('#_Lumens'!F32),IF('#_Lumens'!F32&gt;Lumens!F32,"TooLow","TooHigh"),"WrongAnswer"),NOT(_xlfn.ISFORMULA('#_Lumens'!F32)),"PerfectMsg",IF((LEN(SUBSTITUTE(SUBSTITUTE(SUBSTITUTE(SUBSTITUTE(SUBSTITUTE(SUBSTITUTE(SUBSTITUTE(SUBSTITUTE(SUBSTITUTE(SUBSTITUTE(SUBSTITUTE(SUBSTITUTE(SUBSTITUTE(SUBSTITUTE(SUBSTITUTE(SUBSTITUTE(SUBSTITUTE(SUBSTITUTE(SUBSTITUTE(SUBSTITUTE(SUBSTITUTE(SUBSTITUTE(SUBSTITUTE(SUBSTITUTE(IF(_xlfn.ISFORMULA(Lumens!F32),_xlfn.FORMULATEXT(Lumens!F32),Lumens!F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Lumens!F32),_xlfn.FORMULATEXT(Lumens!F32),Lumens!F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Lumens'!F32),_xlfn.FORMULATEXT('#_Lumens'!F32),'#_Lumens'!F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Lumens'!F32),_xlfn.FORMULATEXT('#_Lumens'!F32),'#_Lumens'!F32),"9","#"),"8","#"),"7","#"),"6","#"),"5","#"),"4","#"),"3","#"),"2","#"),"1","#"),"0","#"),CHAR(10),""),"$","")," ",""),",","@"),"&gt;","@"),"&lt;","@"),"=","@"),")","@"),"(","@"),"^","@"),"/","@"),"+","@"),"*","@"),"-","@"),"@#","")))/2,TRUE,FALSE),"HardCodeMsg",IF(LEN(IF(_xlfn.ISFORMULA(Lumens!F32),_xlfn.FORMULATEXT(Lumens!F32),Lumens!F32))-LEN(SUBSTITUTE(IF(_xlfn.ISFORMULA(Lumens!F32),_xlfn.FORMULATEXT(Lumens!F32),Lumens!F32),"""",""))&gt;LEN(IF(_xlfn.ISFORMULA('#_Lumens'!F32),_xlfn.FORMULATEXT('#_Lumens'!F32),'#_Lumens'!F32))-LEN(SUBSTITUTE(IF(_xlfn.ISFORMULA('#_Lumens'!F32),_xlfn.FORMULATEXT('#_Lumens'!F32),'#_Lumens'!F32),"""","")),TRUE,FALSE),"HardQuoteMsg",IF(LEN(IF(_xlfn.ISFORMULA(Lumens!F32),_xlfn.FORMULATEXT(Lumens!F32),Lumens!F32))-LEN(SUBSTITUTE(IF(_xlfn.ISFORMULA(Lumens!F32),_xlfn.FORMULATEXT(Lumens!F32),Lumens!F32),"$",""))&lt;0.5*(LEN(IF(_xlfn.ISFORMULA('#_Lumens'!F32),_xlfn.FORMULATEXT('#_Lumens'!F32),'#_Lumens'!F32))-LEN(SUBSTITUTE(IF(_xlfn.ISFORMULA('#_Lumens'!F32),_xlfn.FORMULATEXT('#_Lumens'!F32),'#_Lumens'!F32),"$",""))),TRUE,FALSE),"MissingAbsMsg",TRUE,"PerfectMsg")</f>
        <v/>
      </c>
      <c r="G32" s="52" t="str">
        <f ca="1">_xlfn.IFS(ISBLANK(Lumens!G32),"",IF(NOT(ISNA('#_Lumens'!G32)),IF(ISNA(Lumens!G32),TRUE,FALSE),FALSE),"StuNAMsg",IF(AND(ISNA('#_Lumens'!G32),ISNA(Lumens!G32)),TRUE,FALSE),"PerfectMsg",IF(NOT(ISERROR('#_Lumens'!G32)),IF(ISERROR(Lumens!G32),TRUE,FALSE),FALSE),"StuErrorMsg",IF(TYPE('#_Lumens'!G32)&lt;&gt;TYPE(Lumens!G32),TRUE,FALSE),"WrongTypeMsg",IF(_xlfn.ISFORMULA('#_Lumens'!G32),IF(NOT(_xlfn.ISFORMULA(Lumens!G32)),TRUE),FALSE),"MissingFormulaMsg",IF(NOT(AND(ISNUMBER(FIND("[",_xlfn.FORMULATEXT('#_Lumens'!G32))),ISNUMBER(FIND("!",_xlfn.FORMULATEXT('#_Lumens'!G32))))),AND(ISNUMBER(FIND("[",_xlfn.FORMULATEXT(Lumens!G32))),ISNUMBER(FIND("!",_xlfn.FORMULATEXT(Lumens!G32)))),FALSE),"ExternalRefsMsg",IF(ISNUMBER('#_Lumens'!G32),IF(ABS('#_Lumens'!G32-Lumens!G32)&gt;0.00001,TRUE,FALSE),IF('#_Lumens'!G32&lt;&gt;Lumens!G32,TRUE,FALSE)),IF(ISNUMBER('#_Lumens'!G32),IF('#_Lumens'!G32&gt;Lumens!G32,"TooLow","TooHigh"),"WrongAnswer"),NOT(_xlfn.ISFORMULA('#_Lumens'!G32)),"PerfectMsg",IF((LEN(SUBSTITUTE(SUBSTITUTE(SUBSTITUTE(SUBSTITUTE(SUBSTITUTE(SUBSTITUTE(SUBSTITUTE(SUBSTITUTE(SUBSTITUTE(SUBSTITUTE(SUBSTITUTE(SUBSTITUTE(SUBSTITUTE(SUBSTITUTE(SUBSTITUTE(SUBSTITUTE(SUBSTITUTE(SUBSTITUTE(SUBSTITUTE(SUBSTITUTE(SUBSTITUTE(SUBSTITUTE(SUBSTITUTE(SUBSTITUTE(IF(_xlfn.ISFORMULA(Lumens!G32),_xlfn.FORMULATEXT(Lumens!G32),Lumens!G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Lumens!G32),_xlfn.FORMULATEXT(Lumens!G32),Lumens!G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Lumens'!G32),_xlfn.FORMULATEXT('#_Lumens'!G32),'#_Lumens'!G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Lumens'!G32),_xlfn.FORMULATEXT('#_Lumens'!G32),'#_Lumens'!G32),"9","#"),"8","#"),"7","#"),"6","#"),"5","#"),"4","#"),"3","#"),"2","#"),"1","#"),"0","#"),CHAR(10),""),"$","")," ",""),",","@"),"&gt;","@"),"&lt;","@"),"=","@"),")","@"),"(","@"),"^","@"),"/","@"),"+","@"),"*","@"),"-","@"),"@#","")))/2,TRUE,FALSE),"HardCodeMsg",IF(LEN(IF(_xlfn.ISFORMULA(Lumens!G32),_xlfn.FORMULATEXT(Lumens!G32),Lumens!G32))-LEN(SUBSTITUTE(IF(_xlfn.ISFORMULA(Lumens!G32),_xlfn.FORMULATEXT(Lumens!G32),Lumens!G32),"""",""))&gt;LEN(IF(_xlfn.ISFORMULA('#_Lumens'!G32),_xlfn.FORMULATEXT('#_Lumens'!G32),'#_Lumens'!G32))-LEN(SUBSTITUTE(IF(_xlfn.ISFORMULA('#_Lumens'!G32),_xlfn.FORMULATEXT('#_Lumens'!G32),'#_Lumens'!G32),"""","")),TRUE,FALSE),"HardQuoteMsg",IF(LEN(IF(_xlfn.ISFORMULA(Lumens!G32),_xlfn.FORMULATEXT(Lumens!G32),Lumens!G32))-LEN(SUBSTITUTE(IF(_xlfn.ISFORMULA(Lumens!G32),_xlfn.FORMULATEXT(Lumens!G32),Lumens!G32),"$",""))&lt;0.5*(LEN(IF(_xlfn.ISFORMULA('#_Lumens'!G32),_xlfn.FORMULATEXT('#_Lumens'!G32),'#_Lumens'!G32))-LEN(SUBSTITUTE(IF(_xlfn.ISFORMULA('#_Lumens'!G32),_xlfn.FORMULATEXT('#_Lumens'!G32),'#_Lumens'!G32),"$",""))),TRUE,FALSE),"MissingAbsMsg",TRUE,"PerfectMsg")</f>
        <v/>
      </c>
      <c r="H32" s="51" t="str">
        <f ca="1">_xlfn.IFS(ISBLANK(Lumens!H32),"",IF(NOT(ISNA('#_Lumens'!H32)),IF(ISNA(Lumens!H32),TRUE,FALSE),FALSE),"StuNAMsg",IF(AND(ISNA('#_Lumens'!H32),ISNA(Lumens!H32)),TRUE,FALSE),"PerfectMsg",IF(NOT(ISERROR('#_Lumens'!H32)),IF(ISERROR(Lumens!H32),TRUE,FALSE),FALSE),"StuErrorMsg",IF(TYPE('#_Lumens'!H32)&lt;&gt;TYPE(Lumens!H32),TRUE,FALSE),"WrongTypeMsg",IF(_xlfn.ISFORMULA('#_Lumens'!H32),IF(NOT(_xlfn.ISFORMULA(Lumens!H32)),TRUE),FALSE),"MissingFormulaMsg",IF(NOT(AND(ISNUMBER(FIND("[",_xlfn.FORMULATEXT('#_Lumens'!H32))),ISNUMBER(FIND("!",_xlfn.FORMULATEXT('#_Lumens'!H32))))),AND(ISNUMBER(FIND("[",_xlfn.FORMULATEXT(Lumens!H32))),ISNUMBER(FIND("!",_xlfn.FORMULATEXT(Lumens!H32)))),FALSE),"ExternalRefsMsg",IF(ISNUMBER('#_Lumens'!H32),IF(ABS('#_Lumens'!H32-Lumens!H32)&gt;0.00001,TRUE,FALSE),IF('#_Lumens'!H32&lt;&gt;Lumens!H32,TRUE,FALSE)),IF(ISNUMBER('#_Lumens'!H32),IF('#_Lumens'!H32&gt;Lumens!H32,"TooLow","TooHigh"),"WrongAnswer"),NOT(_xlfn.ISFORMULA('#_Lumens'!H32)),"PerfectMsg",IF((LEN(SUBSTITUTE(SUBSTITUTE(SUBSTITUTE(SUBSTITUTE(SUBSTITUTE(SUBSTITUTE(SUBSTITUTE(SUBSTITUTE(SUBSTITUTE(SUBSTITUTE(SUBSTITUTE(SUBSTITUTE(SUBSTITUTE(SUBSTITUTE(SUBSTITUTE(SUBSTITUTE(SUBSTITUTE(SUBSTITUTE(SUBSTITUTE(SUBSTITUTE(SUBSTITUTE(SUBSTITUTE(SUBSTITUTE(SUBSTITUTE(IF(_xlfn.ISFORMULA(Lumens!H32),_xlfn.FORMULATEXT(Lumens!H32),Lumens!H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Lumens!H32),_xlfn.FORMULATEXT(Lumens!H32),Lumens!H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Lumens'!H32),_xlfn.FORMULATEXT('#_Lumens'!H32),'#_Lumens'!H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Lumens'!H32),_xlfn.FORMULATEXT('#_Lumens'!H32),'#_Lumens'!H32),"9","#"),"8","#"),"7","#"),"6","#"),"5","#"),"4","#"),"3","#"),"2","#"),"1","#"),"0","#"),CHAR(10),""),"$","")," ",""),",","@"),"&gt;","@"),"&lt;","@"),"=","@"),")","@"),"(","@"),"^","@"),"/","@"),"+","@"),"*","@"),"-","@"),"@#","")))/2,TRUE,FALSE),"HardCodeMsg",IF(LEN(IF(_xlfn.ISFORMULA(Lumens!H32),_xlfn.FORMULATEXT(Lumens!H32),Lumens!H32))-LEN(SUBSTITUTE(IF(_xlfn.ISFORMULA(Lumens!H32),_xlfn.FORMULATEXT(Lumens!H32),Lumens!H32),"""",""))&gt;LEN(IF(_xlfn.ISFORMULA('#_Lumens'!H32),_xlfn.FORMULATEXT('#_Lumens'!H32),'#_Lumens'!H32))-LEN(SUBSTITUTE(IF(_xlfn.ISFORMULA('#_Lumens'!H32),_xlfn.FORMULATEXT('#_Lumens'!H32),'#_Lumens'!H32),"""","")),TRUE,FALSE),"HardQuoteMsg",IF(LEN(IF(_xlfn.ISFORMULA(Lumens!H32),_xlfn.FORMULATEXT(Lumens!H32),Lumens!H32))-LEN(SUBSTITUTE(IF(_xlfn.ISFORMULA(Lumens!H32),_xlfn.FORMULATEXT(Lumens!H32),Lumens!H32),"$",""))&lt;0.5*(LEN(IF(_xlfn.ISFORMULA('#_Lumens'!H32),_xlfn.FORMULATEXT('#_Lumens'!H32),'#_Lumens'!H32))-LEN(SUBSTITUTE(IF(_xlfn.ISFORMULA('#_Lumens'!H32),_xlfn.FORMULATEXT('#_Lumens'!H32),'#_Lumens'!H32),"$",""))),TRUE,FALSE),"MissingAbsMsg",TRUE,"PerfectMsg")</f>
        <v/>
      </c>
    </row>
    <row r="33" spans="5:8" ht="42" customHeight="1" x14ac:dyDescent="0.15">
      <c r="E33" s="68">
        <v>0</v>
      </c>
      <c r="F33" s="57" t="str">
        <f ca="1">_xlfn.IFS(ISBLANK(Lumens!F33),"",IF(NOT(ISNA('#_Lumens'!F33)),IF(ISNA(Lumens!F33),TRUE,FALSE),FALSE),"StuNAMsg",IF(AND(ISNA('#_Lumens'!F33),ISNA(Lumens!F33)),TRUE,FALSE),"PerfectMsg",IF(NOT(ISERROR('#_Lumens'!F33)),IF(ISERROR(Lumens!F33),TRUE,FALSE),FALSE),"StuErrorMsg",IF(TYPE('#_Lumens'!F33)&lt;&gt;TYPE(Lumens!F33),TRUE,FALSE),"WrongTypeMsg",IF(_xlfn.ISFORMULA('#_Lumens'!F33),IF(NOT(_xlfn.ISFORMULA(Lumens!F33)),TRUE),FALSE),"MissingFormulaMsg",IF(NOT(AND(ISNUMBER(FIND("[",_xlfn.FORMULATEXT('#_Lumens'!F33))),ISNUMBER(FIND("!",_xlfn.FORMULATEXT('#_Lumens'!F33))))),AND(ISNUMBER(FIND("[",_xlfn.FORMULATEXT(Lumens!F33))),ISNUMBER(FIND("!",_xlfn.FORMULATEXT(Lumens!F33)))),FALSE),"ExternalRefsMsg",IF(ISNUMBER('#_Lumens'!F33),IF(ABS('#_Lumens'!F33-Lumens!F33)&gt;0.00001,TRUE,FALSE),IF('#_Lumens'!F33&lt;&gt;Lumens!F33,TRUE,FALSE)),IF(ISNUMBER('#_Lumens'!F33),IF('#_Lumens'!F33&gt;Lumens!F33,"TooLow","TooHigh"),"WrongAnswer"),NOT(_xlfn.ISFORMULA('#_Lumens'!F33)),"PerfectMsg",IF((LEN(SUBSTITUTE(SUBSTITUTE(SUBSTITUTE(SUBSTITUTE(SUBSTITUTE(SUBSTITUTE(SUBSTITUTE(SUBSTITUTE(SUBSTITUTE(SUBSTITUTE(SUBSTITUTE(SUBSTITUTE(SUBSTITUTE(SUBSTITUTE(SUBSTITUTE(SUBSTITUTE(SUBSTITUTE(SUBSTITUTE(SUBSTITUTE(SUBSTITUTE(SUBSTITUTE(SUBSTITUTE(SUBSTITUTE(SUBSTITUTE(IF(_xlfn.ISFORMULA(Lumens!F33),_xlfn.FORMULATEXT(Lumens!F33),Lumens!F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Lumens!F33),_xlfn.FORMULATEXT(Lumens!F33),Lumens!F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Lumens'!F33),_xlfn.FORMULATEXT('#_Lumens'!F33),'#_Lumens'!F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Lumens'!F33),_xlfn.FORMULATEXT('#_Lumens'!F33),'#_Lumens'!F33),"9","#"),"8","#"),"7","#"),"6","#"),"5","#"),"4","#"),"3","#"),"2","#"),"1","#"),"0","#"),CHAR(10),""),"$","")," ",""),",","@"),"&gt;","@"),"&lt;","@"),"=","@"),")","@"),"(","@"),"^","@"),"/","@"),"+","@"),"*","@"),"-","@"),"@#","")))/2,TRUE,FALSE),"HardCodeMsg",IF(LEN(IF(_xlfn.ISFORMULA(Lumens!F33),_xlfn.FORMULATEXT(Lumens!F33),Lumens!F33))-LEN(SUBSTITUTE(IF(_xlfn.ISFORMULA(Lumens!F33),_xlfn.FORMULATEXT(Lumens!F33),Lumens!F33),"""",""))&gt;LEN(IF(_xlfn.ISFORMULA('#_Lumens'!F33),_xlfn.FORMULATEXT('#_Lumens'!F33),'#_Lumens'!F33))-LEN(SUBSTITUTE(IF(_xlfn.ISFORMULA('#_Lumens'!F33),_xlfn.FORMULATEXT('#_Lumens'!F33),'#_Lumens'!F33),"""","")),TRUE,FALSE),"HardQuoteMsg",IF(LEN(IF(_xlfn.ISFORMULA(Lumens!F33),_xlfn.FORMULATEXT(Lumens!F33),Lumens!F33))-LEN(SUBSTITUTE(IF(_xlfn.ISFORMULA(Lumens!F33),_xlfn.FORMULATEXT(Lumens!F33),Lumens!F33),"$",""))&lt;0.5*(LEN(IF(_xlfn.ISFORMULA('#_Lumens'!F33),_xlfn.FORMULATEXT('#_Lumens'!F33),'#_Lumens'!F33))-LEN(SUBSTITUTE(IF(_xlfn.ISFORMULA('#_Lumens'!F33),_xlfn.FORMULATEXT('#_Lumens'!F33),'#_Lumens'!F33),"$",""))),TRUE,FALSE),"MissingAbsMsg",TRUE,"PerfectMsg")</f>
        <v/>
      </c>
      <c r="G33" s="57" t="str">
        <f ca="1">_xlfn.IFS(ISBLANK(Lumens!G33),"",IF(NOT(ISNA('#_Lumens'!G33)),IF(ISNA(Lumens!G33),TRUE,FALSE),FALSE),"StuNAMsg",IF(AND(ISNA('#_Lumens'!G33),ISNA(Lumens!G33)),TRUE,FALSE),"PerfectMsg",IF(NOT(ISERROR('#_Lumens'!G33)),IF(ISERROR(Lumens!G33),TRUE,FALSE),FALSE),"StuErrorMsg",IF(TYPE('#_Lumens'!G33)&lt;&gt;TYPE(Lumens!G33),TRUE,FALSE),"WrongTypeMsg",IF(_xlfn.ISFORMULA('#_Lumens'!G33),IF(NOT(_xlfn.ISFORMULA(Lumens!G33)),TRUE),FALSE),"MissingFormulaMsg",IF(NOT(AND(ISNUMBER(FIND("[",_xlfn.FORMULATEXT('#_Lumens'!G33))),ISNUMBER(FIND("!",_xlfn.FORMULATEXT('#_Lumens'!G33))))),AND(ISNUMBER(FIND("[",_xlfn.FORMULATEXT(Lumens!G33))),ISNUMBER(FIND("!",_xlfn.FORMULATEXT(Lumens!G33)))),FALSE),"ExternalRefsMsg",IF(ISNUMBER('#_Lumens'!G33),IF(ABS('#_Lumens'!G33-Lumens!G33)&gt;0.00001,TRUE,FALSE),IF('#_Lumens'!G33&lt;&gt;Lumens!G33,TRUE,FALSE)),IF(ISNUMBER('#_Lumens'!G33),IF('#_Lumens'!G33&gt;Lumens!G33,"TooLow","TooHigh"),"WrongAnswer"),NOT(_xlfn.ISFORMULA('#_Lumens'!G33)),"PerfectMsg",IF((LEN(SUBSTITUTE(SUBSTITUTE(SUBSTITUTE(SUBSTITUTE(SUBSTITUTE(SUBSTITUTE(SUBSTITUTE(SUBSTITUTE(SUBSTITUTE(SUBSTITUTE(SUBSTITUTE(SUBSTITUTE(SUBSTITUTE(SUBSTITUTE(SUBSTITUTE(SUBSTITUTE(SUBSTITUTE(SUBSTITUTE(SUBSTITUTE(SUBSTITUTE(SUBSTITUTE(SUBSTITUTE(SUBSTITUTE(SUBSTITUTE(IF(_xlfn.ISFORMULA(Lumens!G33),_xlfn.FORMULATEXT(Lumens!G33),Lumens!G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Lumens!G33),_xlfn.FORMULATEXT(Lumens!G33),Lumens!G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Lumens'!G33),_xlfn.FORMULATEXT('#_Lumens'!G33),'#_Lumens'!G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Lumens'!G33),_xlfn.FORMULATEXT('#_Lumens'!G33),'#_Lumens'!G33),"9","#"),"8","#"),"7","#"),"6","#"),"5","#"),"4","#"),"3","#"),"2","#"),"1","#"),"0","#"),CHAR(10),""),"$","")," ",""),",","@"),"&gt;","@"),"&lt;","@"),"=","@"),")","@"),"(","@"),"^","@"),"/","@"),"+","@"),"*","@"),"-","@"),"@#","")))/2,TRUE,FALSE),"HardCodeMsg",IF(LEN(IF(_xlfn.ISFORMULA(Lumens!G33),_xlfn.FORMULATEXT(Lumens!G33),Lumens!G33))-LEN(SUBSTITUTE(IF(_xlfn.ISFORMULA(Lumens!G33),_xlfn.FORMULATEXT(Lumens!G33),Lumens!G33),"""",""))&gt;LEN(IF(_xlfn.ISFORMULA('#_Lumens'!G33),_xlfn.FORMULATEXT('#_Lumens'!G33),'#_Lumens'!G33))-LEN(SUBSTITUTE(IF(_xlfn.ISFORMULA('#_Lumens'!G33),_xlfn.FORMULATEXT('#_Lumens'!G33),'#_Lumens'!G33),"""","")),TRUE,FALSE),"HardQuoteMsg",IF(LEN(IF(_xlfn.ISFORMULA(Lumens!G33),_xlfn.FORMULATEXT(Lumens!G33),Lumens!G33))-LEN(SUBSTITUTE(IF(_xlfn.ISFORMULA(Lumens!G33),_xlfn.FORMULATEXT(Lumens!G33),Lumens!G33),"$",""))&lt;0.5*(LEN(IF(_xlfn.ISFORMULA('#_Lumens'!G33),_xlfn.FORMULATEXT('#_Lumens'!G33),'#_Lumens'!G33))-LEN(SUBSTITUTE(IF(_xlfn.ISFORMULA('#_Lumens'!G33),_xlfn.FORMULATEXT('#_Lumens'!G33),'#_Lumens'!G33),"$",""))),TRUE,FALSE),"MissingAbsMsg",TRUE,"PerfectMsg")</f>
        <v/>
      </c>
      <c r="H33" s="51" t="str">
        <f ca="1">_xlfn.IFS(ISBLANK(Lumens!H33),"",IF(NOT(ISNA('#_Lumens'!H33)),IF(ISNA(Lumens!H33),TRUE,FALSE),FALSE),"StuNAMsg",IF(AND(ISNA('#_Lumens'!H33),ISNA(Lumens!H33)),TRUE,FALSE),"PerfectMsg",IF(NOT(ISERROR('#_Lumens'!H33)),IF(ISERROR(Lumens!H33),TRUE,FALSE),FALSE),"StuErrorMsg",IF(TYPE('#_Lumens'!H33)&lt;&gt;TYPE(Lumens!H33),TRUE,FALSE),"WrongTypeMsg",IF(_xlfn.ISFORMULA('#_Lumens'!H33),IF(NOT(_xlfn.ISFORMULA(Lumens!H33)),TRUE),FALSE),"MissingFormulaMsg",IF(NOT(AND(ISNUMBER(FIND("[",_xlfn.FORMULATEXT('#_Lumens'!H33))),ISNUMBER(FIND("!",_xlfn.FORMULATEXT('#_Lumens'!H33))))),AND(ISNUMBER(FIND("[",_xlfn.FORMULATEXT(Lumens!H33))),ISNUMBER(FIND("!",_xlfn.FORMULATEXT(Lumens!H33)))),FALSE),"ExternalRefsMsg",IF(ISNUMBER('#_Lumens'!H33),IF(ABS('#_Lumens'!H33-Lumens!H33)&gt;0.00001,TRUE,FALSE),IF('#_Lumens'!H33&lt;&gt;Lumens!H33,TRUE,FALSE)),IF(ISNUMBER('#_Lumens'!H33),IF('#_Lumens'!H33&gt;Lumens!H33,"TooLow","TooHigh"),"WrongAnswer"),NOT(_xlfn.ISFORMULA('#_Lumens'!H33)),"PerfectMsg",IF((LEN(SUBSTITUTE(SUBSTITUTE(SUBSTITUTE(SUBSTITUTE(SUBSTITUTE(SUBSTITUTE(SUBSTITUTE(SUBSTITUTE(SUBSTITUTE(SUBSTITUTE(SUBSTITUTE(SUBSTITUTE(SUBSTITUTE(SUBSTITUTE(SUBSTITUTE(SUBSTITUTE(SUBSTITUTE(SUBSTITUTE(SUBSTITUTE(SUBSTITUTE(SUBSTITUTE(SUBSTITUTE(SUBSTITUTE(SUBSTITUTE(IF(_xlfn.ISFORMULA(Lumens!H33),_xlfn.FORMULATEXT(Lumens!H33),Lumens!H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Lumens!H33),_xlfn.FORMULATEXT(Lumens!H33),Lumens!H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Lumens'!H33),_xlfn.FORMULATEXT('#_Lumens'!H33),'#_Lumens'!H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Lumens'!H33),_xlfn.FORMULATEXT('#_Lumens'!H33),'#_Lumens'!H33),"9","#"),"8","#"),"7","#"),"6","#"),"5","#"),"4","#"),"3","#"),"2","#"),"1","#"),"0","#"),CHAR(10),""),"$","")," ",""),",","@"),"&gt;","@"),"&lt;","@"),"=","@"),")","@"),"(","@"),"^","@"),"/","@"),"+","@"),"*","@"),"-","@"),"@#","")))/2,TRUE,FALSE),"HardCodeMsg",IF(LEN(IF(_xlfn.ISFORMULA(Lumens!H33),_xlfn.FORMULATEXT(Lumens!H33),Lumens!H33))-LEN(SUBSTITUTE(IF(_xlfn.ISFORMULA(Lumens!H33),_xlfn.FORMULATEXT(Lumens!H33),Lumens!H33),"""",""))&gt;LEN(IF(_xlfn.ISFORMULA('#_Lumens'!H33),_xlfn.FORMULATEXT('#_Lumens'!H33),'#_Lumens'!H33))-LEN(SUBSTITUTE(IF(_xlfn.ISFORMULA('#_Lumens'!H33),_xlfn.FORMULATEXT('#_Lumens'!H33),'#_Lumens'!H33),"""","")),TRUE,FALSE),"HardQuoteMsg",IF(LEN(IF(_xlfn.ISFORMULA(Lumens!H33),_xlfn.FORMULATEXT(Lumens!H33),Lumens!H33))-LEN(SUBSTITUTE(IF(_xlfn.ISFORMULA(Lumens!H33),_xlfn.FORMULATEXT(Lumens!H33),Lumens!H33),"$",""))&lt;0.5*(LEN(IF(_xlfn.ISFORMULA('#_Lumens'!H33),_xlfn.FORMULATEXT('#_Lumens'!H33),'#_Lumens'!H33))-LEN(SUBSTITUTE(IF(_xlfn.ISFORMULA('#_Lumens'!H33),_xlfn.FORMULATEXT('#_Lumens'!H33),'#_Lumens'!H33),"$",""))),TRUE,FALSE),"MissingAbsMsg",TRUE,"PerfectMsg")</f>
        <v/>
      </c>
    </row>
    <row r="35" spans="5:8" ht="34.25" customHeight="1" x14ac:dyDescent="0.15">
      <c r="E35" s="58">
        <v>0</v>
      </c>
      <c r="F35" s="58"/>
      <c r="G35" s="58"/>
      <c r="H35" s="57" t="str">
        <f ca="1">_xlfn.IFS(ISBLANK(Lumens!H35),"",IF(NOT(ISNA('#_Lumens'!H35)),IF(ISNA(Lumens!H35),TRUE,FALSE),FALSE),"StuNAMsg",IF(AND(ISNA('#_Lumens'!H35),ISNA(Lumens!H35)),TRUE,FALSE),"PerfectMsg",IF(NOT(ISERROR('#_Lumens'!H35)),IF(ISERROR(Lumens!H35),TRUE,FALSE),FALSE),"StuErrorMsg",IF(TYPE('#_Lumens'!H35)&lt;&gt;TYPE(Lumens!H35),TRUE,FALSE),"WrongTypeMsg",IF(_xlfn.ISFORMULA('#_Lumens'!H35),IF(NOT(_xlfn.ISFORMULA(Lumens!H35)),TRUE),FALSE),"MissingFormulaMsg",IF(NOT(AND(ISNUMBER(FIND("[",_xlfn.FORMULATEXT('#_Lumens'!H35))),ISNUMBER(FIND("!",_xlfn.FORMULATEXT('#_Lumens'!H35))))),AND(ISNUMBER(FIND("[",_xlfn.FORMULATEXT(Lumens!H35))),ISNUMBER(FIND("!",_xlfn.FORMULATEXT(Lumens!H35)))),FALSE),"ExternalRefsMsg",IF(ISNUMBER('#_Lumens'!H35),IF(ABS('#_Lumens'!H35-Lumens!H35)&gt;0.00001,TRUE,FALSE),IF('#_Lumens'!H35&lt;&gt;Lumens!H35,TRUE,FALSE)),IF(ISNUMBER('#_Lumens'!H35),IF('#_Lumens'!H35&gt;Lumens!H35,"TooLow","TooHigh"),"WrongAnswer"),NOT(_xlfn.ISFORMULA('#_Lumens'!H35)),"PerfectMsg",IF((LEN(SUBSTITUTE(SUBSTITUTE(SUBSTITUTE(SUBSTITUTE(SUBSTITUTE(SUBSTITUTE(SUBSTITUTE(SUBSTITUTE(SUBSTITUTE(SUBSTITUTE(SUBSTITUTE(SUBSTITUTE(SUBSTITUTE(SUBSTITUTE(SUBSTITUTE(SUBSTITUTE(SUBSTITUTE(SUBSTITUTE(SUBSTITUTE(SUBSTITUTE(SUBSTITUTE(SUBSTITUTE(SUBSTITUTE(SUBSTITUTE(IF(_xlfn.ISFORMULA(Lumens!H35),_xlfn.FORMULATEXT(Lumens!H35),Lumens!H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Lumens!H35),_xlfn.FORMULATEXT(Lumens!H35),Lumens!H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Lumens'!H35),_xlfn.FORMULATEXT('#_Lumens'!H35),'#_Lumens'!H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Lumens'!H35),_xlfn.FORMULATEXT('#_Lumens'!H35),'#_Lumens'!H35),"9","#"),"8","#"),"7","#"),"6","#"),"5","#"),"4","#"),"3","#"),"2","#"),"1","#"),"0","#"),CHAR(10),""),"$","")," ",""),",","@"),"&gt;","@"),"&lt;","@"),"=","@"),")","@"),"(","@"),"^","@"),"/","@"),"+","@"),"*","@"),"-","@"),"@#","")))/2,TRUE,FALSE),"HardCodeMsg",IF(LEN(IF(_xlfn.ISFORMULA(Lumens!H35),_xlfn.FORMULATEXT(Lumens!H35),Lumens!H35))-LEN(SUBSTITUTE(IF(_xlfn.ISFORMULA(Lumens!H35),_xlfn.FORMULATEXT(Lumens!H35),Lumens!H35),"""",""))&gt;LEN(IF(_xlfn.ISFORMULA('#_Lumens'!H35),_xlfn.FORMULATEXT('#_Lumens'!H35),'#_Lumens'!H35))-LEN(SUBSTITUTE(IF(_xlfn.ISFORMULA('#_Lumens'!H35),_xlfn.FORMULATEXT('#_Lumens'!H35),'#_Lumens'!H35),"""","")),TRUE,FALSE),"HardQuoteMsg",IF(LEN(IF(_xlfn.ISFORMULA(Lumens!H35),_xlfn.FORMULATEXT(Lumens!H35),Lumens!H35))-LEN(SUBSTITUTE(IF(_xlfn.ISFORMULA(Lumens!H35),_xlfn.FORMULATEXT(Lumens!H35),Lumens!H35),"$",""))&lt;0.5*(LEN(IF(_xlfn.ISFORMULA('#_Lumens'!H35),_xlfn.FORMULATEXT('#_Lumens'!H35),'#_Lumens'!H35))-LEN(SUBSTITUTE(IF(_xlfn.ISFORMULA('#_Lumens'!H35),_xlfn.FORMULATEXT('#_Lumens'!H35),'#_Lumens'!H35),"$",""))),TRUE,FALSE),"MissingAbsMsg",TRUE,"PerfectMsg")</f>
        <v/>
      </c>
    </row>
    <row r="36" spans="5:8" ht="34.25" customHeight="1" x14ac:dyDescent="0.15">
      <c r="E36" s="58">
        <v>0</v>
      </c>
      <c r="F36" s="58"/>
      <c r="G36" s="58"/>
      <c r="H36" s="57" t="str">
        <f ca="1">_xlfn.IFS(ISBLANK(Lumens!H36),"",IF(NOT(ISNA('#_Lumens'!H36)),IF(ISNA(Lumens!H36),TRUE,FALSE),FALSE),"StuNAMsg",IF(AND(ISNA('#_Lumens'!H36),ISNA(Lumens!H36)),TRUE,FALSE),"PerfectMsg",IF(NOT(ISERROR('#_Lumens'!H36)),IF(ISERROR(Lumens!H36),TRUE,FALSE),FALSE),"StuErrorMsg",IF(TYPE('#_Lumens'!H36)&lt;&gt;TYPE(Lumens!H36),TRUE,FALSE),"WrongTypeMsg",IF(_xlfn.ISFORMULA('#_Lumens'!H36),IF(NOT(_xlfn.ISFORMULA(Lumens!H36)),TRUE),FALSE),"MissingFormulaMsg",IF(NOT(AND(ISNUMBER(FIND("[",_xlfn.FORMULATEXT('#_Lumens'!H36))),ISNUMBER(FIND("!",_xlfn.FORMULATEXT('#_Lumens'!H36))))),AND(ISNUMBER(FIND("[",_xlfn.FORMULATEXT(Lumens!H36))),ISNUMBER(FIND("!",_xlfn.FORMULATEXT(Lumens!H36)))),FALSE),"ExternalRefsMsg",IF(ISNUMBER('#_Lumens'!H36),IF(ABS('#_Lumens'!H36-Lumens!H36)&gt;0.00001,TRUE,FALSE),IF('#_Lumens'!H36&lt;&gt;Lumens!H36,TRUE,FALSE)),IF(ISNUMBER('#_Lumens'!H36),IF('#_Lumens'!H36&gt;Lumens!H36,"TooLow","TooHigh"),"WrongAnswer"),NOT(_xlfn.ISFORMULA('#_Lumens'!H36)),"PerfectMsg",IF((LEN(SUBSTITUTE(SUBSTITUTE(SUBSTITUTE(SUBSTITUTE(SUBSTITUTE(SUBSTITUTE(SUBSTITUTE(SUBSTITUTE(SUBSTITUTE(SUBSTITUTE(SUBSTITUTE(SUBSTITUTE(SUBSTITUTE(SUBSTITUTE(SUBSTITUTE(SUBSTITUTE(SUBSTITUTE(SUBSTITUTE(SUBSTITUTE(SUBSTITUTE(SUBSTITUTE(SUBSTITUTE(SUBSTITUTE(SUBSTITUTE(IF(_xlfn.ISFORMULA(Lumens!H36),_xlfn.FORMULATEXT(Lumens!H36),Lumens!H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Lumens!H36),_xlfn.FORMULATEXT(Lumens!H36),Lumens!H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Lumens'!H36),_xlfn.FORMULATEXT('#_Lumens'!H36),'#_Lumens'!H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Lumens'!H36),_xlfn.FORMULATEXT('#_Lumens'!H36),'#_Lumens'!H36),"9","#"),"8","#"),"7","#"),"6","#"),"5","#"),"4","#"),"3","#"),"2","#"),"1","#"),"0","#"),CHAR(10),""),"$","")," ",""),",","@"),"&gt;","@"),"&lt;","@"),"=","@"),")","@"),"(","@"),"^","@"),"/","@"),"+","@"),"*","@"),"-","@"),"@#","")))/2,TRUE,FALSE),"HardCodeMsg",IF(LEN(IF(_xlfn.ISFORMULA(Lumens!H36),_xlfn.FORMULATEXT(Lumens!H36),Lumens!H36))-LEN(SUBSTITUTE(IF(_xlfn.ISFORMULA(Lumens!H36),_xlfn.FORMULATEXT(Lumens!H36),Lumens!H36),"""",""))&gt;LEN(IF(_xlfn.ISFORMULA('#_Lumens'!H36),_xlfn.FORMULATEXT('#_Lumens'!H36),'#_Lumens'!H36))-LEN(SUBSTITUTE(IF(_xlfn.ISFORMULA('#_Lumens'!H36),_xlfn.FORMULATEXT('#_Lumens'!H36),'#_Lumens'!H36),"""","")),TRUE,FALSE),"HardQuoteMsg",IF(LEN(IF(_xlfn.ISFORMULA(Lumens!H36),_xlfn.FORMULATEXT(Lumens!H36),Lumens!H36))-LEN(SUBSTITUTE(IF(_xlfn.ISFORMULA(Lumens!H36),_xlfn.FORMULATEXT(Lumens!H36),Lumens!H36),"$",""))&lt;0.5*(LEN(IF(_xlfn.ISFORMULA('#_Lumens'!H36),_xlfn.FORMULATEXT('#_Lumens'!H36),'#_Lumens'!H36))-LEN(SUBSTITUTE(IF(_xlfn.ISFORMULA('#_Lumens'!H36),_xlfn.FORMULATEXT('#_Lumens'!H36),'#_Lumens'!H36),"$",""))),TRUE,FALSE),"MissingAbsMsg",TRUE,"PerfectMsg")</f>
        <v/>
      </c>
    </row>
    <row r="37" spans="5:8" ht="34.25" customHeight="1" x14ac:dyDescent="0.15">
      <c r="E37" s="58">
        <v>0</v>
      </c>
      <c r="F37" s="58"/>
      <c r="G37" s="58"/>
      <c r="H37" s="57" t="str">
        <f ca="1">_xlfn.IFS(ISBLANK(Lumens!H37),"",IF(NOT(ISNA('#_Lumens'!H37)),IF(ISNA(Lumens!H37),TRUE,FALSE),FALSE),"StuNAMsg",IF(AND(ISNA('#_Lumens'!H37),ISNA(Lumens!H37)),TRUE,FALSE),"PerfectMsg",IF(NOT(ISERROR('#_Lumens'!H37)),IF(ISERROR(Lumens!H37),TRUE,FALSE),FALSE),"StuErrorMsg",IF(TYPE('#_Lumens'!H37)&lt;&gt;TYPE(Lumens!H37),TRUE,FALSE),"WrongTypeMsg",IF(_xlfn.ISFORMULA('#_Lumens'!H37),IF(NOT(_xlfn.ISFORMULA(Lumens!H37)),TRUE),FALSE),"MissingFormulaMsg",IF(NOT(AND(ISNUMBER(FIND("[",_xlfn.FORMULATEXT('#_Lumens'!H37))),ISNUMBER(FIND("!",_xlfn.FORMULATEXT('#_Lumens'!H37))))),AND(ISNUMBER(FIND("[",_xlfn.FORMULATEXT(Lumens!H37))),ISNUMBER(FIND("!",_xlfn.FORMULATEXT(Lumens!H37)))),FALSE),"ExternalRefsMsg",IF(ISNUMBER('#_Lumens'!H37),IF(ABS('#_Lumens'!H37-Lumens!H37)&gt;0.00001,TRUE,FALSE),IF('#_Lumens'!H37&lt;&gt;Lumens!H37,TRUE,FALSE)),IF(ISNUMBER('#_Lumens'!H37),IF('#_Lumens'!H37&gt;Lumens!H37,"TooLow","TooHigh"),"WrongAnswer"),NOT(_xlfn.ISFORMULA('#_Lumens'!H37)),"PerfectMsg",IF((LEN(SUBSTITUTE(SUBSTITUTE(SUBSTITUTE(SUBSTITUTE(SUBSTITUTE(SUBSTITUTE(SUBSTITUTE(SUBSTITUTE(SUBSTITUTE(SUBSTITUTE(SUBSTITUTE(SUBSTITUTE(SUBSTITUTE(SUBSTITUTE(SUBSTITUTE(SUBSTITUTE(SUBSTITUTE(SUBSTITUTE(SUBSTITUTE(SUBSTITUTE(SUBSTITUTE(SUBSTITUTE(SUBSTITUTE(SUBSTITUTE(IF(_xlfn.ISFORMULA(Lumens!H37),_xlfn.FORMULATEXT(Lumens!H37),Lumens!H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Lumens!H37),_xlfn.FORMULATEXT(Lumens!H37),Lumens!H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Lumens'!H37),_xlfn.FORMULATEXT('#_Lumens'!H37),'#_Lumens'!H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Lumens'!H37),_xlfn.FORMULATEXT('#_Lumens'!H37),'#_Lumens'!H37),"9","#"),"8","#"),"7","#"),"6","#"),"5","#"),"4","#"),"3","#"),"2","#"),"1","#"),"0","#"),CHAR(10),""),"$","")," ",""),",","@"),"&gt;","@"),"&lt;","@"),"=","@"),")","@"),"(","@"),"^","@"),"/","@"),"+","@"),"*","@"),"-","@"),"@#","")))/2,TRUE,FALSE),"HardCodeMsg",IF(LEN(IF(_xlfn.ISFORMULA(Lumens!H37),_xlfn.FORMULATEXT(Lumens!H37),Lumens!H37))-LEN(SUBSTITUTE(IF(_xlfn.ISFORMULA(Lumens!H37),_xlfn.FORMULATEXT(Lumens!H37),Lumens!H37),"""",""))&gt;LEN(IF(_xlfn.ISFORMULA('#_Lumens'!H37),_xlfn.FORMULATEXT('#_Lumens'!H37),'#_Lumens'!H37))-LEN(SUBSTITUTE(IF(_xlfn.ISFORMULA('#_Lumens'!H37),_xlfn.FORMULATEXT('#_Lumens'!H37),'#_Lumens'!H37),"""","")),TRUE,FALSE),"HardQuoteMsg",IF(LEN(IF(_xlfn.ISFORMULA(Lumens!H37),_xlfn.FORMULATEXT(Lumens!H37),Lumens!H37))-LEN(SUBSTITUTE(IF(_xlfn.ISFORMULA(Lumens!H37),_xlfn.FORMULATEXT(Lumens!H37),Lumens!H37),"$",""))&lt;0.5*(LEN(IF(_xlfn.ISFORMULA('#_Lumens'!H37),_xlfn.FORMULATEXT('#_Lumens'!H37),'#_Lumens'!H37))-LEN(SUBSTITUTE(IF(_xlfn.ISFORMULA('#_Lumens'!H37),_xlfn.FORMULATEXT('#_Lumens'!H37),'#_Lumens'!H37),"$",""))),TRUE,FALSE),"MissingAbsMsg",TRUE,"PerfectMsg")</f>
        <v/>
      </c>
    </row>
    <row r="38" spans="5:8" ht="34.25" customHeight="1" x14ac:dyDescent="0.15">
      <c r="E38" s="58">
        <v>0</v>
      </c>
      <c r="F38" s="58"/>
      <c r="G38" s="58"/>
      <c r="H38" s="64" t="str">
        <f ca="1">_xlfn.IFS(ISBLANK(Lumens!H38),"",IF(NOT(ISNA('#_Lumens'!H38)),IF(ISNA(Lumens!H38),TRUE,FALSE),FALSE),"StuNAMsg",IF(AND(ISNA('#_Lumens'!H38),ISNA(Lumens!H38)),TRUE,FALSE),"PerfectMsg",IF(NOT(ISERROR('#_Lumens'!H38)),IF(ISERROR(Lumens!H38),TRUE,FALSE),FALSE),"StuErrorMsg",IF(TYPE('#_Lumens'!H38)&lt;&gt;TYPE(Lumens!H38),TRUE,FALSE),"WrongTypeMsg",IF(_xlfn.ISFORMULA('#_Lumens'!H38),IF(NOT(_xlfn.ISFORMULA(Lumens!H38)),TRUE),FALSE),"MissingFormulaMsg",IF(NOT(AND(ISNUMBER(FIND("[",_xlfn.FORMULATEXT('#_Lumens'!H38))),ISNUMBER(FIND("!",_xlfn.FORMULATEXT('#_Lumens'!H38))))),AND(ISNUMBER(FIND("[",_xlfn.FORMULATEXT(Lumens!H38))),ISNUMBER(FIND("!",_xlfn.FORMULATEXT(Lumens!H38)))),FALSE),"ExternalRefsMsg",IF(ISNUMBER('#_Lumens'!H38),IF(ABS('#_Lumens'!H38-Lumens!H38)&gt;0.00001,TRUE,FALSE),IF('#_Lumens'!H38&lt;&gt;Lumens!H38,TRUE,FALSE)),IF(ISNUMBER('#_Lumens'!H38),IF('#_Lumens'!H38&gt;Lumens!H38,"TooLow","TooHigh"),"WrongAnswer"),NOT(_xlfn.ISFORMULA('#_Lumens'!H38)),"PerfectMsg",IF((LEN(SUBSTITUTE(SUBSTITUTE(SUBSTITUTE(SUBSTITUTE(SUBSTITUTE(SUBSTITUTE(SUBSTITUTE(SUBSTITUTE(SUBSTITUTE(SUBSTITUTE(SUBSTITUTE(SUBSTITUTE(SUBSTITUTE(SUBSTITUTE(SUBSTITUTE(SUBSTITUTE(SUBSTITUTE(SUBSTITUTE(SUBSTITUTE(SUBSTITUTE(SUBSTITUTE(SUBSTITUTE(SUBSTITUTE(SUBSTITUTE(IF(_xlfn.ISFORMULA(Lumens!H38),_xlfn.FORMULATEXT(Lumens!H38),Lumens!H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Lumens!H38),_xlfn.FORMULATEXT(Lumens!H38),Lumens!H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Lumens'!H38),_xlfn.FORMULATEXT('#_Lumens'!H38),'#_Lumens'!H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Lumens'!H38),_xlfn.FORMULATEXT('#_Lumens'!H38),'#_Lumens'!H38),"9","#"),"8","#"),"7","#"),"6","#"),"5","#"),"4","#"),"3","#"),"2","#"),"1","#"),"0","#"),CHAR(10),""),"$","")," ",""),",","@"),"&gt;","@"),"&lt;","@"),"=","@"),")","@"),"(","@"),"^","@"),"/","@"),"+","@"),"*","@"),"-","@"),"@#","")))/2,TRUE,FALSE),"HardCodeMsg",IF(LEN(IF(_xlfn.ISFORMULA(Lumens!H38),_xlfn.FORMULATEXT(Lumens!H38),Lumens!H38))-LEN(SUBSTITUTE(IF(_xlfn.ISFORMULA(Lumens!H38),_xlfn.FORMULATEXT(Lumens!H38),Lumens!H38),"""",""))&gt;LEN(IF(_xlfn.ISFORMULA('#_Lumens'!H38),_xlfn.FORMULATEXT('#_Lumens'!H38),'#_Lumens'!H38))-LEN(SUBSTITUTE(IF(_xlfn.ISFORMULA('#_Lumens'!H38),_xlfn.FORMULATEXT('#_Lumens'!H38),'#_Lumens'!H38),"""","")),TRUE,FALSE),"HardQuoteMsg",IF(LEN(IF(_xlfn.ISFORMULA(Lumens!H38),_xlfn.FORMULATEXT(Lumens!H38),Lumens!H38))-LEN(SUBSTITUTE(IF(_xlfn.ISFORMULA(Lumens!H38),_xlfn.FORMULATEXT(Lumens!H38),Lumens!H38),"$",""))&lt;0.5*(LEN(IF(_xlfn.ISFORMULA('#_Lumens'!H38),_xlfn.FORMULATEXT('#_Lumens'!H38),'#_Lumens'!H38))-LEN(SUBSTITUTE(IF(_xlfn.ISFORMULA('#_Lumens'!H38),_xlfn.FORMULATEXT('#_Lumens'!H38),'#_Lumens'!H38),"$",""))),TRUE,FALSE),"MissingAbsMsg",TRUE,"PerfectMsg")</f>
        <v/>
      </c>
    </row>
  </sheetData>
  <mergeCells count="4">
    <mergeCell ref="E35:G35"/>
    <mergeCell ref="E36:G36"/>
    <mergeCell ref="E37:G37"/>
    <mergeCell ref="E38:G38"/>
  </mergeCells>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32818D-3BA3-A545-9816-E79DAF760096}">
  <dimension ref="A1:AO38"/>
  <sheetViews>
    <sheetView showGridLines="0" zoomScale="120" zoomScaleNormal="120" workbookViewId="0">
      <pane ySplit="2" topLeftCell="A3" activePane="bottomLeft" state="frozen"/>
      <selection pane="bottomLeft" activeCell="A3" sqref="A3"/>
    </sheetView>
  </sheetViews>
  <sheetFormatPr baseColWidth="10" defaultColWidth="8.83203125" defaultRowHeight="15" x14ac:dyDescent="0.2"/>
  <cols>
    <col min="5" max="5" width="45.6640625" customWidth="1"/>
    <col min="6" max="6" width="23.33203125" customWidth="1"/>
    <col min="7" max="7" width="19.83203125" customWidth="1"/>
    <col min="8" max="8" width="20.33203125" customWidth="1"/>
  </cols>
  <sheetData>
    <row r="1" spans="1:41" s="22" customFormat="1" ht="22" customHeight="1" x14ac:dyDescent="0.2">
      <c r="A1" s="26" t="s">
        <v>299</v>
      </c>
      <c r="B1" s="26" t="s">
        <v>300</v>
      </c>
      <c r="C1" s="26" t="s">
        <v>301</v>
      </c>
      <c r="D1" s="27" t="str" cm="1">
        <f t="array" aca="1" ref="D1" ca="1">IFERROR(
    _xlfn.LET(
        _xlpm.FileName, MID(CELL("filename", A1), FIND("]", CELL("filename", A1)) + 1, 255),
        _xlpm.DynamicRef, INDIRECT("'#_" &amp; _xlpm.FileName &amp; "'!" &amp; C2),
        IF(
            TYPE(_xlpm.DynamicRef) = 1,
            VLOOKUP(
                CELL("format", _xlpm.DynamicRef),
                FormatCodesSFX!$A$4:$B$53,
                2,
                FALSE
            ),
            _xlfn.SWITCH(
                TYPE(_xlpm.DynamicRef),
                2, "short text",
                4, "logical",
                16, "error",
                64, "long text",
                "Other"
            )
        )
    ),
    "Error in formula"
)</f>
        <v>error</v>
      </c>
      <c r="E1" s="26"/>
      <c r="F1" s="26"/>
      <c r="G1" s="26"/>
      <c r="H1" s="26"/>
      <c r="I1" s="27" t="str" cm="1">
        <f t="array" ref="I1">_xlfn.IFS(ROW(A100)&lt;100,"Undo deleted row or quit without saving",COLUMN(AZ1)&lt;52,"Undo deleted column or quit without saving",ROW(A100)&gt;100,"Undo inserted row or quit without saving",COLUMN(AZ1)&gt;52,"Undo inserted column or quit without saving",Scoreboard!$F$28&lt;&gt;"","Security compromised: Undo last action or quit without saving",TRUE=TRUE,"Joe Bobcat")</f>
        <v>Joe Bobcat</v>
      </c>
      <c r="J1" s="27"/>
      <c r="K1" s="27"/>
      <c r="L1" s="27" t="s">
        <v>302</v>
      </c>
      <c r="M1" s="27"/>
      <c r="N1" s="27"/>
      <c r="O1" s="27"/>
      <c r="P1" s="28" t="s">
        <v>303</v>
      </c>
      <c r="Q1" s="27"/>
      <c r="R1" s="27"/>
      <c r="S1" s="55" t="s">
        <v>305</v>
      </c>
      <c r="T1" s="30"/>
      <c r="U1" s="29"/>
      <c r="V1" s="30"/>
      <c r="W1" s="29"/>
      <c r="X1" s="26" t="str">
        <f t="shared" ref="X1:AA2" si="0">A1</f>
        <v>earned</v>
      </c>
      <c r="Y1" s="26" t="str">
        <f t="shared" si="0"/>
        <v>possible</v>
      </c>
      <c r="Z1" s="26" t="str">
        <f t="shared" si="0"/>
        <v>cell</v>
      </c>
      <c r="AA1" s="27" t="str">
        <f t="shared" ca="1" si="0"/>
        <v>error</v>
      </c>
      <c r="AB1" s="26"/>
      <c r="AC1" s="26"/>
      <c r="AD1" s="31"/>
      <c r="AE1" s="31"/>
      <c r="AF1" s="27" t="str">
        <f>I1</f>
        <v>Joe Bobcat</v>
      </c>
      <c r="AG1" s="27"/>
      <c r="AH1" s="31"/>
      <c r="AI1" s="31"/>
      <c r="AJ1" s="31"/>
      <c r="AK1" s="31"/>
      <c r="AL1" s="27" t="s">
        <v>302</v>
      </c>
      <c r="AM1" s="31"/>
      <c r="AN1" s="31"/>
      <c r="AO1" s="31"/>
    </row>
    <row r="2" spans="1:41" s="22" customFormat="1" ht="23" customHeight="1" thickBot="1" x14ac:dyDescent="0.4">
      <c r="A2" s="32">
        <f ca="1">LumensSC!$A$2</f>
        <v>0</v>
      </c>
      <c r="B2" s="33">
        <f>LumensSC!$B$2</f>
        <v>19</v>
      </c>
      <c r="C2" s="32" t="str" cm="1">
        <f t="array" aca="1" ref="C2" ca="1">SUBSTITUTE(IF(LEN(CELL("address"))&lt;15,CELL("address"),""),"$","")</f>
        <v/>
      </c>
      <c r="D2" s="34" t="str" cm="1">
        <f t="array" aca="1" ref="D2" ca="1">IF(ISNUMBER(SEARCH("#REF!",_xlfn.SINGLE(_xlfn.FORMULATEXT(INDIRECT("'LumensSC'!" &amp; C2))))), "DRAGGING CELLS IS NOT PERMITTED. PLEASE UNDO LAST ACTION!!",IF(IF(LumensSC!B2=0,1,LumensSC!C2/LumensSC!B2)&gt;=Scoreboard!$F$19,IF(ISNUMBER(SEARCH("#REF!",_xlfn.SINGLE(_xlfn.FORMULATEXT(INDIRECT("'LumensSC'!"&amp;C2))))),"DRAGGING CELLS IS NOT PERMITTED. PLEASE UNDO LAST ACTION!!",IF($P$1&lt;&gt;"Feedback OFF",IFERROR(HLOOKUP(INDIRECT("'LumensSC'!"&amp;C2),FeedbackSFX!$B$2:$N$10,IF($P$1="Feedback ON", 2, FeedbackSFX!B1), FALSE), ""),"")),IF(IF(LumensSC!B2=0,1,LumensSC!C2/LumensSC!B2)&gt;=Scoreboard!$F$19/2,"Earn "&amp;TEXT(Scoreboard!$F$19,"0%")&amp;" to unlock score and feedback. ---&gt; Halfway There!!!","Earn "&amp;TEXT(Scoreboard!$F$19,"0%")&amp;" to unlock score and feedback.")))</f>
        <v/>
      </c>
      <c r="E2" s="35"/>
      <c r="F2" s="35"/>
      <c r="G2" s="35"/>
      <c r="H2" s="35"/>
      <c r="I2" s="36"/>
      <c r="J2" s="35"/>
      <c r="K2" s="35"/>
      <c r="L2" s="35"/>
      <c r="M2" s="35"/>
      <c r="N2" s="35"/>
      <c r="O2" s="35"/>
      <c r="P2" s="42" t="str">
        <f ca="1">IF(Scoreboard!$E$4="Excel version: Invalid","****ERROR: Scoreboard requires Excel 365 or 2021 to run****", "")</f>
        <v/>
      </c>
      <c r="Q2" s="35"/>
      <c r="R2" s="35"/>
      <c r="S2" s="37"/>
      <c r="T2" s="38"/>
      <c r="U2" s="39"/>
      <c r="V2" s="38"/>
      <c r="W2" s="39"/>
      <c r="X2" s="40">
        <f t="shared" ca="1" si="0"/>
        <v>0</v>
      </c>
      <c r="Y2" s="40">
        <f t="shared" si="0"/>
        <v>19</v>
      </c>
      <c r="Z2" s="40" t="str">
        <f t="shared" ca="1" si="0"/>
        <v/>
      </c>
      <c r="AA2" s="34" t="str">
        <f t="shared" ca="1" si="0"/>
        <v/>
      </c>
      <c r="AB2" s="35"/>
      <c r="AC2" s="35"/>
      <c r="AD2" s="41"/>
      <c r="AE2" s="41"/>
      <c r="AF2" s="41"/>
      <c r="AG2" s="41"/>
      <c r="AH2" s="41"/>
      <c r="AI2" s="41"/>
      <c r="AJ2" s="41"/>
      <c r="AK2" s="41"/>
      <c r="AL2" s="41"/>
      <c r="AM2" s="41"/>
      <c r="AN2" s="41"/>
      <c r="AO2" s="41"/>
    </row>
    <row r="28" spans="5:8" x14ac:dyDescent="0.2">
      <c r="E28" s="8"/>
      <c r="F28" s="1" t="s">
        <v>60</v>
      </c>
      <c r="G28" s="3" t="s">
        <v>61</v>
      </c>
      <c r="H28" s="3" t="s">
        <v>26</v>
      </c>
    </row>
    <row r="29" spans="5:8" ht="18.5" customHeight="1" x14ac:dyDescent="0.2">
      <c r="E29" s="2" t="s">
        <v>45</v>
      </c>
      <c r="F29" s="65"/>
      <c r="G29" s="65"/>
      <c r="H29" s="23"/>
    </row>
    <row r="30" spans="5:8" ht="18.5" customHeight="1" x14ac:dyDescent="0.2">
      <c r="E30" s="2" t="s">
        <v>46</v>
      </c>
      <c r="F30" s="65"/>
      <c r="G30" s="65"/>
      <c r="H30" s="23"/>
    </row>
    <row r="31" spans="5:8" ht="18.5" customHeight="1" x14ac:dyDescent="0.2">
      <c r="E31" s="2" t="s">
        <v>47</v>
      </c>
      <c r="F31" s="65"/>
      <c r="G31" s="65"/>
      <c r="H31" s="23"/>
    </row>
    <row r="32" spans="5:8" ht="18.5" customHeight="1" x14ac:dyDescent="0.2">
      <c r="E32" s="2" t="s">
        <v>49</v>
      </c>
      <c r="F32" s="24"/>
      <c r="G32" s="24"/>
      <c r="H32" s="23"/>
    </row>
    <row r="33" spans="5:8" ht="42" customHeight="1" x14ac:dyDescent="0.2">
      <c r="E33" s="10" t="s">
        <v>62</v>
      </c>
      <c r="F33" s="56"/>
      <c r="G33" s="56"/>
      <c r="H33" s="23"/>
    </row>
    <row r="35" spans="5:8" ht="34.25" customHeight="1" x14ac:dyDescent="0.2">
      <c r="E35" s="4" t="s">
        <v>63</v>
      </c>
      <c r="F35" s="5"/>
      <c r="G35" s="6"/>
      <c r="H35" s="56"/>
    </row>
    <row r="36" spans="5:8" ht="34.25" customHeight="1" x14ac:dyDescent="0.2">
      <c r="E36" s="4" t="s">
        <v>64</v>
      </c>
      <c r="F36" s="5"/>
      <c r="G36" s="6"/>
      <c r="H36" s="56"/>
    </row>
    <row r="37" spans="5:8" ht="34.25" customHeight="1" x14ac:dyDescent="0.2">
      <c r="E37" s="4" t="s">
        <v>65</v>
      </c>
      <c r="F37" s="5"/>
      <c r="G37" s="6"/>
      <c r="H37" s="66"/>
    </row>
    <row r="38" spans="5:8" ht="34.25" customHeight="1" x14ac:dyDescent="0.2">
      <c r="E38" s="4" t="s">
        <v>66</v>
      </c>
      <c r="F38" s="5"/>
      <c r="G38" s="6"/>
      <c r="H38" s="61"/>
    </row>
  </sheetData>
  <mergeCells count="4">
    <mergeCell ref="E35:G35"/>
    <mergeCell ref="E36:G36"/>
    <mergeCell ref="E37:G37"/>
    <mergeCell ref="E38:G38"/>
  </mergeCells>
  <conditionalFormatting sqref="A1:A2 X1:X2">
    <cfRule type="expression" dxfId="27" priority="7">
      <formula>$A$2/$B$2&gt;=0.05</formula>
    </cfRule>
  </conditionalFormatting>
  <conditionalFormatting sqref="B1:B2 Y1:Y2">
    <cfRule type="expression" dxfId="26" priority="8">
      <formula>$A$2/$B$2&gt;=0.1</formula>
    </cfRule>
  </conditionalFormatting>
  <conditionalFormatting sqref="C1:C2 Z1:Z2">
    <cfRule type="expression" dxfId="25" priority="9">
      <formula>$A$2/$B$2&gt;=0.15</formula>
    </cfRule>
  </conditionalFormatting>
  <conditionalFormatting sqref="D1:D2 AA1:AA2">
    <cfRule type="expression" dxfId="24" priority="10">
      <formula>$A$2/$B$2&gt;=0.2</formula>
    </cfRule>
  </conditionalFormatting>
  <conditionalFormatting sqref="E1:E2 AB1:AB2">
    <cfRule type="expression" dxfId="23" priority="11">
      <formula>$A$2/$B$2&gt;=0.25</formula>
    </cfRule>
  </conditionalFormatting>
  <conditionalFormatting sqref="F1:F2 AC1:AC2">
    <cfRule type="expression" dxfId="22" priority="12">
      <formula>$A$2/$B$2&gt;=0.3</formula>
    </cfRule>
  </conditionalFormatting>
  <conditionalFormatting sqref="G1:G2 AD1:AD2">
    <cfRule type="expression" dxfId="21" priority="13">
      <formula>$A$2/$B$2&gt;=0.35</formula>
    </cfRule>
  </conditionalFormatting>
  <conditionalFormatting sqref="H1:H2 AE1:AE2">
    <cfRule type="expression" dxfId="20" priority="14">
      <formula>$A$2/$B$2&gt;=0.4</formula>
    </cfRule>
  </conditionalFormatting>
  <conditionalFormatting sqref="I1:I2 AF1:AF2">
    <cfRule type="expression" dxfId="19" priority="15">
      <formula>$A$2/$B$2&gt;=0.45</formula>
    </cfRule>
  </conditionalFormatting>
  <conditionalFormatting sqref="K1:K2 AH1:AH2">
    <cfRule type="expression" dxfId="18" priority="17">
      <formula>$A$2/$B$2&gt;=0.55</formula>
    </cfRule>
  </conditionalFormatting>
  <conditionalFormatting sqref="L1:L2 AI1:AI2">
    <cfRule type="expression" dxfId="17" priority="18">
      <formula>$A$2/$B$2&gt;=0.6</formula>
    </cfRule>
  </conditionalFormatting>
  <conditionalFormatting sqref="M1:M2 AJ1:AJ2">
    <cfRule type="expression" dxfId="16" priority="19">
      <formula>$A$2/$B$2&gt;=0.65</formula>
    </cfRule>
  </conditionalFormatting>
  <conditionalFormatting sqref="N1:N2 AK1:AK2">
    <cfRule type="expression" dxfId="15" priority="20">
      <formula>$A$2/$B$2&gt;=0.7</formula>
    </cfRule>
  </conditionalFormatting>
  <conditionalFormatting sqref="J1:J2 AG1:AG2">
    <cfRule type="expression" dxfId="14" priority="16">
      <formula>$A$2/$B$2&gt;=0.5</formula>
    </cfRule>
  </conditionalFormatting>
  <conditionalFormatting sqref="P1">
    <cfRule type="expression" dxfId="13" priority="6">
      <formula>$P$1&lt;&gt;""</formula>
    </cfRule>
  </conditionalFormatting>
  <conditionalFormatting sqref="A1:O2 X1:AO2 P2:R2 Q1:R1">
    <cfRule type="expression" dxfId="12" priority="5" stopIfTrue="1">
      <formula>$P$1="Feedback OFF"</formula>
    </cfRule>
  </conditionalFormatting>
  <conditionalFormatting sqref="O1:O2 AL1:AL2">
    <cfRule type="expression" dxfId="11" priority="21">
      <formula>$A$2/$B$2&gt;=0.75</formula>
    </cfRule>
  </conditionalFormatting>
  <conditionalFormatting sqref="P1:P2 AM1:AM2">
    <cfRule type="expression" dxfId="10" priority="22">
      <formula>$A$2/$B$2&gt;=0.8</formula>
    </cfRule>
  </conditionalFormatting>
  <conditionalFormatting sqref="Q1:Q2 AN1:AN2">
    <cfRule type="expression" dxfId="9" priority="23">
      <formula>$A$2/$B$2&gt;=0.85</formula>
    </cfRule>
  </conditionalFormatting>
  <conditionalFormatting sqref="R1:R2 AO1:AO2">
    <cfRule type="expression" dxfId="8" priority="24">
      <formula>$A$2/$B$2&gt;=1</formula>
    </cfRule>
  </conditionalFormatting>
  <conditionalFormatting sqref="A3:AA100">
    <cfRule type="expression" dxfId="1" priority="2" stopIfTrue="1">
      <formula>$D$2="DRAGGING CELLS IS NOT PERMITTED. PLEASE UNDO LAST ACTION!!"</formula>
    </cfRule>
  </conditionalFormatting>
  <dataValidations count="3">
    <dataValidation type="list" allowBlank="1" showInputMessage="1" showErrorMessage="1" sqref="H29:H33" xr:uid="{409A5B17-4A04-8948-AC58-25E49B360868}">
      <formula1>"Extreme low, Extreme high, SAME"</formula1>
    </dataValidation>
    <dataValidation type="list" allowBlank="1" showInputMessage="1" showErrorMessage="1" sqref="H38" xr:uid="{A3E7F27E-113C-0B45-B21E-353932492FF4}">
      <formula1>"Yes, No"</formula1>
    </dataValidation>
    <dataValidation type="list" allowBlank="1" showInputMessage="1" showErrorMessage="1" sqref="P1" xr:uid="{0C0CE0A2-3B48-7A4B-88B4-4D2598F23F1F}">
      <formula1>"Feedback ON, Taunting ON, Feedback OFF"</formula1>
    </dataValidation>
  </dataValidations>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expression" priority="25" stopIfTrue="1" id="{234B32C8-92CB-824C-B260-6D977F6F55B7}">
            <xm:f>AND((LumensSC!$A$2/LumensSC!$B$2&gt;=Scoreboard!$F$19),$P$1&lt;&gt;"Feedback OFF",IF(LumensSC!A3=FeedbackSFX!$C$2, TRUE, FALSE))</xm:f>
            <x14:dxf>
              <fill>
                <patternFill>
                  <bgColor rgb="FFCEEED0"/>
                </patternFill>
              </fill>
            </x14:dxf>
          </x14:cfRule>
          <x14:cfRule type="expression" priority="26" stopIfTrue="1" id="{34A15E28-B5D4-9942-A0F3-7644720CF161}">
            <xm:f>AND((LumensSC!$A$2/LumensSC!$B$2&gt;=Scoreboard!$F$19),$P$1&lt;&gt;"Feedback OFF",IF(LumensSC!A3=FeedbackSFX!$K$2, TRUE, FALSE))</xm:f>
            <x14:dxf>
              <fill>
                <patternFill>
                  <bgColor rgb="FFFFFF64"/>
                </patternFill>
              </fill>
            </x14:dxf>
          </x14:cfRule>
          <x14:cfRule type="expression" priority="27" stopIfTrue="1" id="{7BCF7267-25A5-574A-861C-7E367E20E29F}">
            <xm:f>AND((LumensSC!$A$2/LumensSC!$B$2&gt;=Scoreboard!$F$19),$P$1&lt;&gt;"Feedback OFF",AND(IF(LumensSC!A3&lt;&gt;FeedbackSFX!$C$2, TRUE, FALSE),LumensSC!A3&lt;&gt;"",_xlfn.ISFORMULA(LumensSC!A3)))</xm:f>
            <x14:dxf>
              <fill>
                <patternFill>
                  <bgColor rgb="FFFF99CC"/>
                </patternFill>
              </fill>
            </x14:dxf>
          </x14:cfRule>
          <xm:sqref>A3:AL38</xm:sqref>
        </x14:conditionalFormatting>
        <x14:conditionalFormatting xmlns:xm="http://schemas.microsoft.com/office/excel/2006/main">
          <x14:cfRule type="expression" priority="4" stopIfTrue="1" id="{AD4DB0B4-5EED-C746-B4D3-FBC081D6156C}">
            <xm:f>Scoreboard!$F$28&lt;&gt;""</xm:f>
            <x14:dxf>
              <font>
                <color rgb="FF9C0006"/>
              </font>
              <fill>
                <patternFill>
                  <fgColor indexed="64"/>
                  <bgColor rgb="FFFFC7CE"/>
                </patternFill>
              </fill>
            </x14:dxf>
          </x14:cfRule>
          <xm:sqref>I1:N1</xm:sqref>
        </x14:conditionalFormatting>
        <x14:conditionalFormatting xmlns:xm="http://schemas.microsoft.com/office/excel/2006/main">
          <x14:cfRule type="expression" priority="3" stopIfTrue="1" id="{1BB19BD0-A23C-CB46-83DA-A65DE6C7EFDC}">
            <xm:f>Scoreboard!$F$28&lt;&gt;""</xm:f>
            <x14:dxf>
              <font>
                <color rgb="FF9C0006"/>
              </font>
              <fill>
                <patternFill>
                  <fgColor indexed="64"/>
                  <bgColor rgb="FFFFC7CE"/>
                </patternFill>
              </fill>
            </x14:dxf>
          </x14:cfRule>
          <x14:cfRule type="expression" priority="1" stopIfTrue="1" id="{6A27A18D-440B-A142-8AF0-070987F4C35D}">
            <xm:f>Scoreboard!$E$4="Excel version: Invalid"</xm:f>
            <x14:dxf>
              <font>
                <color rgb="FF9C0006"/>
              </font>
              <fill>
                <patternFill>
                  <fgColor indexed="64"/>
                  <bgColor rgb="FFFFC7CE"/>
                </patternFill>
              </fill>
            </x14:dxf>
          </x14:cfRule>
          <xm:sqref>A3:AA100</xm:sqref>
        </x14:conditionalFormatting>
      </x14:conditionalFormatting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616282-6850-D646-BEC4-723F1B05BAAC}">
  <sheetPr>
    <tabColor rgb="FF4FADEA"/>
  </sheetPr>
  <dimension ref="A1:AO38"/>
  <sheetViews>
    <sheetView zoomScale="110" zoomScaleNormal="110" workbookViewId="0">
      <pane ySplit="2" topLeftCell="A3" activePane="bottomLeft" state="frozen"/>
      <selection pane="bottomLeft" activeCell="A3" sqref="A3:XFD3"/>
    </sheetView>
  </sheetViews>
  <sheetFormatPr baseColWidth="10" defaultColWidth="8.83203125" defaultRowHeight="9" x14ac:dyDescent="0.15"/>
  <cols>
    <col min="1" max="1" width="9" style="43" bestFit="1" customWidth="1"/>
    <col min="2" max="2" width="9.5" style="43" bestFit="1" customWidth="1"/>
    <col min="3" max="4" width="8.83203125" style="43"/>
    <col min="5" max="5" width="45.6640625" style="43" customWidth="1"/>
    <col min="6" max="6" width="23.33203125" style="43" customWidth="1"/>
    <col min="7" max="7" width="19.83203125" style="43" customWidth="1"/>
    <col min="8" max="8" width="20.33203125" style="43" customWidth="1"/>
    <col min="9" max="31" width="8.83203125" style="43"/>
    <col min="32" max="32" width="9" style="43" bestFit="1" customWidth="1"/>
    <col min="33" max="16384" width="8.83203125" style="43"/>
  </cols>
  <sheetData>
    <row r="1" spans="1:41" s="44" customFormat="1" ht="22" customHeight="1" x14ac:dyDescent="0.15">
      <c r="A1" s="46" t="s">
        <v>299</v>
      </c>
      <c r="B1" s="46" t="s">
        <v>300</v>
      </c>
      <c r="C1" s="46" t="s">
        <v>301</v>
      </c>
      <c r="D1" s="47" t="str" cm="1">
        <f t="array" aca="1" ref="D1" ca="1">IFERROR(
    _xlfn.LET(
        _xlpm.FileName, MID(CELL("filename", A1), FIND("]", CELL("filename", A1)) + 1, 255),
        _xlpm.DynamicRef, INDIRECT("'#_" &amp; _xlpm.FileName &amp; "'!" &amp; C2),
        IF(
            TYPE(_xlpm.DynamicRef) = 1,
            VLOOKUP(
                CELL("format", _xlpm.DynamicRef),
                FormatCodesSFX!$A$4:$B$53,
                2,
                FALSE
            ),
            _xlfn.SWITCH(
                TYPE(_xlpm.DynamicRef),
                2, "short text",
                4, "logical",
                16, "error",
                64, "long text",
                "Other"
            )
        )
    ),
    "Error in formula"
)</f>
        <v>error</v>
      </c>
      <c r="E1" s="46"/>
      <c r="F1" s="46"/>
      <c r="G1" s="46"/>
      <c r="H1" s="46"/>
      <c r="I1" s="47" t="str">
        <f>LumensSC!$I$1</f>
        <v>Joe Bobcat</v>
      </c>
      <c r="J1" s="47"/>
      <c r="K1" s="47"/>
      <c r="L1" s="47" t="s">
        <v>302</v>
      </c>
      <c r="M1" s="47"/>
      <c r="N1" s="47"/>
      <c r="O1" s="47"/>
      <c r="P1" s="47" t="s">
        <v>303</v>
      </c>
      <c r="Q1" s="47"/>
      <c r="R1" s="47"/>
      <c r="S1" s="43"/>
      <c r="T1" s="43"/>
      <c r="U1" s="43"/>
      <c r="V1" s="43"/>
      <c r="W1" s="43"/>
      <c r="X1" s="46" t="str">
        <f t="shared" ref="X1:AA2" si="0">A1</f>
        <v>earned</v>
      </c>
      <c r="Y1" s="46" t="str">
        <f t="shared" si="0"/>
        <v>possible</v>
      </c>
      <c r="Z1" s="46" t="str">
        <f t="shared" si="0"/>
        <v>cell</v>
      </c>
      <c r="AA1" s="47" t="str">
        <f t="shared" ca="1" si="0"/>
        <v>error</v>
      </c>
      <c r="AB1" s="46"/>
      <c r="AC1" s="46"/>
      <c r="AD1" s="43"/>
      <c r="AE1" s="43"/>
      <c r="AF1" s="47" t="str">
        <f>I1</f>
        <v>Joe Bobcat</v>
      </c>
      <c r="AG1" s="47"/>
      <c r="AH1" s="43"/>
      <c r="AI1" s="43"/>
      <c r="AJ1" s="43"/>
      <c r="AK1" s="43"/>
      <c r="AL1" s="47" t="s">
        <v>302</v>
      </c>
      <c r="AM1" s="43"/>
      <c r="AN1" s="43"/>
      <c r="AO1" s="43"/>
    </row>
    <row r="2" spans="1:41" s="44" customFormat="1" ht="23" customHeight="1" x14ac:dyDescent="0.15">
      <c r="A2" s="46">
        <f ca="1">LumensSC!$A$2</f>
        <v>0</v>
      </c>
      <c r="B2" s="48">
        <f>LumensSC!$B$2</f>
        <v>19</v>
      </c>
      <c r="C2" s="46" t="str" cm="1">
        <f t="array" aca="1" ref="C2" ca="1">SUBSTITUTE(IF(LEN(CELL("address"))&lt;15,CELL("address"),""),"$","")</f>
        <v/>
      </c>
      <c r="D2" s="47" t="str" cm="1">
        <f t="array" aca="1" ref="D2" ca="1">IF(ISNUMBER(SEARCH("#REF!",_xlfn.SINGLE(_xlfn.FORMULATEXT(INDIRECT("'LumensSC'!" &amp; C2))))), "DRAGGING CELLS IS NOT PERMITTED. PLEASE UNDO LAST ACTION!!",IF(IF(LumensSC!B2=0,1,LumensSC!C2/LumensSC!B2)&gt;=Scoreboard!$F$19,IF(ISNUMBER(SEARCH("#REF!",_xlfn.SINGLE(_xlfn.FORMULATEXT(INDIRECT("'LumensSC'!"&amp;C2))))),"DRAGGING CELLS IS NOT PERMITTED. PLEASE UNDO LAST ACTION!!",IF($P$1&lt;&gt;"Feedback OFF",IFERROR(HLOOKUP(INDIRECT("'LumensSC'!"&amp;C2),FeedbackSFX!$B$2:$N$10,IF($P$1="Feedback ON", 2, FeedbackSFX!B1), FALSE), ""),"")),IF(IF(LumensSC!B2=0,1,LumensSC!C2/LumensSC!B2)&gt;=Scoreboard!$F$19/2,"Earn "&amp;TEXT(Scoreboard!$F$19,"0%")&amp;" to unlock score and feedback. ---&gt; Halfway There!!!","Earn "&amp;TEXT(Scoreboard!$F$19,"0%")&amp;" to unlock score and feedback.")))</f>
        <v/>
      </c>
      <c r="E2" s="46"/>
      <c r="F2" s="46"/>
      <c r="G2" s="46"/>
      <c r="H2" s="46"/>
      <c r="I2" s="45"/>
      <c r="J2" s="46"/>
      <c r="K2" s="46"/>
      <c r="L2" s="46"/>
      <c r="M2" s="46"/>
      <c r="N2" s="46"/>
      <c r="O2" s="46"/>
      <c r="P2" s="46"/>
      <c r="Q2" s="46"/>
      <c r="R2" s="46"/>
      <c r="S2" s="43"/>
      <c r="T2" s="43"/>
      <c r="U2" s="43"/>
      <c r="V2" s="43"/>
      <c r="W2" s="43"/>
      <c r="X2" s="49">
        <f t="shared" ca="1" si="0"/>
        <v>0</v>
      </c>
      <c r="Y2" s="49">
        <f t="shared" si="0"/>
        <v>19</v>
      </c>
      <c r="Z2" s="49" t="str">
        <f t="shared" ca="1" si="0"/>
        <v/>
      </c>
      <c r="AA2" s="47" t="str">
        <f t="shared" ca="1" si="0"/>
        <v/>
      </c>
      <c r="AB2" s="46"/>
      <c r="AC2" s="46"/>
      <c r="AD2" s="43"/>
      <c r="AE2" s="43"/>
      <c r="AF2" s="43"/>
      <c r="AG2" s="43"/>
      <c r="AH2" s="43"/>
      <c r="AI2" s="43"/>
      <c r="AJ2" s="43"/>
      <c r="AK2" s="43"/>
      <c r="AL2" s="43"/>
      <c r="AM2" s="43"/>
      <c r="AN2" s="43"/>
      <c r="AO2" s="43"/>
    </row>
    <row r="28" spans="5:8" x14ac:dyDescent="0.15">
      <c r="E28" s="60"/>
      <c r="F28" s="45" t="s">
        <v>60</v>
      </c>
      <c r="G28" s="45" t="s">
        <v>61</v>
      </c>
      <c r="H28" s="45" t="s">
        <v>26</v>
      </c>
    </row>
    <row r="29" spans="5:8" ht="18.5" customHeight="1" x14ac:dyDescent="0.15">
      <c r="E29" s="50" t="s">
        <v>45</v>
      </c>
      <c r="F29" s="67">
        <v>65</v>
      </c>
      <c r="G29" s="67">
        <v>65</v>
      </c>
      <c r="H29" s="51" t="s">
        <v>30</v>
      </c>
    </row>
    <row r="30" spans="5:8" ht="18.5" customHeight="1" x14ac:dyDescent="0.15">
      <c r="E30" s="50" t="s">
        <v>46</v>
      </c>
      <c r="F30" s="67">
        <v>6</v>
      </c>
      <c r="G30" s="67">
        <v>6</v>
      </c>
      <c r="H30" s="51" t="s">
        <v>30</v>
      </c>
    </row>
    <row r="31" spans="5:8" ht="18.5" customHeight="1" x14ac:dyDescent="0.15">
      <c r="E31" s="50" t="s">
        <v>47</v>
      </c>
      <c r="F31" s="67">
        <v>52</v>
      </c>
      <c r="G31" s="67">
        <v>78</v>
      </c>
      <c r="H31" s="51" t="s">
        <v>61</v>
      </c>
    </row>
    <row r="32" spans="5:8" ht="18.5" customHeight="1" x14ac:dyDescent="0.15">
      <c r="E32" s="50" t="s">
        <v>49</v>
      </c>
      <c r="F32" s="52">
        <v>-2.17</v>
      </c>
      <c r="G32" s="52">
        <v>2.17</v>
      </c>
      <c r="H32" s="51" t="s">
        <v>30</v>
      </c>
    </row>
    <row r="33" spans="5:8" ht="42" customHeight="1" x14ac:dyDescent="0.15">
      <c r="E33" s="68" t="s">
        <v>62</v>
      </c>
      <c r="F33" s="57">
        <v>1.4999999999999999E-2</v>
      </c>
      <c r="G33" s="57">
        <v>1.4999999999999999E-2</v>
      </c>
      <c r="H33" s="51" t="s">
        <v>30</v>
      </c>
    </row>
    <row r="35" spans="5:8" ht="34.25" customHeight="1" x14ac:dyDescent="0.15">
      <c r="E35" s="58" t="s">
        <v>63</v>
      </c>
      <c r="F35" s="58"/>
      <c r="G35" s="58"/>
      <c r="H35" s="57">
        <v>0.48499999999999999</v>
      </c>
    </row>
    <row r="36" spans="5:8" ht="34.25" customHeight="1" x14ac:dyDescent="0.15">
      <c r="E36" s="58" t="s">
        <v>64</v>
      </c>
      <c r="F36" s="58"/>
      <c r="G36" s="58"/>
      <c r="H36" s="57">
        <v>0.03</v>
      </c>
    </row>
    <row r="37" spans="5:8" ht="34.25" customHeight="1" x14ac:dyDescent="0.15">
      <c r="E37" s="58" t="s">
        <v>65</v>
      </c>
      <c r="F37" s="58"/>
      <c r="G37" s="58"/>
      <c r="H37" s="57">
        <v>0.97</v>
      </c>
    </row>
    <row r="38" spans="5:8" ht="34.25" customHeight="1" x14ac:dyDescent="0.15">
      <c r="E38" s="58" t="s">
        <v>66</v>
      </c>
      <c r="F38" s="58"/>
      <c r="G38" s="58"/>
      <c r="H38" s="64" t="s">
        <v>67</v>
      </c>
    </row>
  </sheetData>
  <mergeCells count="4">
    <mergeCell ref="E35:G35"/>
    <mergeCell ref="E36:G36"/>
    <mergeCell ref="E37:G37"/>
    <mergeCell ref="E38:G38"/>
  </mergeCells>
  <conditionalFormatting sqref="A1:A2 X1:X2">
    <cfRule type="expression" dxfId="47" priority="3">
      <formula>$A$2/$B$2&gt;=0.05</formula>
    </cfRule>
  </conditionalFormatting>
  <conditionalFormatting sqref="B1:B2 Y1:Y2">
    <cfRule type="expression" dxfId="46" priority="4">
      <formula>$A$2/$B$2&gt;=0.1</formula>
    </cfRule>
  </conditionalFormatting>
  <conditionalFormatting sqref="C1:C2 Z1:Z2">
    <cfRule type="expression" dxfId="45" priority="5">
      <formula>$A$2/$B$2&gt;=0.15</formula>
    </cfRule>
  </conditionalFormatting>
  <conditionalFormatting sqref="D1:D2 AA1:AA2">
    <cfRule type="expression" dxfId="44" priority="6">
      <formula>$A$2/$B$2&gt;=0.2</formula>
    </cfRule>
  </conditionalFormatting>
  <conditionalFormatting sqref="E1:E2 AB1:AB2">
    <cfRule type="expression" dxfId="43" priority="7">
      <formula>$A$2/$B$2&gt;=0.25</formula>
    </cfRule>
  </conditionalFormatting>
  <conditionalFormatting sqref="F1:F2 AC1:AC2">
    <cfRule type="expression" dxfId="42" priority="8">
      <formula>$A$2/$B$2&gt;=0.3</formula>
    </cfRule>
  </conditionalFormatting>
  <conditionalFormatting sqref="G1:G2 AD1:AD2">
    <cfRule type="expression" dxfId="41" priority="9">
      <formula>$A$2/$B$2&gt;=0.35</formula>
    </cfRule>
  </conditionalFormatting>
  <conditionalFormatting sqref="H1:H2 AE1:AE2">
    <cfRule type="expression" dxfId="40" priority="10">
      <formula>$A$2/$B$2&gt;=0.4</formula>
    </cfRule>
  </conditionalFormatting>
  <conditionalFormatting sqref="I1:I2 AF1:AF2">
    <cfRule type="expression" dxfId="39" priority="11">
      <formula>$A$2/$B$2&gt;=0.45</formula>
    </cfRule>
  </conditionalFormatting>
  <conditionalFormatting sqref="K1:K2 AH1:AH2">
    <cfRule type="expression" dxfId="38" priority="13">
      <formula>$A$2/$B$2&gt;=0.55</formula>
    </cfRule>
  </conditionalFormatting>
  <conditionalFormatting sqref="L1:L2 AI1:AI2">
    <cfRule type="expression" dxfId="37" priority="14">
      <formula>$A$2/$B$2&gt;=0.6</formula>
    </cfRule>
  </conditionalFormatting>
  <conditionalFormatting sqref="M1:M2 AJ1:AJ2">
    <cfRule type="expression" dxfId="36" priority="15">
      <formula>$A$2/$B$2&gt;=0.65</formula>
    </cfRule>
  </conditionalFormatting>
  <conditionalFormatting sqref="N1:N2 AK1:AK2">
    <cfRule type="expression" dxfId="35" priority="16">
      <formula>$A$2/$B$2&gt;=0.7</formula>
    </cfRule>
  </conditionalFormatting>
  <conditionalFormatting sqref="J1:J2 AG1:AG2">
    <cfRule type="expression" dxfId="34" priority="12">
      <formula>$A$2/$B$2&gt;=0.5</formula>
    </cfRule>
  </conditionalFormatting>
  <conditionalFormatting sqref="P1">
    <cfRule type="expression" dxfId="33" priority="2">
      <formula>$P$1&lt;&gt;""</formula>
    </cfRule>
  </conditionalFormatting>
  <conditionalFormatting sqref="A1:O2 X1:AO2 P2:R2 Q1:R1">
    <cfRule type="expression" dxfId="32" priority="1" stopIfTrue="1">
      <formula>$P$1="Feedback OFF"</formula>
    </cfRule>
  </conditionalFormatting>
  <conditionalFormatting sqref="O1:O2 AL1:AL2">
    <cfRule type="expression" dxfId="31" priority="17">
      <formula>$A$2/$B$2&gt;=0.75</formula>
    </cfRule>
  </conditionalFormatting>
  <conditionalFormatting sqref="P1:P2 AM1:AM2">
    <cfRule type="expression" dxfId="30" priority="18">
      <formula>$A$2/$B$2&gt;=0.8</formula>
    </cfRule>
  </conditionalFormatting>
  <conditionalFormatting sqref="Q1:Q2 AN1:AN2">
    <cfRule type="expression" dxfId="29" priority="19">
      <formula>$A$2/$B$2&gt;=0.85</formula>
    </cfRule>
  </conditionalFormatting>
  <conditionalFormatting sqref="R1:R2 AO1:AO2">
    <cfRule type="expression" dxfId="28" priority="20">
      <formula>$A$2/$B$2&gt;=1</formula>
    </cfRule>
  </conditionalFormatting>
  <dataValidations count="3">
    <dataValidation type="list" allowBlank="1" showInputMessage="1" showErrorMessage="1" sqref="H38" xr:uid="{9DCB3295-88F6-474C-BA2B-BF7B5D509CE5}">
      <formula1>"Yes, No"</formula1>
    </dataValidation>
    <dataValidation type="list" allowBlank="1" showInputMessage="1" showErrorMessage="1" sqref="H29:H33" xr:uid="{F0ECBE5B-9C62-4942-A956-05FD6655818B}">
      <formula1>"Extreme low, Extreme high, SAME"</formula1>
    </dataValidation>
    <dataValidation type="list" allowBlank="1" showInputMessage="1" showErrorMessage="1" sqref="P1" xr:uid="{F89AAB3E-C9BB-CC49-8E6F-AF6D40A24206}">
      <formula1>"Feedback ON, Taunting ON, Feedback OFF"</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03B920-E914-C248-9B61-0CB777E40D2C}">
  <sheetPr>
    <tabColor rgb="FF4FADEA"/>
  </sheetPr>
  <dimension ref="D1:E33"/>
  <sheetViews>
    <sheetView zoomScaleNormal="100" workbookViewId="0">
      <selection activeCell="E32" sqref="E32"/>
    </sheetView>
  </sheetViews>
  <sheetFormatPr baseColWidth="10" defaultColWidth="11.5" defaultRowHeight="9" x14ac:dyDescent="0.15"/>
  <cols>
    <col min="1" max="3" width="11.5" style="43"/>
    <col min="4" max="4" width="55.33203125" style="43" customWidth="1"/>
    <col min="5" max="5" width="15.6640625" style="43" customWidth="1"/>
    <col min="6" max="16384" width="11.5" style="43"/>
  </cols>
  <sheetData>
    <row r="1" s="44" customFormat="1" x14ac:dyDescent="0.15"/>
    <row r="2" s="44" customFormat="1" x14ac:dyDescent="0.15"/>
    <row r="24" spans="4:5" x14ac:dyDescent="0.15">
      <c r="E24" s="45">
        <v>0</v>
      </c>
    </row>
    <row r="25" spans="4:5" ht="20.5" customHeight="1" x14ac:dyDescent="0.15">
      <c r="D25" s="50">
        <v>0</v>
      </c>
      <c r="E25" s="51">
        <v>1</v>
      </c>
    </row>
    <row r="26" spans="4:5" ht="20.5" customHeight="1" x14ac:dyDescent="0.15">
      <c r="D26" s="50">
        <v>0</v>
      </c>
      <c r="E26" s="51">
        <v>1</v>
      </c>
    </row>
    <row r="27" spans="4:5" ht="20.5" customHeight="1" x14ac:dyDescent="0.15">
      <c r="D27" s="50">
        <v>0</v>
      </c>
      <c r="E27" s="51">
        <v>1</v>
      </c>
    </row>
    <row r="28" spans="4:5" ht="20.5" customHeight="1" x14ac:dyDescent="0.15">
      <c r="D28" s="50">
        <v>0</v>
      </c>
      <c r="E28" s="52">
        <v>1</v>
      </c>
    </row>
    <row r="29" spans="4:5" ht="20.5" customHeight="1" x14ac:dyDescent="0.15">
      <c r="D29" s="50">
        <v>0</v>
      </c>
      <c r="E29" s="53">
        <v>1</v>
      </c>
    </row>
    <row r="31" spans="4:5" ht="39" customHeight="1" x14ac:dyDescent="0.15">
      <c r="D31" s="50">
        <v>0</v>
      </c>
      <c r="E31" s="53">
        <v>1</v>
      </c>
    </row>
    <row r="32" spans="4:5" ht="39" customHeight="1" x14ac:dyDescent="0.15">
      <c r="D32" s="50">
        <v>0</v>
      </c>
      <c r="E32" s="53">
        <v>1</v>
      </c>
    </row>
    <row r="33" spans="4:5" ht="39" customHeight="1" x14ac:dyDescent="0.15">
      <c r="D33" s="50">
        <v>0</v>
      </c>
      <c r="E33" s="53">
        <v>1</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2531B2-B56D-6B43-B932-4C7DFE2D9C50}">
  <sheetPr>
    <tabColor rgb="FF4FADEA"/>
  </sheetPr>
  <dimension ref="A1:I33"/>
  <sheetViews>
    <sheetView zoomScaleNormal="100" workbookViewId="0">
      <selection activeCell="E25" sqref="E25"/>
    </sheetView>
  </sheetViews>
  <sheetFormatPr baseColWidth="10" defaultColWidth="11.5" defaultRowHeight="9" x14ac:dyDescent="0.15"/>
  <cols>
    <col min="1" max="3" width="11.5" style="43"/>
    <col min="4" max="4" width="55.33203125" style="43" customWidth="1"/>
    <col min="5" max="5" width="15.6640625" style="43" customWidth="1"/>
    <col min="6" max="16384" width="11.5" style="43"/>
  </cols>
  <sheetData>
    <row r="1" spans="1:9" s="44" customFormat="1" x14ac:dyDescent="0.15">
      <c r="I1" s="44" t="s">
        <v>290</v>
      </c>
    </row>
    <row r="2" spans="1:9" s="44" customFormat="1" x14ac:dyDescent="0.15">
      <c r="A2" s="54">
        <f ca="1">IF(Baking!$D$2="DRAGGING CELLS IS NOT PERMITTED. PLEASE UNDO LAST ACTION!!",0,IF(Baking!$P$1&lt;&gt;"Feedback OFF",IF(Scoreboard!$F$21="",IFERROR(IF(B2=0,C2,IF(C2/B2&gt;=Scoreboard!$F$19,C2,"")),""),0),0))</f>
        <v>0</v>
      </c>
      <c r="B2" s="54">
        <f>SUMIF(BakingPT!A3:$AL$33,"&gt;0")</f>
        <v>8</v>
      </c>
      <c r="C2" s="44">
        <f ca="1">SUMIFS(BakingPT!A3:$AL$33, BakingPT!A3:$AL$33, "&gt;0", BakingSC!A3:$AL$33, "PerfectMsg")+ABS(SUMIFS(BakingPT!A3:$AL$33, BakingPT!A3:$AL$33, "&lt;0", BakingSC!A3:$AL$33, "PerfectMsg"))</f>
        <v>0</v>
      </c>
    </row>
    <row r="24" spans="4:5" x14ac:dyDescent="0.15">
      <c r="E24" s="45">
        <v>0</v>
      </c>
    </row>
    <row r="25" spans="4:5" ht="20.5" customHeight="1" x14ac:dyDescent="0.15">
      <c r="D25" s="50">
        <v>0</v>
      </c>
      <c r="E25" s="51" t="str">
        <f ca="1">_xlfn.IFS(ISBLANK(Baking!E25),"",IF(NOT(ISNA('#_Baking'!E25)),IF(ISNA(Baking!E25),TRUE,FALSE),FALSE),"StuNAMsg",IF(AND(ISNA('#_Baking'!E25),ISNA(Baking!E25)),TRUE,FALSE),"PerfectMsg",IF(NOT(ISERROR('#_Baking'!E25)),IF(ISERROR(Baking!E25),TRUE,FALSE),FALSE),"StuErrorMsg",IF(TYPE('#_Baking'!E25)&lt;&gt;TYPE(Baking!E25),TRUE,FALSE),"WrongTypeMsg",IF(_xlfn.ISFORMULA('#_Baking'!E25),IF(NOT(_xlfn.ISFORMULA(Baking!E25)),TRUE),FALSE),"MissingFormulaMsg",IF(NOT(AND(ISNUMBER(FIND("[",_xlfn.FORMULATEXT('#_Baking'!E25))),ISNUMBER(FIND("!",_xlfn.FORMULATEXT('#_Baking'!E25))))),AND(ISNUMBER(FIND("[",_xlfn.FORMULATEXT(Baking!E25))),ISNUMBER(FIND("!",_xlfn.FORMULATEXT(Baking!E25)))),FALSE),"ExternalRefsMsg",IF(ISNUMBER('#_Baking'!E25),IF(ABS('#_Baking'!E25-Baking!E25)&gt;0.00001,TRUE,FALSE),IF('#_Baking'!E25&lt;&gt;Baking!E25,TRUE,FALSE)),IF(ISNUMBER('#_Baking'!E25),IF('#_Baking'!E25&gt;Baking!E25,"TooLow","TooHigh"),"WrongAnswer"),NOT(_xlfn.ISFORMULA('#_Baking'!E25)),"PerfectMsg",IF((LEN(SUBSTITUTE(SUBSTITUTE(SUBSTITUTE(SUBSTITUTE(SUBSTITUTE(SUBSTITUTE(SUBSTITUTE(SUBSTITUTE(SUBSTITUTE(SUBSTITUTE(SUBSTITUTE(SUBSTITUTE(SUBSTITUTE(SUBSTITUTE(SUBSTITUTE(SUBSTITUTE(SUBSTITUTE(SUBSTITUTE(SUBSTITUTE(SUBSTITUTE(SUBSTITUTE(SUBSTITUTE(SUBSTITUTE(SUBSTITUTE(IF(_xlfn.ISFORMULA(Baking!E25),_xlfn.FORMULATEXT(Baking!E25),Baking!E25)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Baking!E25),_xlfn.FORMULATEXT(Baking!E25),Baking!E25)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Baking'!E25),_xlfn.FORMULATEXT('#_Baking'!E25),'#_Baking'!E25)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Baking'!E25),_xlfn.FORMULATEXT('#_Baking'!E25),'#_Baking'!E25),"9","#"),"8","#"),"7","#"),"6","#"),"5","#"),"4","#"),"3","#"),"2","#"),"1","#"),"0","#"),CHAR(10),""),"$","")," ",""),",","@"),"&gt;","@"),"&lt;","@"),"=","@"),")","@"),"(","@"),"^","@"),"/","@"),"+","@"),"*","@"),"-","@"),"@#","")))/2,TRUE,FALSE),"HardCodeMsg",IF(LEN(IF(_xlfn.ISFORMULA(Baking!E25),_xlfn.FORMULATEXT(Baking!E25),Baking!E25))-LEN(SUBSTITUTE(IF(_xlfn.ISFORMULA(Baking!E25),_xlfn.FORMULATEXT(Baking!E25),Baking!E25),"""",""))&gt;LEN(IF(_xlfn.ISFORMULA('#_Baking'!E25),_xlfn.FORMULATEXT('#_Baking'!E25),'#_Baking'!E25))-LEN(SUBSTITUTE(IF(_xlfn.ISFORMULA('#_Baking'!E25),_xlfn.FORMULATEXT('#_Baking'!E25),'#_Baking'!E25),"""","")),TRUE,FALSE),"HardQuoteMsg",IF(LEN(IF(_xlfn.ISFORMULA(Baking!E25),_xlfn.FORMULATEXT(Baking!E25),Baking!E25))-LEN(SUBSTITUTE(IF(_xlfn.ISFORMULA(Baking!E25),_xlfn.FORMULATEXT(Baking!E25),Baking!E25),"$",""))&lt;0.5*(LEN(IF(_xlfn.ISFORMULA('#_Baking'!E25),_xlfn.FORMULATEXT('#_Baking'!E25),'#_Baking'!E25))-LEN(SUBSTITUTE(IF(_xlfn.ISFORMULA('#_Baking'!E25),_xlfn.FORMULATEXT('#_Baking'!E25),'#_Baking'!E25),"$",""))),TRUE,FALSE),"MissingAbsMsg",TRUE,"PerfectMsg")</f>
        <v/>
      </c>
    </row>
    <row r="26" spans="4:5" ht="20.5" customHeight="1" x14ac:dyDescent="0.15">
      <c r="D26" s="50">
        <v>0</v>
      </c>
      <c r="E26" s="51" t="str">
        <f ca="1">_xlfn.IFS(ISBLANK(Baking!E26),"",IF(NOT(ISNA('#_Baking'!E26)),IF(ISNA(Baking!E26),TRUE,FALSE),FALSE),"StuNAMsg",IF(AND(ISNA('#_Baking'!E26),ISNA(Baking!E26)),TRUE,FALSE),"PerfectMsg",IF(NOT(ISERROR('#_Baking'!E26)),IF(ISERROR(Baking!E26),TRUE,FALSE),FALSE),"StuErrorMsg",IF(TYPE('#_Baking'!E26)&lt;&gt;TYPE(Baking!E26),TRUE,FALSE),"WrongTypeMsg",IF(_xlfn.ISFORMULA('#_Baking'!E26),IF(NOT(_xlfn.ISFORMULA(Baking!E26)),TRUE),FALSE),"MissingFormulaMsg",IF(NOT(AND(ISNUMBER(FIND("[",_xlfn.FORMULATEXT('#_Baking'!E26))),ISNUMBER(FIND("!",_xlfn.FORMULATEXT('#_Baking'!E26))))),AND(ISNUMBER(FIND("[",_xlfn.FORMULATEXT(Baking!E26))),ISNUMBER(FIND("!",_xlfn.FORMULATEXT(Baking!E26)))),FALSE),"ExternalRefsMsg",IF(ISNUMBER('#_Baking'!E26),IF(ABS('#_Baking'!E26-Baking!E26)&gt;0.00001,TRUE,FALSE),IF('#_Baking'!E26&lt;&gt;Baking!E26,TRUE,FALSE)),IF(ISNUMBER('#_Baking'!E26),IF('#_Baking'!E26&gt;Baking!E26,"TooLow","TooHigh"),"WrongAnswer"),NOT(_xlfn.ISFORMULA('#_Baking'!E26)),"PerfectMsg",IF((LEN(SUBSTITUTE(SUBSTITUTE(SUBSTITUTE(SUBSTITUTE(SUBSTITUTE(SUBSTITUTE(SUBSTITUTE(SUBSTITUTE(SUBSTITUTE(SUBSTITUTE(SUBSTITUTE(SUBSTITUTE(SUBSTITUTE(SUBSTITUTE(SUBSTITUTE(SUBSTITUTE(SUBSTITUTE(SUBSTITUTE(SUBSTITUTE(SUBSTITUTE(SUBSTITUTE(SUBSTITUTE(SUBSTITUTE(SUBSTITUTE(IF(_xlfn.ISFORMULA(Baking!E26),_xlfn.FORMULATEXT(Baking!E26),Baking!E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Baking!E26),_xlfn.FORMULATEXT(Baking!E26),Baking!E26)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Baking'!E26),_xlfn.FORMULATEXT('#_Baking'!E26),'#_Baking'!E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Baking'!E26),_xlfn.FORMULATEXT('#_Baking'!E26),'#_Baking'!E26),"9","#"),"8","#"),"7","#"),"6","#"),"5","#"),"4","#"),"3","#"),"2","#"),"1","#"),"0","#"),CHAR(10),""),"$","")," ",""),",","@"),"&gt;","@"),"&lt;","@"),"=","@"),")","@"),"(","@"),"^","@"),"/","@"),"+","@"),"*","@"),"-","@"),"@#","")))/2,TRUE,FALSE),"HardCodeMsg",IF(LEN(IF(_xlfn.ISFORMULA(Baking!E26),_xlfn.FORMULATEXT(Baking!E26),Baking!E26))-LEN(SUBSTITUTE(IF(_xlfn.ISFORMULA(Baking!E26),_xlfn.FORMULATEXT(Baking!E26),Baking!E26),"""",""))&gt;LEN(IF(_xlfn.ISFORMULA('#_Baking'!E26),_xlfn.FORMULATEXT('#_Baking'!E26),'#_Baking'!E26))-LEN(SUBSTITUTE(IF(_xlfn.ISFORMULA('#_Baking'!E26),_xlfn.FORMULATEXT('#_Baking'!E26),'#_Baking'!E26),"""","")),TRUE,FALSE),"HardQuoteMsg",IF(LEN(IF(_xlfn.ISFORMULA(Baking!E26),_xlfn.FORMULATEXT(Baking!E26),Baking!E26))-LEN(SUBSTITUTE(IF(_xlfn.ISFORMULA(Baking!E26),_xlfn.FORMULATEXT(Baking!E26),Baking!E26),"$",""))&lt;0.5*(LEN(IF(_xlfn.ISFORMULA('#_Baking'!E26),_xlfn.FORMULATEXT('#_Baking'!E26),'#_Baking'!E26))-LEN(SUBSTITUTE(IF(_xlfn.ISFORMULA('#_Baking'!E26),_xlfn.FORMULATEXT('#_Baking'!E26),'#_Baking'!E26),"$",""))),TRUE,FALSE),"MissingAbsMsg",TRUE,"PerfectMsg")</f>
        <v/>
      </c>
    </row>
    <row r="27" spans="4:5" ht="20.5" customHeight="1" x14ac:dyDescent="0.15">
      <c r="D27" s="50">
        <v>0</v>
      </c>
      <c r="E27" s="51" t="str">
        <f ca="1">_xlfn.IFS(ISBLANK(Baking!E27),"",IF(NOT(ISNA('#_Baking'!E27)),IF(ISNA(Baking!E27),TRUE,FALSE),FALSE),"StuNAMsg",IF(AND(ISNA('#_Baking'!E27),ISNA(Baking!E27)),TRUE,FALSE),"PerfectMsg",IF(NOT(ISERROR('#_Baking'!E27)),IF(ISERROR(Baking!E27),TRUE,FALSE),FALSE),"StuErrorMsg",IF(TYPE('#_Baking'!E27)&lt;&gt;TYPE(Baking!E27),TRUE,FALSE),"WrongTypeMsg",IF(_xlfn.ISFORMULA('#_Baking'!E27),IF(NOT(_xlfn.ISFORMULA(Baking!E27)),TRUE),FALSE),"MissingFormulaMsg",IF(NOT(AND(ISNUMBER(FIND("[",_xlfn.FORMULATEXT('#_Baking'!E27))),ISNUMBER(FIND("!",_xlfn.FORMULATEXT('#_Baking'!E27))))),AND(ISNUMBER(FIND("[",_xlfn.FORMULATEXT(Baking!E27))),ISNUMBER(FIND("!",_xlfn.FORMULATEXT(Baking!E27)))),FALSE),"ExternalRefsMsg",IF(ISNUMBER('#_Baking'!E27),IF(ABS('#_Baking'!E27-Baking!E27)&gt;0.00001,TRUE,FALSE),IF('#_Baking'!E27&lt;&gt;Baking!E27,TRUE,FALSE)),IF(ISNUMBER('#_Baking'!E27),IF('#_Baking'!E27&gt;Baking!E27,"TooLow","TooHigh"),"WrongAnswer"),NOT(_xlfn.ISFORMULA('#_Baking'!E27)),"PerfectMsg",IF((LEN(SUBSTITUTE(SUBSTITUTE(SUBSTITUTE(SUBSTITUTE(SUBSTITUTE(SUBSTITUTE(SUBSTITUTE(SUBSTITUTE(SUBSTITUTE(SUBSTITUTE(SUBSTITUTE(SUBSTITUTE(SUBSTITUTE(SUBSTITUTE(SUBSTITUTE(SUBSTITUTE(SUBSTITUTE(SUBSTITUTE(SUBSTITUTE(SUBSTITUTE(SUBSTITUTE(SUBSTITUTE(SUBSTITUTE(SUBSTITUTE(IF(_xlfn.ISFORMULA(Baking!E27),_xlfn.FORMULATEXT(Baking!E27),Baking!E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Baking!E27),_xlfn.FORMULATEXT(Baking!E27),Baking!E27)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Baking'!E27),_xlfn.FORMULATEXT('#_Baking'!E27),'#_Baking'!E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Baking'!E27),_xlfn.FORMULATEXT('#_Baking'!E27),'#_Baking'!E27),"9","#"),"8","#"),"7","#"),"6","#"),"5","#"),"4","#"),"3","#"),"2","#"),"1","#"),"0","#"),CHAR(10),""),"$","")," ",""),",","@"),"&gt;","@"),"&lt;","@"),"=","@"),")","@"),"(","@"),"^","@"),"/","@"),"+","@"),"*","@"),"-","@"),"@#","")))/2,TRUE,FALSE),"HardCodeMsg",IF(LEN(IF(_xlfn.ISFORMULA(Baking!E27),_xlfn.FORMULATEXT(Baking!E27),Baking!E27))-LEN(SUBSTITUTE(IF(_xlfn.ISFORMULA(Baking!E27),_xlfn.FORMULATEXT(Baking!E27),Baking!E27),"""",""))&gt;LEN(IF(_xlfn.ISFORMULA('#_Baking'!E27),_xlfn.FORMULATEXT('#_Baking'!E27),'#_Baking'!E27))-LEN(SUBSTITUTE(IF(_xlfn.ISFORMULA('#_Baking'!E27),_xlfn.FORMULATEXT('#_Baking'!E27),'#_Baking'!E27),"""","")),TRUE,FALSE),"HardQuoteMsg",IF(LEN(IF(_xlfn.ISFORMULA(Baking!E27),_xlfn.FORMULATEXT(Baking!E27),Baking!E27))-LEN(SUBSTITUTE(IF(_xlfn.ISFORMULA(Baking!E27),_xlfn.FORMULATEXT(Baking!E27),Baking!E27),"$",""))&lt;0.5*(LEN(IF(_xlfn.ISFORMULA('#_Baking'!E27),_xlfn.FORMULATEXT('#_Baking'!E27),'#_Baking'!E27))-LEN(SUBSTITUTE(IF(_xlfn.ISFORMULA('#_Baking'!E27),_xlfn.FORMULATEXT('#_Baking'!E27),'#_Baking'!E27),"$",""))),TRUE,FALSE),"MissingAbsMsg",TRUE,"PerfectMsg")</f>
        <v/>
      </c>
    </row>
    <row r="28" spans="4:5" ht="20.5" customHeight="1" x14ac:dyDescent="0.15">
      <c r="D28" s="50">
        <v>0</v>
      </c>
      <c r="E28" s="52" t="str">
        <f ca="1">_xlfn.IFS(ISBLANK(Baking!E28),"",IF(NOT(ISNA('#_Baking'!E28)),IF(ISNA(Baking!E28),TRUE,FALSE),FALSE),"StuNAMsg",IF(AND(ISNA('#_Baking'!E28),ISNA(Baking!E28)),TRUE,FALSE),"PerfectMsg",IF(NOT(ISERROR('#_Baking'!E28)),IF(ISERROR(Baking!E28),TRUE,FALSE),FALSE),"StuErrorMsg",IF(TYPE('#_Baking'!E28)&lt;&gt;TYPE(Baking!E28),TRUE,FALSE),"WrongTypeMsg",IF(_xlfn.ISFORMULA('#_Baking'!E28),IF(NOT(_xlfn.ISFORMULA(Baking!E28)),TRUE),FALSE),"MissingFormulaMsg",IF(NOT(AND(ISNUMBER(FIND("[",_xlfn.FORMULATEXT('#_Baking'!E28))),ISNUMBER(FIND("!",_xlfn.FORMULATEXT('#_Baking'!E28))))),AND(ISNUMBER(FIND("[",_xlfn.FORMULATEXT(Baking!E28))),ISNUMBER(FIND("!",_xlfn.FORMULATEXT(Baking!E28)))),FALSE),"ExternalRefsMsg",IF(ISNUMBER('#_Baking'!E28),IF(ABS('#_Baking'!E28-Baking!E28)&gt;0.00001,TRUE,FALSE),IF('#_Baking'!E28&lt;&gt;Baking!E28,TRUE,FALSE)),IF(ISNUMBER('#_Baking'!E28),IF('#_Baking'!E28&gt;Baking!E28,"TooLow","TooHigh"),"WrongAnswer"),NOT(_xlfn.ISFORMULA('#_Baking'!E28)),"PerfectMsg",IF((LEN(SUBSTITUTE(SUBSTITUTE(SUBSTITUTE(SUBSTITUTE(SUBSTITUTE(SUBSTITUTE(SUBSTITUTE(SUBSTITUTE(SUBSTITUTE(SUBSTITUTE(SUBSTITUTE(SUBSTITUTE(SUBSTITUTE(SUBSTITUTE(SUBSTITUTE(SUBSTITUTE(SUBSTITUTE(SUBSTITUTE(SUBSTITUTE(SUBSTITUTE(SUBSTITUTE(SUBSTITUTE(SUBSTITUTE(SUBSTITUTE(IF(_xlfn.ISFORMULA(Baking!E28),_xlfn.FORMULATEXT(Baking!E28),Baking!E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Baking!E28),_xlfn.FORMULATEXT(Baking!E28),Baking!E28)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Baking'!E28),_xlfn.FORMULATEXT('#_Baking'!E28),'#_Baking'!E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Baking'!E28),_xlfn.FORMULATEXT('#_Baking'!E28),'#_Baking'!E28),"9","#"),"8","#"),"7","#"),"6","#"),"5","#"),"4","#"),"3","#"),"2","#"),"1","#"),"0","#"),CHAR(10),""),"$","")," ",""),",","@"),"&gt;","@"),"&lt;","@"),"=","@"),")","@"),"(","@"),"^","@"),"/","@"),"+","@"),"*","@"),"-","@"),"@#","")))/2,TRUE,FALSE),"HardCodeMsg",IF(LEN(IF(_xlfn.ISFORMULA(Baking!E28),_xlfn.FORMULATEXT(Baking!E28),Baking!E28))-LEN(SUBSTITUTE(IF(_xlfn.ISFORMULA(Baking!E28),_xlfn.FORMULATEXT(Baking!E28),Baking!E28),"""",""))&gt;LEN(IF(_xlfn.ISFORMULA('#_Baking'!E28),_xlfn.FORMULATEXT('#_Baking'!E28),'#_Baking'!E28))-LEN(SUBSTITUTE(IF(_xlfn.ISFORMULA('#_Baking'!E28),_xlfn.FORMULATEXT('#_Baking'!E28),'#_Baking'!E28),"""","")),TRUE,FALSE),"HardQuoteMsg",IF(LEN(IF(_xlfn.ISFORMULA(Baking!E28),_xlfn.FORMULATEXT(Baking!E28),Baking!E28))-LEN(SUBSTITUTE(IF(_xlfn.ISFORMULA(Baking!E28),_xlfn.FORMULATEXT(Baking!E28),Baking!E28),"$",""))&lt;0.5*(LEN(IF(_xlfn.ISFORMULA('#_Baking'!E28),_xlfn.FORMULATEXT('#_Baking'!E28),'#_Baking'!E28))-LEN(SUBSTITUTE(IF(_xlfn.ISFORMULA('#_Baking'!E28),_xlfn.FORMULATEXT('#_Baking'!E28),'#_Baking'!E28),"$",""))),TRUE,FALSE),"MissingAbsMsg",TRUE,"PerfectMsg")</f>
        <v/>
      </c>
    </row>
    <row r="29" spans="4:5" ht="20.5" customHeight="1" x14ac:dyDescent="0.15">
      <c r="D29" s="50">
        <v>0</v>
      </c>
      <c r="E29" s="53" t="str">
        <f ca="1">_xlfn.IFS(ISBLANK(Baking!E29),"",IF(NOT(ISNA('#_Baking'!E29)),IF(ISNA(Baking!E29),TRUE,FALSE),FALSE),"StuNAMsg",IF(AND(ISNA('#_Baking'!E29),ISNA(Baking!E29)),TRUE,FALSE),"PerfectMsg",IF(NOT(ISERROR('#_Baking'!E29)),IF(ISERROR(Baking!E29),TRUE,FALSE),FALSE),"StuErrorMsg",IF(TYPE('#_Baking'!E29)&lt;&gt;TYPE(Baking!E29),TRUE,FALSE),"WrongTypeMsg",IF(_xlfn.ISFORMULA('#_Baking'!E29),IF(NOT(_xlfn.ISFORMULA(Baking!E29)),TRUE),FALSE),"MissingFormulaMsg",IF(NOT(AND(ISNUMBER(FIND("[",_xlfn.FORMULATEXT('#_Baking'!E29))),ISNUMBER(FIND("!",_xlfn.FORMULATEXT('#_Baking'!E29))))),AND(ISNUMBER(FIND("[",_xlfn.FORMULATEXT(Baking!E29))),ISNUMBER(FIND("!",_xlfn.FORMULATEXT(Baking!E29)))),FALSE),"ExternalRefsMsg",IF(ISNUMBER('#_Baking'!E29),IF(ABS('#_Baking'!E29-Baking!E29)&gt;0.00001,TRUE,FALSE),IF('#_Baking'!E29&lt;&gt;Baking!E29,TRUE,FALSE)),IF(ISNUMBER('#_Baking'!E29),IF('#_Baking'!E29&gt;Baking!E29,"TooLow","TooHigh"),"WrongAnswer"),NOT(_xlfn.ISFORMULA('#_Baking'!E29)),"PerfectMsg",IF((LEN(SUBSTITUTE(SUBSTITUTE(SUBSTITUTE(SUBSTITUTE(SUBSTITUTE(SUBSTITUTE(SUBSTITUTE(SUBSTITUTE(SUBSTITUTE(SUBSTITUTE(SUBSTITUTE(SUBSTITUTE(SUBSTITUTE(SUBSTITUTE(SUBSTITUTE(SUBSTITUTE(SUBSTITUTE(SUBSTITUTE(SUBSTITUTE(SUBSTITUTE(SUBSTITUTE(SUBSTITUTE(SUBSTITUTE(SUBSTITUTE(IF(_xlfn.ISFORMULA(Baking!E29),_xlfn.FORMULATEXT(Baking!E29),Baking!E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Baking!E29),_xlfn.FORMULATEXT(Baking!E29),Baking!E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Baking'!E29),_xlfn.FORMULATEXT('#_Baking'!E29),'#_Baking'!E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Baking'!E29),_xlfn.FORMULATEXT('#_Baking'!E29),'#_Baking'!E29),"9","#"),"8","#"),"7","#"),"6","#"),"5","#"),"4","#"),"3","#"),"2","#"),"1","#"),"0","#"),CHAR(10),""),"$","")," ",""),",","@"),"&gt;","@"),"&lt;","@"),"=","@"),")","@"),"(","@"),"^","@"),"/","@"),"+","@"),"*","@"),"-","@"),"@#","")))/2,TRUE,FALSE),"HardCodeMsg",IF(LEN(IF(_xlfn.ISFORMULA(Baking!E29),_xlfn.FORMULATEXT(Baking!E29),Baking!E29))-LEN(SUBSTITUTE(IF(_xlfn.ISFORMULA(Baking!E29),_xlfn.FORMULATEXT(Baking!E29),Baking!E29),"""",""))&gt;LEN(IF(_xlfn.ISFORMULA('#_Baking'!E29),_xlfn.FORMULATEXT('#_Baking'!E29),'#_Baking'!E29))-LEN(SUBSTITUTE(IF(_xlfn.ISFORMULA('#_Baking'!E29),_xlfn.FORMULATEXT('#_Baking'!E29),'#_Baking'!E29),"""","")),TRUE,FALSE),"HardQuoteMsg",IF(LEN(IF(_xlfn.ISFORMULA(Baking!E29),_xlfn.FORMULATEXT(Baking!E29),Baking!E29))-LEN(SUBSTITUTE(IF(_xlfn.ISFORMULA(Baking!E29),_xlfn.FORMULATEXT(Baking!E29),Baking!E29),"$",""))&lt;0.5*(LEN(IF(_xlfn.ISFORMULA('#_Baking'!E29),_xlfn.FORMULATEXT('#_Baking'!E29),'#_Baking'!E29))-LEN(SUBSTITUTE(IF(_xlfn.ISFORMULA('#_Baking'!E29),_xlfn.FORMULATEXT('#_Baking'!E29),'#_Baking'!E29),"$",""))),TRUE,FALSE),"MissingAbsMsg",TRUE,"PerfectMsg")</f>
        <v/>
      </c>
    </row>
    <row r="31" spans="4:5" ht="39" customHeight="1" x14ac:dyDescent="0.15">
      <c r="D31" s="50">
        <v>0</v>
      </c>
      <c r="E31" s="53" t="str">
        <f ca="1">_xlfn.IFS(ISBLANK(Baking!E31),"",IF(NOT(ISNA('#_Baking'!E31)),IF(ISNA(Baking!E31),TRUE,FALSE),FALSE),"StuNAMsg",IF(AND(ISNA('#_Baking'!E31),ISNA(Baking!E31)),TRUE,FALSE),"PerfectMsg",IF(NOT(ISERROR('#_Baking'!E31)),IF(ISERROR(Baking!E31),TRUE,FALSE),FALSE),"StuErrorMsg",IF(TYPE('#_Baking'!E31)&lt;&gt;TYPE(Baking!E31),TRUE,FALSE),"WrongTypeMsg",IF(_xlfn.ISFORMULA('#_Baking'!E31),IF(NOT(_xlfn.ISFORMULA(Baking!E31)),TRUE),FALSE),"MissingFormulaMsg",IF(NOT(AND(ISNUMBER(FIND("[",_xlfn.FORMULATEXT('#_Baking'!E31))),ISNUMBER(FIND("!",_xlfn.FORMULATEXT('#_Baking'!E31))))),AND(ISNUMBER(FIND("[",_xlfn.FORMULATEXT(Baking!E31))),ISNUMBER(FIND("!",_xlfn.FORMULATEXT(Baking!E31)))),FALSE),"ExternalRefsMsg",IF(ISNUMBER('#_Baking'!E31),IF(ABS('#_Baking'!E31-Baking!E31)&gt;0.00001,TRUE,FALSE),IF('#_Baking'!E31&lt;&gt;Baking!E31,TRUE,FALSE)),IF(ISNUMBER('#_Baking'!E31),IF('#_Baking'!E31&gt;Baking!E31,"TooLow","TooHigh"),"WrongAnswer"),NOT(_xlfn.ISFORMULA('#_Baking'!E31)),"PerfectMsg",IF((LEN(SUBSTITUTE(SUBSTITUTE(SUBSTITUTE(SUBSTITUTE(SUBSTITUTE(SUBSTITUTE(SUBSTITUTE(SUBSTITUTE(SUBSTITUTE(SUBSTITUTE(SUBSTITUTE(SUBSTITUTE(SUBSTITUTE(SUBSTITUTE(SUBSTITUTE(SUBSTITUTE(SUBSTITUTE(SUBSTITUTE(SUBSTITUTE(SUBSTITUTE(SUBSTITUTE(SUBSTITUTE(SUBSTITUTE(SUBSTITUTE(IF(_xlfn.ISFORMULA(Baking!E31),_xlfn.FORMULATEXT(Baking!E31),Baking!E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Baking!E31),_xlfn.FORMULATEXT(Baking!E31),Baking!E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Baking'!E31),_xlfn.FORMULATEXT('#_Baking'!E31),'#_Baking'!E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Baking'!E31),_xlfn.FORMULATEXT('#_Baking'!E31),'#_Baking'!E31),"9","#"),"8","#"),"7","#"),"6","#"),"5","#"),"4","#"),"3","#"),"2","#"),"1","#"),"0","#"),CHAR(10),""),"$","")," ",""),",","@"),"&gt;","@"),"&lt;","@"),"=","@"),")","@"),"(","@"),"^","@"),"/","@"),"+","@"),"*","@"),"-","@"),"@#","")))/2,TRUE,FALSE),"HardCodeMsg",IF(LEN(IF(_xlfn.ISFORMULA(Baking!E31),_xlfn.FORMULATEXT(Baking!E31),Baking!E31))-LEN(SUBSTITUTE(IF(_xlfn.ISFORMULA(Baking!E31),_xlfn.FORMULATEXT(Baking!E31),Baking!E31),"""",""))&gt;LEN(IF(_xlfn.ISFORMULA('#_Baking'!E31),_xlfn.FORMULATEXT('#_Baking'!E31),'#_Baking'!E31))-LEN(SUBSTITUTE(IF(_xlfn.ISFORMULA('#_Baking'!E31),_xlfn.FORMULATEXT('#_Baking'!E31),'#_Baking'!E31),"""","")),TRUE,FALSE),"HardQuoteMsg",IF(LEN(IF(_xlfn.ISFORMULA(Baking!E31),_xlfn.FORMULATEXT(Baking!E31),Baking!E31))-LEN(SUBSTITUTE(IF(_xlfn.ISFORMULA(Baking!E31),_xlfn.FORMULATEXT(Baking!E31),Baking!E31),"$",""))&lt;0.5*(LEN(IF(_xlfn.ISFORMULA('#_Baking'!E31),_xlfn.FORMULATEXT('#_Baking'!E31),'#_Baking'!E31))-LEN(SUBSTITUTE(IF(_xlfn.ISFORMULA('#_Baking'!E31),_xlfn.FORMULATEXT('#_Baking'!E31),'#_Baking'!E31),"$",""))),TRUE,FALSE),"MissingAbsMsg",TRUE,"PerfectMsg")</f>
        <v/>
      </c>
    </row>
    <row r="32" spans="4:5" ht="39" customHeight="1" x14ac:dyDescent="0.15">
      <c r="D32" s="50">
        <v>0</v>
      </c>
      <c r="E32" s="53" t="str">
        <f ca="1">_xlfn.IFS(ISBLANK(Baking!E32),"",IF(NOT(ISNA('#_Baking'!E32)),IF(ISNA(Baking!E32),TRUE,FALSE),FALSE),"StuNAMsg",IF(AND(ISNA('#_Baking'!E32),ISNA(Baking!E32)),TRUE,FALSE),"PerfectMsg",IF(NOT(ISERROR('#_Baking'!E32)),IF(ISERROR(Baking!E32),TRUE,FALSE),FALSE),"StuErrorMsg",IF(TYPE('#_Baking'!E32)&lt;&gt;TYPE(Baking!E32),TRUE,FALSE),"WrongTypeMsg",IF(_xlfn.ISFORMULA('#_Baking'!E32),IF(NOT(_xlfn.ISFORMULA(Baking!E32)),TRUE),FALSE),"MissingFormulaMsg",IF(NOT(AND(ISNUMBER(FIND("[",_xlfn.FORMULATEXT('#_Baking'!E32))),ISNUMBER(FIND("!",_xlfn.FORMULATEXT('#_Baking'!E32))))),AND(ISNUMBER(FIND("[",_xlfn.FORMULATEXT(Baking!E32))),ISNUMBER(FIND("!",_xlfn.FORMULATEXT(Baking!E32)))),FALSE),"ExternalRefsMsg",IF(ISNUMBER('#_Baking'!E32),IF(ABS('#_Baking'!E32-Baking!E32)&gt;0.00001,TRUE,FALSE),IF('#_Baking'!E32&lt;&gt;Baking!E32,TRUE,FALSE)),IF(ISNUMBER('#_Baking'!E32),IF('#_Baking'!E32&gt;Baking!E32,"TooLow","TooHigh"),"WrongAnswer"),NOT(_xlfn.ISFORMULA('#_Baking'!E32)),"PerfectMsg",IF((LEN(SUBSTITUTE(SUBSTITUTE(SUBSTITUTE(SUBSTITUTE(SUBSTITUTE(SUBSTITUTE(SUBSTITUTE(SUBSTITUTE(SUBSTITUTE(SUBSTITUTE(SUBSTITUTE(SUBSTITUTE(SUBSTITUTE(SUBSTITUTE(SUBSTITUTE(SUBSTITUTE(SUBSTITUTE(SUBSTITUTE(SUBSTITUTE(SUBSTITUTE(SUBSTITUTE(SUBSTITUTE(SUBSTITUTE(SUBSTITUTE(IF(_xlfn.ISFORMULA(Baking!E32),_xlfn.FORMULATEXT(Baking!E32),Baking!E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Baking!E32),_xlfn.FORMULATEXT(Baking!E32),Baking!E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Baking'!E32),_xlfn.FORMULATEXT('#_Baking'!E32),'#_Baking'!E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Baking'!E32),_xlfn.FORMULATEXT('#_Baking'!E32),'#_Baking'!E32),"9","#"),"8","#"),"7","#"),"6","#"),"5","#"),"4","#"),"3","#"),"2","#"),"1","#"),"0","#"),CHAR(10),""),"$","")," ",""),",","@"),"&gt;","@"),"&lt;","@"),"=","@"),")","@"),"(","@"),"^","@"),"/","@"),"+","@"),"*","@"),"-","@"),"@#","")))/2,TRUE,FALSE),"HardCodeMsg",IF(LEN(IF(_xlfn.ISFORMULA(Baking!E32),_xlfn.FORMULATEXT(Baking!E32),Baking!E32))-LEN(SUBSTITUTE(IF(_xlfn.ISFORMULA(Baking!E32),_xlfn.FORMULATEXT(Baking!E32),Baking!E32),"""",""))&gt;LEN(IF(_xlfn.ISFORMULA('#_Baking'!E32),_xlfn.FORMULATEXT('#_Baking'!E32),'#_Baking'!E32))-LEN(SUBSTITUTE(IF(_xlfn.ISFORMULA('#_Baking'!E32),_xlfn.FORMULATEXT('#_Baking'!E32),'#_Baking'!E32),"""","")),TRUE,FALSE),"HardQuoteMsg",IF(LEN(IF(_xlfn.ISFORMULA(Baking!E32),_xlfn.FORMULATEXT(Baking!E32),Baking!E32))-LEN(SUBSTITUTE(IF(_xlfn.ISFORMULA(Baking!E32),_xlfn.FORMULATEXT(Baking!E32),Baking!E32),"$",""))&lt;0.5*(LEN(IF(_xlfn.ISFORMULA('#_Baking'!E32),_xlfn.FORMULATEXT('#_Baking'!E32),'#_Baking'!E32))-LEN(SUBSTITUTE(IF(_xlfn.ISFORMULA('#_Baking'!E32),_xlfn.FORMULATEXT('#_Baking'!E32),'#_Baking'!E32),"$",""))),TRUE,FALSE),"MissingAbsMsg",TRUE,"PerfectMsg")</f>
        <v/>
      </c>
    </row>
    <row r="33" spans="4:5" ht="39" customHeight="1" x14ac:dyDescent="0.15">
      <c r="D33" s="50">
        <v>0</v>
      </c>
      <c r="E33" s="53" t="str">
        <f ca="1">_xlfn.IFS(ISBLANK(Baking!E33),"",IF(NOT(ISNA('#_Baking'!E33)),IF(ISNA(Baking!E33),TRUE,FALSE),FALSE),"StuNAMsg",IF(AND(ISNA('#_Baking'!E33),ISNA(Baking!E33)),TRUE,FALSE),"PerfectMsg",IF(NOT(ISERROR('#_Baking'!E33)),IF(ISERROR(Baking!E33),TRUE,FALSE),FALSE),"StuErrorMsg",IF(TYPE('#_Baking'!E33)&lt;&gt;TYPE(Baking!E33),TRUE,FALSE),"WrongTypeMsg",IF(_xlfn.ISFORMULA('#_Baking'!E33),IF(NOT(_xlfn.ISFORMULA(Baking!E33)),TRUE),FALSE),"MissingFormulaMsg",IF(NOT(AND(ISNUMBER(FIND("[",_xlfn.FORMULATEXT('#_Baking'!E33))),ISNUMBER(FIND("!",_xlfn.FORMULATEXT('#_Baking'!E33))))),AND(ISNUMBER(FIND("[",_xlfn.FORMULATEXT(Baking!E33))),ISNUMBER(FIND("!",_xlfn.FORMULATEXT(Baking!E33)))),FALSE),"ExternalRefsMsg",IF(ISNUMBER('#_Baking'!E33),IF(ABS('#_Baking'!E33-Baking!E33)&gt;0.00001,TRUE,FALSE),IF('#_Baking'!E33&lt;&gt;Baking!E33,TRUE,FALSE)),IF(ISNUMBER('#_Baking'!E33),IF('#_Baking'!E33&gt;Baking!E33,"TooLow","TooHigh"),"WrongAnswer"),NOT(_xlfn.ISFORMULA('#_Baking'!E33)),"PerfectMsg",IF((LEN(SUBSTITUTE(SUBSTITUTE(SUBSTITUTE(SUBSTITUTE(SUBSTITUTE(SUBSTITUTE(SUBSTITUTE(SUBSTITUTE(SUBSTITUTE(SUBSTITUTE(SUBSTITUTE(SUBSTITUTE(SUBSTITUTE(SUBSTITUTE(SUBSTITUTE(SUBSTITUTE(SUBSTITUTE(SUBSTITUTE(SUBSTITUTE(SUBSTITUTE(SUBSTITUTE(SUBSTITUTE(SUBSTITUTE(SUBSTITUTE(IF(_xlfn.ISFORMULA(Baking!E33),_xlfn.FORMULATEXT(Baking!E33),Baking!E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Baking!E33),_xlfn.FORMULATEXT(Baking!E33),Baking!E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Baking'!E33),_xlfn.FORMULATEXT('#_Baking'!E33),'#_Baking'!E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Baking'!E33),_xlfn.FORMULATEXT('#_Baking'!E33),'#_Baking'!E33),"9","#"),"8","#"),"7","#"),"6","#"),"5","#"),"4","#"),"3","#"),"2","#"),"1","#"),"0","#"),CHAR(10),""),"$","")," ",""),",","@"),"&gt;","@"),"&lt;","@"),"=","@"),")","@"),"(","@"),"^","@"),"/","@"),"+","@"),"*","@"),"-","@"),"@#","")))/2,TRUE,FALSE),"HardCodeMsg",IF(LEN(IF(_xlfn.ISFORMULA(Baking!E33),_xlfn.FORMULATEXT(Baking!E33),Baking!E33))-LEN(SUBSTITUTE(IF(_xlfn.ISFORMULA(Baking!E33),_xlfn.FORMULATEXT(Baking!E33),Baking!E33),"""",""))&gt;LEN(IF(_xlfn.ISFORMULA('#_Baking'!E33),_xlfn.FORMULATEXT('#_Baking'!E33),'#_Baking'!E33))-LEN(SUBSTITUTE(IF(_xlfn.ISFORMULA('#_Baking'!E33),_xlfn.FORMULATEXT('#_Baking'!E33),'#_Baking'!E33),"""","")),TRUE,FALSE),"HardQuoteMsg",IF(LEN(IF(_xlfn.ISFORMULA(Baking!E33),_xlfn.FORMULATEXT(Baking!E33),Baking!E33))-LEN(SUBSTITUTE(IF(_xlfn.ISFORMULA(Baking!E33),_xlfn.FORMULATEXT(Baking!E33),Baking!E33),"$",""))&lt;0.5*(LEN(IF(_xlfn.ISFORMULA('#_Baking'!E33),_xlfn.FORMULATEXT('#_Baking'!E33),'#_Baking'!E33))-LEN(SUBSTITUTE(IF(_xlfn.ISFORMULA('#_Baking'!E33),_xlfn.FORMULATEXT('#_Baking'!E33),'#_Baking'!E33),"$",""))),TRUE,FALSE),"MissingAbsMsg",TRUE,"PerfectMsg")</f>
        <v/>
      </c>
    </row>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A85C80-3EDD-4A42-AEC4-487402BDF4BA}">
  <dimension ref="A1:AO33"/>
  <sheetViews>
    <sheetView showGridLines="0" zoomScale="120" zoomScaleNormal="120" workbookViewId="0">
      <pane ySplit="2" topLeftCell="A3" activePane="bottomLeft" state="frozen"/>
      <selection pane="bottomLeft" activeCell="A3" sqref="A3"/>
    </sheetView>
  </sheetViews>
  <sheetFormatPr baseColWidth="10" defaultColWidth="11.5" defaultRowHeight="15" x14ac:dyDescent="0.2"/>
  <cols>
    <col min="4" max="4" width="55.33203125" customWidth="1"/>
    <col min="5" max="5" width="15.6640625" customWidth="1"/>
  </cols>
  <sheetData>
    <row r="1" spans="1:41" s="22" customFormat="1" ht="22" customHeight="1" x14ac:dyDescent="0.2">
      <c r="A1" s="26" t="s">
        <v>299</v>
      </c>
      <c r="B1" s="26" t="s">
        <v>300</v>
      </c>
      <c r="C1" s="26" t="s">
        <v>301</v>
      </c>
      <c r="D1" s="27" t="str" cm="1">
        <f t="array" aca="1" ref="D1" ca="1">IFERROR(
    _xlfn.LET(
        _xlpm.FileName, MID(CELL("filename", A1), FIND("]", CELL("filename", A1)) + 1, 255),
        _xlpm.DynamicRef, INDIRECT("'#_" &amp; _xlpm.FileName &amp; "'!" &amp; C2),
        IF(
            TYPE(_xlpm.DynamicRef) = 1,
            VLOOKUP(
                CELL("format", _xlpm.DynamicRef),
                FormatCodesSFX!$A$4:$B$53,
                2,
                FALSE
            ),
            _xlfn.SWITCH(
                TYPE(_xlpm.DynamicRef),
                2, "short text",
                4, "logical",
                16, "error",
                64, "long text",
                "Other"
            )
        )
    ),
    "Error in formula"
)</f>
        <v>error</v>
      </c>
      <c r="E1" s="26"/>
      <c r="F1" s="26"/>
      <c r="G1" s="26"/>
      <c r="H1" s="26"/>
      <c r="I1" s="27" t="str" cm="1">
        <f t="array" ref="I1">_xlfn.IFS(ROW(A100)&lt;100,"Undo deleted row or quit without saving",COLUMN(AZ1)&lt;52,"Undo deleted column or quit without saving",ROW(A100)&gt;100,"Undo inserted row or quit without saving",COLUMN(AZ1)&gt;52,"Undo inserted column or quit without saving",Scoreboard!$F$21&lt;&gt;"","Security compromised: Undo last action or quit without saving",TRUE=TRUE,"Joe Bobcat")</f>
        <v>Joe Bobcat</v>
      </c>
      <c r="J1" s="27"/>
      <c r="K1" s="27"/>
      <c r="L1" s="27" t="s">
        <v>302</v>
      </c>
      <c r="M1" s="27"/>
      <c r="N1" s="27"/>
      <c r="O1" s="27"/>
      <c r="P1" s="28" t="s">
        <v>303</v>
      </c>
      <c r="Q1" s="27"/>
      <c r="R1" s="27"/>
      <c r="S1" s="55" t="s">
        <v>305</v>
      </c>
      <c r="T1" s="30"/>
      <c r="U1" s="29"/>
      <c r="V1" s="30"/>
      <c r="W1" s="29"/>
      <c r="X1" s="26" t="str">
        <f t="shared" ref="X1:AA2" si="0">A1</f>
        <v>earned</v>
      </c>
      <c r="Y1" s="26" t="str">
        <f t="shared" si="0"/>
        <v>possible</v>
      </c>
      <c r="Z1" s="26" t="str">
        <f t="shared" si="0"/>
        <v>cell</v>
      </c>
      <c r="AA1" s="27" t="str">
        <f t="shared" ca="1" si="0"/>
        <v>error</v>
      </c>
      <c r="AB1" s="26"/>
      <c r="AC1" s="26"/>
      <c r="AD1" s="31"/>
      <c r="AE1" s="31"/>
      <c r="AF1" s="27" t="str">
        <f>I1</f>
        <v>Joe Bobcat</v>
      </c>
      <c r="AG1" s="27"/>
      <c r="AH1" s="31"/>
      <c r="AI1" s="31"/>
      <c r="AJ1" s="31"/>
      <c r="AK1" s="31"/>
      <c r="AL1" s="27" t="s">
        <v>302</v>
      </c>
      <c r="AM1" s="31"/>
      <c r="AN1" s="31"/>
      <c r="AO1" s="31"/>
    </row>
    <row r="2" spans="1:41" s="22" customFormat="1" ht="23" customHeight="1" thickBot="1" x14ac:dyDescent="0.4">
      <c r="A2" s="32">
        <f ca="1">BakingSC!$A$2</f>
        <v>0</v>
      </c>
      <c r="B2" s="33">
        <f>BakingSC!$B$2</f>
        <v>8</v>
      </c>
      <c r="C2" s="32" t="str" cm="1">
        <f t="array" aca="1" ref="C2" ca="1">SUBSTITUTE(IF(LEN(CELL("address"))&lt;15,CELL("address"),""),"$","")</f>
        <v/>
      </c>
      <c r="D2" s="34" t="str" cm="1">
        <f t="array" aca="1" ref="D2" ca="1">IF(ISNUMBER(SEARCH("#REF!",_xlfn.SINGLE(_xlfn.FORMULATEXT(INDIRECT("'BakingSC'!" &amp; C2))))), "DRAGGING CELLS IS NOT PERMITTED. PLEASE UNDO LAST ACTION!!",IF(IF(BakingSC!B2=0,1,BakingSC!C2/BakingSC!B2)&gt;=Scoreboard!$F$19,IF(ISNUMBER(SEARCH("#REF!",_xlfn.SINGLE(_xlfn.FORMULATEXT(INDIRECT("'BakingSC'!"&amp;C2))))),"DRAGGING CELLS IS NOT PERMITTED. PLEASE UNDO LAST ACTION!!",IF($P$1&lt;&gt;"Feedback OFF",IFERROR(HLOOKUP(INDIRECT("'BakingSC'!"&amp;C2),FeedbackSFX!$B$2:$N$10,IF($P$1="Feedback ON", 2, FeedbackSFX!B1), FALSE), ""),"")),IF(IF(BakingSC!B2=0,1,BakingSC!C2/BakingSC!B2)&gt;=Scoreboard!$F$19/2,"Earn "&amp;TEXT(Scoreboard!$F$19,"0%")&amp;" to unlock score and feedback. ---&gt; Halfway There!!!","Earn "&amp;TEXT(Scoreboard!$F$19,"0%")&amp;" to unlock score and feedback.")))</f>
        <v/>
      </c>
      <c r="E2" s="35"/>
      <c r="F2" s="35"/>
      <c r="G2" s="35"/>
      <c r="H2" s="35"/>
      <c r="I2" s="36"/>
      <c r="J2" s="35"/>
      <c r="K2" s="35"/>
      <c r="L2" s="35"/>
      <c r="M2" s="35"/>
      <c r="N2" s="35"/>
      <c r="O2" s="35"/>
      <c r="P2" s="42" t="str">
        <f ca="1">IF(Scoreboard!$E$4="Excel version: Invalid","****ERROR: Scoreboard requires Excel 365 or 2021 to run****", "")</f>
        <v/>
      </c>
      <c r="Q2" s="35"/>
      <c r="R2" s="35"/>
      <c r="S2" s="37"/>
      <c r="T2" s="38"/>
      <c r="U2" s="39"/>
      <c r="V2" s="38"/>
      <c r="W2" s="39"/>
      <c r="X2" s="40">
        <f t="shared" ca="1" si="0"/>
        <v>0</v>
      </c>
      <c r="Y2" s="40">
        <f t="shared" si="0"/>
        <v>8</v>
      </c>
      <c r="Z2" s="40" t="str">
        <f t="shared" ca="1" si="0"/>
        <v/>
      </c>
      <c r="AA2" s="34" t="str">
        <f t="shared" ca="1" si="0"/>
        <v/>
      </c>
      <c r="AB2" s="35"/>
      <c r="AC2" s="35"/>
      <c r="AD2" s="41"/>
      <c r="AE2" s="41"/>
      <c r="AF2" s="41"/>
      <c r="AG2" s="41"/>
      <c r="AH2" s="41"/>
      <c r="AI2" s="41"/>
      <c r="AJ2" s="41"/>
      <c r="AK2" s="41"/>
      <c r="AL2" s="41"/>
      <c r="AM2" s="41"/>
      <c r="AN2" s="41"/>
      <c r="AO2" s="41"/>
    </row>
    <row r="24" spans="4:5" x14ac:dyDescent="0.2">
      <c r="E24" s="1" t="s">
        <v>0</v>
      </c>
    </row>
    <row r="25" spans="4:5" ht="20.5" customHeight="1" x14ac:dyDescent="0.2">
      <c r="D25" s="2" t="s">
        <v>1</v>
      </c>
      <c r="E25" s="23"/>
    </row>
    <row r="26" spans="4:5" ht="20.5" customHeight="1" x14ac:dyDescent="0.2">
      <c r="D26" s="2" t="s">
        <v>2</v>
      </c>
      <c r="E26" s="23"/>
    </row>
    <row r="27" spans="4:5" ht="20.5" customHeight="1" x14ac:dyDescent="0.2">
      <c r="D27" s="2" t="s">
        <v>3</v>
      </c>
      <c r="E27" s="23"/>
    </row>
    <row r="28" spans="4:5" ht="20.5" customHeight="1" x14ac:dyDescent="0.2">
      <c r="D28" s="2" t="s">
        <v>4</v>
      </c>
      <c r="E28" s="24"/>
    </row>
    <row r="29" spans="4:5" ht="20.5" customHeight="1" x14ac:dyDescent="0.2">
      <c r="D29" s="2" t="s">
        <v>5</v>
      </c>
      <c r="E29" s="25"/>
    </row>
    <row r="31" spans="4:5" ht="39" customHeight="1" x14ac:dyDescent="0.2">
      <c r="D31" s="2" t="s">
        <v>6</v>
      </c>
      <c r="E31" s="25"/>
    </row>
    <row r="32" spans="4:5" ht="39" customHeight="1" x14ac:dyDescent="0.2">
      <c r="D32" s="2" t="s">
        <v>7</v>
      </c>
      <c r="E32" s="25"/>
    </row>
    <row r="33" spans="4:5" ht="39" customHeight="1" x14ac:dyDescent="0.2">
      <c r="D33" s="2" t="s">
        <v>8</v>
      </c>
      <c r="E33" s="25"/>
    </row>
  </sheetData>
  <conditionalFormatting sqref="A1:A2 X1:X2">
    <cfRule type="expression" dxfId="376" priority="7">
      <formula>$A$2/$B$2&gt;=0.05</formula>
    </cfRule>
  </conditionalFormatting>
  <conditionalFormatting sqref="B1:B2 Y1:Y2">
    <cfRule type="expression" dxfId="375" priority="8">
      <formula>$A$2/$B$2&gt;=0.1</formula>
    </cfRule>
  </conditionalFormatting>
  <conditionalFormatting sqref="C1:C2 Z1:Z2">
    <cfRule type="expression" dxfId="374" priority="9">
      <formula>$A$2/$B$2&gt;=0.15</formula>
    </cfRule>
  </conditionalFormatting>
  <conditionalFormatting sqref="D1:D2 AA1:AA2">
    <cfRule type="expression" dxfId="373" priority="10">
      <formula>$A$2/$B$2&gt;=0.2</formula>
    </cfRule>
  </conditionalFormatting>
  <conditionalFormatting sqref="E1:E2 AB1:AB2">
    <cfRule type="expression" dxfId="372" priority="11">
      <formula>$A$2/$B$2&gt;=0.25</formula>
    </cfRule>
  </conditionalFormatting>
  <conditionalFormatting sqref="F1:F2 AC1:AC2">
    <cfRule type="expression" dxfId="371" priority="12">
      <formula>$A$2/$B$2&gt;=0.3</formula>
    </cfRule>
  </conditionalFormatting>
  <conditionalFormatting sqref="G1:G2 AD1:AD2">
    <cfRule type="expression" dxfId="370" priority="13">
      <formula>$A$2/$B$2&gt;=0.35</formula>
    </cfRule>
  </conditionalFormatting>
  <conditionalFormatting sqref="H1:H2 AE1:AE2">
    <cfRule type="expression" dxfId="369" priority="14">
      <formula>$A$2/$B$2&gt;=0.4</formula>
    </cfRule>
  </conditionalFormatting>
  <conditionalFormatting sqref="I1:I2 AF1:AF2">
    <cfRule type="expression" dxfId="368" priority="15">
      <formula>$A$2/$B$2&gt;=0.45</formula>
    </cfRule>
  </conditionalFormatting>
  <conditionalFormatting sqref="K1:K2 AH1:AH2">
    <cfRule type="expression" dxfId="367" priority="17">
      <formula>$A$2/$B$2&gt;=0.55</formula>
    </cfRule>
  </conditionalFormatting>
  <conditionalFormatting sqref="L1:L2 AI1:AI2">
    <cfRule type="expression" dxfId="366" priority="18">
      <formula>$A$2/$B$2&gt;=0.6</formula>
    </cfRule>
  </conditionalFormatting>
  <conditionalFormatting sqref="M1:M2 AJ1:AJ2">
    <cfRule type="expression" dxfId="365" priority="19">
      <formula>$A$2/$B$2&gt;=0.65</formula>
    </cfRule>
  </conditionalFormatting>
  <conditionalFormatting sqref="N1:N2 AK1:AK2">
    <cfRule type="expression" dxfId="364" priority="20">
      <formula>$A$2/$B$2&gt;=0.7</formula>
    </cfRule>
  </conditionalFormatting>
  <conditionalFormatting sqref="J1:J2 AG1:AG2">
    <cfRule type="expression" dxfId="363" priority="16">
      <formula>$A$2/$B$2&gt;=0.5</formula>
    </cfRule>
  </conditionalFormatting>
  <conditionalFormatting sqref="P1">
    <cfRule type="expression" dxfId="362" priority="6">
      <formula>$P$1&lt;&gt;""</formula>
    </cfRule>
  </conditionalFormatting>
  <conditionalFormatting sqref="A1:O2 X1:AO2 P2:R2 Q1:R1">
    <cfRule type="expression" dxfId="361" priority="5" stopIfTrue="1">
      <formula>$P$1="Feedback OFF"</formula>
    </cfRule>
  </conditionalFormatting>
  <conditionalFormatting sqref="O1:O2 AL1:AL2">
    <cfRule type="expression" dxfId="360" priority="21">
      <formula>$A$2/$B$2&gt;=0.75</formula>
    </cfRule>
  </conditionalFormatting>
  <conditionalFormatting sqref="P1:P2 AM1:AM2">
    <cfRule type="expression" dxfId="359" priority="22">
      <formula>$A$2/$B$2&gt;=0.8</formula>
    </cfRule>
  </conditionalFormatting>
  <conditionalFormatting sqref="Q1:Q2 AN1:AN2">
    <cfRule type="expression" dxfId="358" priority="23">
      <formula>$A$2/$B$2&gt;=0.85</formula>
    </cfRule>
  </conditionalFormatting>
  <conditionalFormatting sqref="R1:R2 AO1:AO2">
    <cfRule type="expression" dxfId="357" priority="24">
      <formula>$A$2/$B$2&gt;=1</formula>
    </cfRule>
  </conditionalFormatting>
  <conditionalFormatting sqref="A3:AA100">
    <cfRule type="expression" dxfId="351" priority="2" stopIfTrue="1">
      <formula>$D$2="DRAGGING CELLS IS NOT PERMITTED. PLEASE UNDO LAST ACTION!!"</formula>
    </cfRule>
  </conditionalFormatting>
  <dataValidations count="1">
    <dataValidation type="list" allowBlank="1" showInputMessage="1" showErrorMessage="1" sqref="P1" xr:uid="{3B5EA0EB-DE9C-0D44-BB19-0A58594C99C7}">
      <formula1>"Feedback ON, Taunting ON, Feedback OFF"</formula1>
    </dataValidation>
  </dataValidations>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expression" priority="25" stopIfTrue="1" id="{F1E6144D-8F24-1940-AD70-08EC0BA207AA}">
            <xm:f>AND((BakingSC!$A$2/BakingSC!$B$2&gt;=Scoreboard!$F$19),$P$1&lt;&gt;"Feedback OFF",IF(BakingSC!A3=FeedbackSFX!$C$2, TRUE, FALSE))</xm:f>
            <x14:dxf>
              <fill>
                <patternFill>
                  <bgColor rgb="FFCEEED0"/>
                </patternFill>
              </fill>
            </x14:dxf>
          </x14:cfRule>
          <x14:cfRule type="expression" priority="26" stopIfTrue="1" id="{E04BFF7B-4976-594A-9E9F-A03BB2C2CFC7}">
            <xm:f>AND((BakingSC!$A$2/BakingSC!$B$2&gt;=Scoreboard!$F$19),$P$1&lt;&gt;"Feedback OFF",IF(BakingSC!A3=FeedbackSFX!$K$2, TRUE, FALSE))</xm:f>
            <x14:dxf>
              <fill>
                <patternFill>
                  <bgColor rgb="FFFFFF64"/>
                </patternFill>
              </fill>
            </x14:dxf>
          </x14:cfRule>
          <x14:cfRule type="expression" priority="27" stopIfTrue="1" id="{E77D5926-8B89-2A41-96D0-B72A37F1BA8A}">
            <xm:f>AND((BakingSC!$A$2/BakingSC!$B$2&gt;=Scoreboard!$F$19),$P$1&lt;&gt;"Feedback OFF",AND(IF(BakingSC!A3&lt;&gt;FeedbackSFX!$C$2, TRUE, FALSE),BakingSC!A3&lt;&gt;"",_xlfn.ISFORMULA(BakingSC!A3)))</xm:f>
            <x14:dxf>
              <fill>
                <patternFill>
                  <bgColor rgb="FFFF99CC"/>
                </patternFill>
              </fill>
            </x14:dxf>
          </x14:cfRule>
          <xm:sqref>A3:AL33</xm:sqref>
        </x14:conditionalFormatting>
        <x14:conditionalFormatting xmlns:xm="http://schemas.microsoft.com/office/excel/2006/main">
          <x14:cfRule type="expression" priority="4" stopIfTrue="1" id="{9DCD1762-4A52-1842-936A-15450B886BD4}">
            <xm:f>Scoreboard!$F$21&lt;&gt;""</xm:f>
            <x14:dxf>
              <font>
                <color rgb="FF9C0006"/>
              </font>
              <fill>
                <patternFill>
                  <fgColor indexed="64"/>
                  <bgColor rgb="FFFFC7CE"/>
                </patternFill>
              </fill>
            </x14:dxf>
          </x14:cfRule>
          <xm:sqref>I1:N1</xm:sqref>
        </x14:conditionalFormatting>
        <x14:conditionalFormatting xmlns:xm="http://schemas.microsoft.com/office/excel/2006/main">
          <x14:cfRule type="expression" priority="1" stopIfTrue="1" id="{299938E0-C2B0-B843-889B-5869115BD87C}">
            <xm:f>Scoreboard!$E$4="Excel version: Invalid"</xm:f>
            <x14:dxf>
              <font>
                <color rgb="FF9C0006"/>
              </font>
              <fill>
                <patternFill>
                  <fgColor indexed="64"/>
                  <bgColor rgb="FFFFC7CE"/>
                </patternFill>
              </fill>
            </x14:dxf>
          </x14:cfRule>
          <x14:cfRule type="expression" priority="3" stopIfTrue="1" id="{70C97DF7-B8D5-D545-925D-ED33340027C7}">
            <xm:f>Scoreboard!$F$21&lt;&gt;""</xm:f>
            <x14:dxf>
              <font>
                <color rgb="FF9C0006"/>
              </font>
              <fill>
                <patternFill>
                  <fgColor indexed="64"/>
                  <bgColor rgb="FFFFC7CE"/>
                </patternFill>
              </fill>
            </x14:dxf>
          </x14:cfRule>
          <xm:sqref>A3:AA100</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BC9CD9-1E8E-1946-B3C2-1599A0C2A839}">
  <sheetPr>
    <tabColor rgb="FF4FADEA"/>
  </sheetPr>
  <dimension ref="A1:AO33"/>
  <sheetViews>
    <sheetView zoomScaleNormal="100" workbookViewId="0">
      <pane ySplit="2" topLeftCell="A3" activePane="bottomLeft" state="frozen"/>
      <selection pane="bottomLeft" activeCell="A3" sqref="A3:XFD3"/>
    </sheetView>
  </sheetViews>
  <sheetFormatPr baseColWidth="10" defaultColWidth="11.5" defaultRowHeight="9" x14ac:dyDescent="0.15"/>
  <cols>
    <col min="1" max="3" width="11.5" style="43"/>
    <col min="4" max="4" width="55.33203125" style="43" customWidth="1"/>
    <col min="5" max="5" width="15.6640625" style="43" customWidth="1"/>
    <col min="6" max="16384" width="11.5" style="43"/>
  </cols>
  <sheetData>
    <row r="1" spans="1:41" s="44" customFormat="1" ht="22" customHeight="1" x14ac:dyDescent="0.15">
      <c r="A1" s="46" t="s">
        <v>299</v>
      </c>
      <c r="B1" s="46" t="s">
        <v>300</v>
      </c>
      <c r="C1" s="46" t="s">
        <v>301</v>
      </c>
      <c r="D1" s="47" t="str" cm="1">
        <f t="array" aca="1" ref="D1" ca="1">IFERROR(
    _xlfn.LET(
        _xlpm.FileName, MID(CELL("filename", A1), FIND("]", CELL("filename", A1)) + 1, 255),
        _xlpm.DynamicRef, INDIRECT("'#_" &amp; _xlpm.FileName &amp; "'!" &amp; C2),
        IF(
            TYPE(_xlpm.DynamicRef) = 1,
            VLOOKUP(
                CELL("format", _xlpm.DynamicRef),
                FormatCodesSFX!$A$4:$B$53,
                2,
                FALSE
            ),
            _xlfn.SWITCH(
                TYPE(_xlpm.DynamicRef),
                2, "short text",
                4, "logical",
                16, "error",
                64, "long text",
                "Other"
            )
        )
    ),
    "Error in formula"
)</f>
        <v>error</v>
      </c>
      <c r="E1" s="46"/>
      <c r="F1" s="46"/>
      <c r="G1" s="46"/>
      <c r="H1" s="46"/>
      <c r="I1" s="47" t="str">
        <f>BakingSC!$I$1</f>
        <v>Joe Bobcat</v>
      </c>
      <c r="J1" s="47"/>
      <c r="K1" s="47"/>
      <c r="L1" s="47" t="s">
        <v>302</v>
      </c>
      <c r="M1" s="47"/>
      <c r="N1" s="47"/>
      <c r="O1" s="47"/>
      <c r="P1" s="47" t="s">
        <v>303</v>
      </c>
      <c r="Q1" s="47"/>
      <c r="R1" s="47"/>
      <c r="S1" s="43"/>
      <c r="T1" s="43"/>
      <c r="U1" s="43"/>
      <c r="V1" s="43"/>
      <c r="W1" s="43"/>
      <c r="X1" s="46" t="str">
        <f t="shared" ref="X1:AA2" si="0">A1</f>
        <v>earned</v>
      </c>
      <c r="Y1" s="46" t="str">
        <f t="shared" si="0"/>
        <v>possible</v>
      </c>
      <c r="Z1" s="46" t="str">
        <f t="shared" si="0"/>
        <v>cell</v>
      </c>
      <c r="AA1" s="47" t="str">
        <f t="shared" ca="1" si="0"/>
        <v>error</v>
      </c>
      <c r="AB1" s="46"/>
      <c r="AC1" s="46"/>
      <c r="AD1" s="43"/>
      <c r="AE1" s="43"/>
      <c r="AF1" s="47" t="str">
        <f>I1</f>
        <v>Joe Bobcat</v>
      </c>
      <c r="AG1" s="47"/>
      <c r="AH1" s="43"/>
      <c r="AI1" s="43"/>
      <c r="AJ1" s="43"/>
      <c r="AK1" s="43"/>
      <c r="AL1" s="47" t="s">
        <v>302</v>
      </c>
      <c r="AM1" s="43"/>
      <c r="AN1" s="43"/>
      <c r="AO1" s="43"/>
    </row>
    <row r="2" spans="1:41" s="44" customFormat="1" ht="23" customHeight="1" x14ac:dyDescent="0.15">
      <c r="A2" s="46">
        <f ca="1">BakingSC!$A$2</f>
        <v>0</v>
      </c>
      <c r="B2" s="48">
        <f>BakingSC!$B$2</f>
        <v>8</v>
      </c>
      <c r="C2" s="46" t="str" cm="1">
        <f t="array" aca="1" ref="C2" ca="1">SUBSTITUTE(IF(LEN(CELL("address"))&lt;15,CELL("address"),""),"$","")</f>
        <v/>
      </c>
      <c r="D2" s="47" t="str" cm="1">
        <f t="array" aca="1" ref="D2" ca="1">IF(ISNUMBER(SEARCH("#REF!",_xlfn.SINGLE(_xlfn.FORMULATEXT(INDIRECT("'BakingSC'!" &amp; C2))))), "DRAGGING CELLS IS NOT PERMITTED. PLEASE UNDO LAST ACTION!!",IF(IF(BakingSC!B2=0,1,BakingSC!C2/BakingSC!B2)&gt;=Scoreboard!$F$19,IF(ISNUMBER(SEARCH("#REF!",_xlfn.SINGLE(_xlfn.FORMULATEXT(INDIRECT("'BakingSC'!"&amp;C2))))),"DRAGGING CELLS IS NOT PERMITTED. PLEASE UNDO LAST ACTION!!",IF($P$1&lt;&gt;"Feedback OFF",IFERROR(HLOOKUP(INDIRECT("'BakingSC'!"&amp;C2),FeedbackSFX!$B$2:$N$10,IF($P$1="Feedback ON", 2, FeedbackSFX!B1), FALSE), ""),"")),IF(IF(BakingSC!B2=0,1,BakingSC!C2/BakingSC!B2)&gt;=Scoreboard!$F$19/2,"Earn "&amp;TEXT(Scoreboard!$F$19,"0%")&amp;" to unlock score and feedback. ---&gt; Halfway There!!!","Earn "&amp;TEXT(Scoreboard!$F$19,"0%")&amp;" to unlock score and feedback.")))</f>
        <v/>
      </c>
      <c r="E2" s="46"/>
      <c r="F2" s="46"/>
      <c r="G2" s="46"/>
      <c r="H2" s="46"/>
      <c r="I2" s="45"/>
      <c r="J2" s="46"/>
      <c r="K2" s="46"/>
      <c r="L2" s="46"/>
      <c r="M2" s="46"/>
      <c r="N2" s="46"/>
      <c r="O2" s="46"/>
      <c r="P2" s="46"/>
      <c r="Q2" s="46"/>
      <c r="R2" s="46"/>
      <c r="S2" s="43"/>
      <c r="T2" s="43"/>
      <c r="U2" s="43"/>
      <c r="V2" s="43"/>
      <c r="W2" s="43"/>
      <c r="X2" s="49">
        <f t="shared" ca="1" si="0"/>
        <v>0</v>
      </c>
      <c r="Y2" s="49">
        <f t="shared" si="0"/>
        <v>8</v>
      </c>
      <c r="Z2" s="49" t="str">
        <f t="shared" ca="1" si="0"/>
        <v/>
      </c>
      <c r="AA2" s="47" t="str">
        <f t="shared" ca="1" si="0"/>
        <v/>
      </c>
      <c r="AB2" s="46"/>
      <c r="AC2" s="46"/>
      <c r="AD2" s="43"/>
      <c r="AE2" s="43"/>
      <c r="AF2" s="43"/>
      <c r="AG2" s="43"/>
      <c r="AH2" s="43"/>
      <c r="AI2" s="43"/>
      <c r="AJ2" s="43"/>
      <c r="AK2" s="43"/>
      <c r="AL2" s="43"/>
      <c r="AM2" s="43"/>
      <c r="AN2" s="43"/>
      <c r="AO2" s="43"/>
    </row>
    <row r="24" spans="4:5" x14ac:dyDescent="0.15">
      <c r="E24" s="45" t="s">
        <v>0</v>
      </c>
    </row>
    <row r="25" spans="4:5" ht="20.5" customHeight="1" x14ac:dyDescent="0.15">
      <c r="D25" s="50" t="s">
        <v>1</v>
      </c>
      <c r="E25" s="51">
        <v>75</v>
      </c>
    </row>
    <row r="26" spans="4:5" ht="20.5" customHeight="1" x14ac:dyDescent="0.15">
      <c r="D26" s="50" t="s">
        <v>2</v>
      </c>
      <c r="E26" s="51">
        <v>8</v>
      </c>
    </row>
    <row r="27" spans="4:5" ht="20.5" customHeight="1" x14ac:dyDescent="0.15">
      <c r="D27" s="50" t="s">
        <v>3</v>
      </c>
      <c r="E27" s="51">
        <v>89</v>
      </c>
    </row>
    <row r="28" spans="4:5" ht="20.5" customHeight="1" x14ac:dyDescent="0.15">
      <c r="D28" s="50" t="s">
        <v>4</v>
      </c>
      <c r="E28" s="52">
        <v>1.75</v>
      </c>
    </row>
    <row r="29" spans="4:5" ht="20.5" customHeight="1" x14ac:dyDescent="0.15">
      <c r="D29" s="50" t="s">
        <v>5</v>
      </c>
      <c r="E29" s="53">
        <v>0.96</v>
      </c>
    </row>
    <row r="31" spans="4:5" ht="39" customHeight="1" x14ac:dyDescent="0.15">
      <c r="D31" s="50" t="s">
        <v>6</v>
      </c>
      <c r="E31" s="53">
        <v>0.68</v>
      </c>
    </row>
    <row r="32" spans="4:5" ht="39" customHeight="1" x14ac:dyDescent="0.15">
      <c r="D32" s="50" t="s">
        <v>7</v>
      </c>
      <c r="E32" s="53">
        <v>0.5</v>
      </c>
    </row>
    <row r="33" spans="4:5" ht="39" customHeight="1" x14ac:dyDescent="0.15">
      <c r="D33" s="50" t="s">
        <v>8</v>
      </c>
      <c r="E33" s="53">
        <v>0.04</v>
      </c>
    </row>
  </sheetData>
  <conditionalFormatting sqref="A1:A2 X1:X2">
    <cfRule type="expression" dxfId="349" priority="3">
      <formula>$A$2/$B$2&gt;=0.05</formula>
    </cfRule>
  </conditionalFormatting>
  <conditionalFormatting sqref="B1:B2 Y1:Y2">
    <cfRule type="expression" dxfId="348" priority="4">
      <formula>$A$2/$B$2&gt;=0.1</formula>
    </cfRule>
  </conditionalFormatting>
  <conditionalFormatting sqref="C1:C2 Z1:Z2">
    <cfRule type="expression" dxfId="347" priority="5">
      <formula>$A$2/$B$2&gt;=0.15</formula>
    </cfRule>
  </conditionalFormatting>
  <conditionalFormatting sqref="D1:D2 AA1:AA2">
    <cfRule type="expression" dxfId="346" priority="6">
      <formula>$A$2/$B$2&gt;=0.2</formula>
    </cfRule>
  </conditionalFormatting>
  <conditionalFormatting sqref="E1:E2 AB1:AB2">
    <cfRule type="expression" dxfId="345" priority="7">
      <formula>$A$2/$B$2&gt;=0.25</formula>
    </cfRule>
  </conditionalFormatting>
  <conditionalFormatting sqref="F1:F2 AC1:AC2">
    <cfRule type="expression" dxfId="344" priority="8">
      <formula>$A$2/$B$2&gt;=0.3</formula>
    </cfRule>
  </conditionalFormatting>
  <conditionalFormatting sqref="G1:G2 AD1:AD2">
    <cfRule type="expression" dxfId="343" priority="9">
      <formula>$A$2/$B$2&gt;=0.35</formula>
    </cfRule>
  </conditionalFormatting>
  <conditionalFormatting sqref="H1:H2 AE1:AE2">
    <cfRule type="expression" dxfId="342" priority="10">
      <formula>$A$2/$B$2&gt;=0.4</formula>
    </cfRule>
  </conditionalFormatting>
  <conditionalFormatting sqref="I1:I2 AF1:AF2">
    <cfRule type="expression" dxfId="341" priority="11">
      <formula>$A$2/$B$2&gt;=0.45</formula>
    </cfRule>
  </conditionalFormatting>
  <conditionalFormatting sqref="K1:K2 AH1:AH2">
    <cfRule type="expression" dxfId="340" priority="13">
      <formula>$A$2/$B$2&gt;=0.55</formula>
    </cfRule>
  </conditionalFormatting>
  <conditionalFormatting sqref="L1:L2 AI1:AI2">
    <cfRule type="expression" dxfId="339" priority="14">
      <formula>$A$2/$B$2&gt;=0.6</formula>
    </cfRule>
  </conditionalFormatting>
  <conditionalFormatting sqref="M1:M2 AJ1:AJ2">
    <cfRule type="expression" dxfId="338" priority="15">
      <formula>$A$2/$B$2&gt;=0.65</formula>
    </cfRule>
  </conditionalFormatting>
  <conditionalFormatting sqref="N1:N2 AK1:AK2">
    <cfRule type="expression" dxfId="337" priority="16">
      <formula>$A$2/$B$2&gt;=0.7</formula>
    </cfRule>
  </conditionalFormatting>
  <conditionalFormatting sqref="J1:J2 AG1:AG2">
    <cfRule type="expression" dxfId="336" priority="12">
      <formula>$A$2/$B$2&gt;=0.5</formula>
    </cfRule>
  </conditionalFormatting>
  <conditionalFormatting sqref="P1">
    <cfRule type="expression" dxfId="335" priority="2">
      <formula>$P$1&lt;&gt;""</formula>
    </cfRule>
  </conditionalFormatting>
  <conditionalFormatting sqref="A1:O2 X1:AO2 P2:R2 Q1:R1">
    <cfRule type="expression" dxfId="334" priority="1" stopIfTrue="1">
      <formula>$P$1="Feedback OFF"</formula>
    </cfRule>
  </conditionalFormatting>
  <conditionalFormatting sqref="O1:O2 AL1:AL2">
    <cfRule type="expression" dxfId="333" priority="17">
      <formula>$A$2/$B$2&gt;=0.75</formula>
    </cfRule>
  </conditionalFormatting>
  <conditionalFormatting sqref="P1:P2 AM1:AM2">
    <cfRule type="expression" dxfId="332" priority="18">
      <formula>$A$2/$B$2&gt;=0.8</formula>
    </cfRule>
  </conditionalFormatting>
  <conditionalFormatting sqref="Q1:Q2 AN1:AN2">
    <cfRule type="expression" dxfId="331" priority="19">
      <formula>$A$2/$B$2&gt;=0.85</formula>
    </cfRule>
  </conditionalFormatting>
  <conditionalFormatting sqref="R1:R2 AO1:AO2">
    <cfRule type="expression" dxfId="330" priority="20">
      <formula>$A$2/$B$2&gt;=1</formula>
    </cfRule>
  </conditionalFormatting>
  <dataValidations count="1">
    <dataValidation type="list" allowBlank="1" showInputMessage="1" showErrorMessage="1" sqref="P1" xr:uid="{223C64FB-38B2-1442-A038-E2CFAD6426F1}">
      <formula1>"Feedback ON, Taunting ON, Feedback OFF"</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4B8106-655F-204C-B7E4-700C5DE02E31}">
  <sheetPr>
    <tabColor rgb="FF4FADEA"/>
  </sheetPr>
  <dimension ref="D1:E35"/>
  <sheetViews>
    <sheetView zoomScale="90" zoomScaleNormal="90" workbookViewId="0">
      <selection activeCell="L18" sqref="L18"/>
    </sheetView>
  </sheetViews>
  <sheetFormatPr baseColWidth="10" defaultColWidth="11.1640625" defaultRowHeight="9" x14ac:dyDescent="0.15"/>
  <cols>
    <col min="1" max="3" width="11.1640625" style="43"/>
    <col min="4" max="4" width="68.6640625" style="43" customWidth="1"/>
    <col min="5" max="5" width="15.1640625" style="43" customWidth="1"/>
    <col min="6" max="16384" width="11.1640625" style="43"/>
  </cols>
  <sheetData>
    <row r="1" s="44" customFormat="1" x14ac:dyDescent="0.15"/>
    <row r="2" s="44" customFormat="1" x14ac:dyDescent="0.15"/>
    <row r="25" spans="4:5" x14ac:dyDescent="0.15">
      <c r="E25" s="45">
        <v>0</v>
      </c>
    </row>
    <row r="26" spans="4:5" ht="18.5" customHeight="1" x14ac:dyDescent="0.15">
      <c r="D26" s="50">
        <v>0</v>
      </c>
      <c r="E26" s="51">
        <v>1</v>
      </c>
    </row>
    <row r="27" spans="4:5" ht="18.5" customHeight="1" x14ac:dyDescent="0.15">
      <c r="D27" s="50">
        <v>0</v>
      </c>
      <c r="E27" s="51">
        <v>1</v>
      </c>
    </row>
    <row r="28" spans="4:5" ht="18.5" customHeight="1" x14ac:dyDescent="0.15">
      <c r="D28" s="50">
        <v>0</v>
      </c>
      <c r="E28" s="51">
        <v>1</v>
      </c>
    </row>
    <row r="29" spans="4:5" ht="18.5" customHeight="1" x14ac:dyDescent="0.15">
      <c r="D29" s="50">
        <v>0</v>
      </c>
      <c r="E29" s="52">
        <v>1</v>
      </c>
    </row>
    <row r="30" spans="4:5" ht="18.5" customHeight="1" x14ac:dyDescent="0.15">
      <c r="D30" s="50">
        <v>0</v>
      </c>
      <c r="E30" s="57">
        <v>1</v>
      </c>
    </row>
    <row r="32" spans="4:5" ht="37.25" customHeight="1" x14ac:dyDescent="0.15">
      <c r="D32" s="50">
        <v>0</v>
      </c>
      <c r="E32" s="57">
        <v>1</v>
      </c>
    </row>
    <row r="33" spans="4:5" ht="37.25" customHeight="1" x14ac:dyDescent="0.15">
      <c r="D33" s="50">
        <v>0</v>
      </c>
      <c r="E33" s="57">
        <v>1</v>
      </c>
    </row>
    <row r="34" spans="4:5" ht="37.25" customHeight="1" x14ac:dyDescent="0.15">
      <c r="D34" s="50">
        <v>0</v>
      </c>
      <c r="E34" s="57">
        <v>1</v>
      </c>
    </row>
    <row r="35" spans="4:5" ht="37.25" customHeight="1" x14ac:dyDescent="0.15"/>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2EC74-D3F0-4245-9EAF-62A4CEA454F2}">
  <sheetPr>
    <tabColor rgb="FF4FADEA"/>
  </sheetPr>
  <dimension ref="A1:I35"/>
  <sheetViews>
    <sheetView zoomScale="90" zoomScaleNormal="90" workbookViewId="0">
      <selection activeCell="E26" sqref="E26"/>
    </sheetView>
  </sheetViews>
  <sheetFormatPr baseColWidth="10" defaultColWidth="11.1640625" defaultRowHeight="9" x14ac:dyDescent="0.15"/>
  <cols>
    <col min="1" max="3" width="11.1640625" style="43"/>
    <col min="4" max="4" width="68.6640625" style="43" customWidth="1"/>
    <col min="5" max="5" width="15.1640625" style="43" customWidth="1"/>
    <col min="6" max="16384" width="11.1640625" style="43"/>
  </cols>
  <sheetData>
    <row r="1" spans="1:9" s="44" customFormat="1" x14ac:dyDescent="0.15">
      <c r="I1" s="44" t="s">
        <v>290</v>
      </c>
    </row>
    <row r="2" spans="1:9" s="44" customFormat="1" x14ac:dyDescent="0.15">
      <c r="A2" s="54">
        <f ca="1">IF(Dogs!$D$2="DRAGGING CELLS IS NOT PERMITTED. PLEASE UNDO LAST ACTION!!",0,IF(Dogs!$P$1&lt;&gt;"Feedback OFF",IF(Scoreboard!$F$22="",IFERROR(IF(B2=0,C2,IF(C2/B2&gt;=Scoreboard!$F$19,C2,"")),""),0),0))</f>
        <v>0</v>
      </c>
      <c r="B2" s="54">
        <f>SUMIF(DogsPT!A3:$AL$34,"&gt;0")</f>
        <v>8</v>
      </c>
      <c r="C2" s="44">
        <f ca="1">SUMIFS(DogsPT!A3:$AL$34, DogsPT!A3:$AL$34, "&gt;0", DogsSC!A3:$AL$34, "PerfectMsg")+ABS(SUMIFS(DogsPT!A3:$AL$34, DogsPT!A3:$AL$34, "&lt;0", DogsSC!A3:$AL$34, "PerfectMsg"))</f>
        <v>0</v>
      </c>
    </row>
    <row r="25" spans="4:5" x14ac:dyDescent="0.15">
      <c r="E25" s="45">
        <v>0</v>
      </c>
    </row>
    <row r="26" spans="4:5" ht="18.5" customHeight="1" x14ac:dyDescent="0.15">
      <c r="D26" s="50">
        <v>0</v>
      </c>
      <c r="E26" s="51" t="str">
        <f ca="1">_xlfn.IFS(ISBLANK(Dogs!E26),"",IF(NOT(ISNA('#_Dogs'!E26)),IF(ISNA(Dogs!E26),TRUE,FALSE),FALSE),"StuNAMsg",IF(AND(ISNA('#_Dogs'!E26),ISNA(Dogs!E26)),TRUE,FALSE),"PerfectMsg",IF(NOT(ISERROR('#_Dogs'!E26)),IF(ISERROR(Dogs!E26),TRUE,FALSE),FALSE),"StuErrorMsg",IF(TYPE('#_Dogs'!E26)&lt;&gt;TYPE(Dogs!E26),TRUE,FALSE),"WrongTypeMsg",IF(_xlfn.ISFORMULA('#_Dogs'!E26),IF(NOT(_xlfn.ISFORMULA(Dogs!E26)),TRUE),FALSE),"MissingFormulaMsg",IF(NOT(AND(ISNUMBER(FIND("[",_xlfn.FORMULATEXT('#_Dogs'!E26))),ISNUMBER(FIND("!",_xlfn.FORMULATEXT('#_Dogs'!E26))))),AND(ISNUMBER(FIND("[",_xlfn.FORMULATEXT(Dogs!E26))),ISNUMBER(FIND("!",_xlfn.FORMULATEXT(Dogs!E26)))),FALSE),"ExternalRefsMsg",IF(ISNUMBER('#_Dogs'!E26),IF(ABS('#_Dogs'!E26-Dogs!E26)&gt;0.00001,TRUE,FALSE),IF('#_Dogs'!E26&lt;&gt;Dogs!E26,TRUE,FALSE)),IF(ISNUMBER('#_Dogs'!E26),IF('#_Dogs'!E26&gt;Dogs!E26,"TooLow","TooHigh"),"WrongAnswer"),NOT(_xlfn.ISFORMULA('#_Dogs'!E26)),"PerfectMsg",IF((LEN(SUBSTITUTE(SUBSTITUTE(SUBSTITUTE(SUBSTITUTE(SUBSTITUTE(SUBSTITUTE(SUBSTITUTE(SUBSTITUTE(SUBSTITUTE(SUBSTITUTE(SUBSTITUTE(SUBSTITUTE(SUBSTITUTE(SUBSTITUTE(SUBSTITUTE(SUBSTITUTE(SUBSTITUTE(SUBSTITUTE(SUBSTITUTE(SUBSTITUTE(SUBSTITUTE(SUBSTITUTE(SUBSTITUTE(SUBSTITUTE(IF(_xlfn.ISFORMULA(Dogs!E26),_xlfn.FORMULATEXT(Dogs!E26),Dogs!E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Dogs!E26),_xlfn.FORMULATEXT(Dogs!E26),Dogs!E26)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Dogs'!E26),_xlfn.FORMULATEXT('#_Dogs'!E26),'#_Dogs'!E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Dogs'!E26),_xlfn.FORMULATEXT('#_Dogs'!E26),'#_Dogs'!E26),"9","#"),"8","#"),"7","#"),"6","#"),"5","#"),"4","#"),"3","#"),"2","#"),"1","#"),"0","#"),CHAR(10),""),"$","")," ",""),",","@"),"&gt;","@"),"&lt;","@"),"=","@"),")","@"),"(","@"),"^","@"),"/","@"),"+","@"),"*","@"),"-","@"),"@#","")))/2,TRUE,FALSE),"HardCodeMsg",IF(LEN(IF(_xlfn.ISFORMULA(Dogs!E26),_xlfn.FORMULATEXT(Dogs!E26),Dogs!E26))-LEN(SUBSTITUTE(IF(_xlfn.ISFORMULA(Dogs!E26),_xlfn.FORMULATEXT(Dogs!E26),Dogs!E26),"""",""))&gt;LEN(IF(_xlfn.ISFORMULA('#_Dogs'!E26),_xlfn.FORMULATEXT('#_Dogs'!E26),'#_Dogs'!E26))-LEN(SUBSTITUTE(IF(_xlfn.ISFORMULA('#_Dogs'!E26),_xlfn.FORMULATEXT('#_Dogs'!E26),'#_Dogs'!E26),"""","")),TRUE,FALSE),"HardQuoteMsg",IF(LEN(IF(_xlfn.ISFORMULA(Dogs!E26),_xlfn.FORMULATEXT(Dogs!E26),Dogs!E26))-LEN(SUBSTITUTE(IF(_xlfn.ISFORMULA(Dogs!E26),_xlfn.FORMULATEXT(Dogs!E26),Dogs!E26),"$",""))&lt;0.5*(LEN(IF(_xlfn.ISFORMULA('#_Dogs'!E26),_xlfn.FORMULATEXT('#_Dogs'!E26),'#_Dogs'!E26))-LEN(SUBSTITUTE(IF(_xlfn.ISFORMULA('#_Dogs'!E26),_xlfn.FORMULATEXT('#_Dogs'!E26),'#_Dogs'!E26),"$",""))),TRUE,FALSE),"MissingAbsMsg",TRUE,"PerfectMsg")</f>
        <v/>
      </c>
    </row>
    <row r="27" spans="4:5" ht="18.5" customHeight="1" x14ac:dyDescent="0.15">
      <c r="D27" s="50">
        <v>0</v>
      </c>
      <c r="E27" s="51" t="str">
        <f ca="1">_xlfn.IFS(ISBLANK(Dogs!E27),"",IF(NOT(ISNA('#_Dogs'!E27)),IF(ISNA(Dogs!E27),TRUE,FALSE),FALSE),"StuNAMsg",IF(AND(ISNA('#_Dogs'!E27),ISNA(Dogs!E27)),TRUE,FALSE),"PerfectMsg",IF(NOT(ISERROR('#_Dogs'!E27)),IF(ISERROR(Dogs!E27),TRUE,FALSE),FALSE),"StuErrorMsg",IF(TYPE('#_Dogs'!E27)&lt;&gt;TYPE(Dogs!E27),TRUE,FALSE),"WrongTypeMsg",IF(_xlfn.ISFORMULA('#_Dogs'!E27),IF(NOT(_xlfn.ISFORMULA(Dogs!E27)),TRUE),FALSE),"MissingFormulaMsg",IF(NOT(AND(ISNUMBER(FIND("[",_xlfn.FORMULATEXT('#_Dogs'!E27))),ISNUMBER(FIND("!",_xlfn.FORMULATEXT('#_Dogs'!E27))))),AND(ISNUMBER(FIND("[",_xlfn.FORMULATEXT(Dogs!E27))),ISNUMBER(FIND("!",_xlfn.FORMULATEXT(Dogs!E27)))),FALSE),"ExternalRefsMsg",IF(ISNUMBER('#_Dogs'!E27),IF(ABS('#_Dogs'!E27-Dogs!E27)&gt;0.00001,TRUE,FALSE),IF('#_Dogs'!E27&lt;&gt;Dogs!E27,TRUE,FALSE)),IF(ISNUMBER('#_Dogs'!E27),IF('#_Dogs'!E27&gt;Dogs!E27,"TooLow","TooHigh"),"WrongAnswer"),NOT(_xlfn.ISFORMULA('#_Dogs'!E27)),"PerfectMsg",IF((LEN(SUBSTITUTE(SUBSTITUTE(SUBSTITUTE(SUBSTITUTE(SUBSTITUTE(SUBSTITUTE(SUBSTITUTE(SUBSTITUTE(SUBSTITUTE(SUBSTITUTE(SUBSTITUTE(SUBSTITUTE(SUBSTITUTE(SUBSTITUTE(SUBSTITUTE(SUBSTITUTE(SUBSTITUTE(SUBSTITUTE(SUBSTITUTE(SUBSTITUTE(SUBSTITUTE(SUBSTITUTE(SUBSTITUTE(SUBSTITUTE(IF(_xlfn.ISFORMULA(Dogs!E27),_xlfn.FORMULATEXT(Dogs!E27),Dogs!E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Dogs!E27),_xlfn.FORMULATEXT(Dogs!E27),Dogs!E27)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Dogs'!E27),_xlfn.FORMULATEXT('#_Dogs'!E27),'#_Dogs'!E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Dogs'!E27),_xlfn.FORMULATEXT('#_Dogs'!E27),'#_Dogs'!E27),"9","#"),"8","#"),"7","#"),"6","#"),"5","#"),"4","#"),"3","#"),"2","#"),"1","#"),"0","#"),CHAR(10),""),"$","")," ",""),",","@"),"&gt;","@"),"&lt;","@"),"=","@"),")","@"),"(","@"),"^","@"),"/","@"),"+","@"),"*","@"),"-","@"),"@#","")))/2,TRUE,FALSE),"HardCodeMsg",IF(LEN(IF(_xlfn.ISFORMULA(Dogs!E27),_xlfn.FORMULATEXT(Dogs!E27),Dogs!E27))-LEN(SUBSTITUTE(IF(_xlfn.ISFORMULA(Dogs!E27),_xlfn.FORMULATEXT(Dogs!E27),Dogs!E27),"""",""))&gt;LEN(IF(_xlfn.ISFORMULA('#_Dogs'!E27),_xlfn.FORMULATEXT('#_Dogs'!E27),'#_Dogs'!E27))-LEN(SUBSTITUTE(IF(_xlfn.ISFORMULA('#_Dogs'!E27),_xlfn.FORMULATEXT('#_Dogs'!E27),'#_Dogs'!E27),"""","")),TRUE,FALSE),"HardQuoteMsg",IF(LEN(IF(_xlfn.ISFORMULA(Dogs!E27),_xlfn.FORMULATEXT(Dogs!E27),Dogs!E27))-LEN(SUBSTITUTE(IF(_xlfn.ISFORMULA(Dogs!E27),_xlfn.FORMULATEXT(Dogs!E27),Dogs!E27),"$",""))&lt;0.5*(LEN(IF(_xlfn.ISFORMULA('#_Dogs'!E27),_xlfn.FORMULATEXT('#_Dogs'!E27),'#_Dogs'!E27))-LEN(SUBSTITUTE(IF(_xlfn.ISFORMULA('#_Dogs'!E27),_xlfn.FORMULATEXT('#_Dogs'!E27),'#_Dogs'!E27),"$",""))),TRUE,FALSE),"MissingAbsMsg",TRUE,"PerfectMsg")</f>
        <v/>
      </c>
    </row>
    <row r="28" spans="4:5" ht="18.5" customHeight="1" x14ac:dyDescent="0.15">
      <c r="D28" s="50">
        <v>0</v>
      </c>
      <c r="E28" s="51" t="str">
        <f ca="1">_xlfn.IFS(ISBLANK(Dogs!E28),"",IF(NOT(ISNA('#_Dogs'!E28)),IF(ISNA(Dogs!E28),TRUE,FALSE),FALSE),"StuNAMsg",IF(AND(ISNA('#_Dogs'!E28),ISNA(Dogs!E28)),TRUE,FALSE),"PerfectMsg",IF(NOT(ISERROR('#_Dogs'!E28)),IF(ISERROR(Dogs!E28),TRUE,FALSE),FALSE),"StuErrorMsg",IF(TYPE('#_Dogs'!E28)&lt;&gt;TYPE(Dogs!E28),TRUE,FALSE),"WrongTypeMsg",IF(_xlfn.ISFORMULA('#_Dogs'!E28),IF(NOT(_xlfn.ISFORMULA(Dogs!E28)),TRUE),FALSE),"MissingFormulaMsg",IF(NOT(AND(ISNUMBER(FIND("[",_xlfn.FORMULATEXT('#_Dogs'!E28))),ISNUMBER(FIND("!",_xlfn.FORMULATEXT('#_Dogs'!E28))))),AND(ISNUMBER(FIND("[",_xlfn.FORMULATEXT(Dogs!E28))),ISNUMBER(FIND("!",_xlfn.FORMULATEXT(Dogs!E28)))),FALSE),"ExternalRefsMsg",IF(ISNUMBER('#_Dogs'!E28),IF(ABS('#_Dogs'!E28-Dogs!E28)&gt;0.00001,TRUE,FALSE),IF('#_Dogs'!E28&lt;&gt;Dogs!E28,TRUE,FALSE)),IF(ISNUMBER('#_Dogs'!E28),IF('#_Dogs'!E28&gt;Dogs!E28,"TooLow","TooHigh"),"WrongAnswer"),NOT(_xlfn.ISFORMULA('#_Dogs'!E28)),"PerfectMsg",IF((LEN(SUBSTITUTE(SUBSTITUTE(SUBSTITUTE(SUBSTITUTE(SUBSTITUTE(SUBSTITUTE(SUBSTITUTE(SUBSTITUTE(SUBSTITUTE(SUBSTITUTE(SUBSTITUTE(SUBSTITUTE(SUBSTITUTE(SUBSTITUTE(SUBSTITUTE(SUBSTITUTE(SUBSTITUTE(SUBSTITUTE(SUBSTITUTE(SUBSTITUTE(SUBSTITUTE(SUBSTITUTE(SUBSTITUTE(SUBSTITUTE(IF(_xlfn.ISFORMULA(Dogs!E28),_xlfn.FORMULATEXT(Dogs!E28),Dogs!E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Dogs!E28),_xlfn.FORMULATEXT(Dogs!E28),Dogs!E28)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Dogs'!E28),_xlfn.FORMULATEXT('#_Dogs'!E28),'#_Dogs'!E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Dogs'!E28),_xlfn.FORMULATEXT('#_Dogs'!E28),'#_Dogs'!E28),"9","#"),"8","#"),"7","#"),"6","#"),"5","#"),"4","#"),"3","#"),"2","#"),"1","#"),"0","#"),CHAR(10),""),"$","")," ",""),",","@"),"&gt;","@"),"&lt;","@"),"=","@"),")","@"),"(","@"),"^","@"),"/","@"),"+","@"),"*","@"),"-","@"),"@#","")))/2,TRUE,FALSE),"HardCodeMsg",IF(LEN(IF(_xlfn.ISFORMULA(Dogs!E28),_xlfn.FORMULATEXT(Dogs!E28),Dogs!E28))-LEN(SUBSTITUTE(IF(_xlfn.ISFORMULA(Dogs!E28),_xlfn.FORMULATEXT(Dogs!E28),Dogs!E28),"""",""))&gt;LEN(IF(_xlfn.ISFORMULA('#_Dogs'!E28),_xlfn.FORMULATEXT('#_Dogs'!E28),'#_Dogs'!E28))-LEN(SUBSTITUTE(IF(_xlfn.ISFORMULA('#_Dogs'!E28),_xlfn.FORMULATEXT('#_Dogs'!E28),'#_Dogs'!E28),"""","")),TRUE,FALSE),"HardQuoteMsg",IF(LEN(IF(_xlfn.ISFORMULA(Dogs!E28),_xlfn.FORMULATEXT(Dogs!E28),Dogs!E28))-LEN(SUBSTITUTE(IF(_xlfn.ISFORMULA(Dogs!E28),_xlfn.FORMULATEXT(Dogs!E28),Dogs!E28),"$",""))&lt;0.5*(LEN(IF(_xlfn.ISFORMULA('#_Dogs'!E28),_xlfn.FORMULATEXT('#_Dogs'!E28),'#_Dogs'!E28))-LEN(SUBSTITUTE(IF(_xlfn.ISFORMULA('#_Dogs'!E28),_xlfn.FORMULATEXT('#_Dogs'!E28),'#_Dogs'!E28),"$",""))),TRUE,FALSE),"MissingAbsMsg",TRUE,"PerfectMsg")</f>
        <v/>
      </c>
    </row>
    <row r="29" spans="4:5" ht="18.5" customHeight="1" x14ac:dyDescent="0.15">
      <c r="D29" s="50">
        <v>0</v>
      </c>
      <c r="E29" s="52" t="str">
        <f ca="1">_xlfn.IFS(ISBLANK(Dogs!E29),"",IF(NOT(ISNA('#_Dogs'!E29)),IF(ISNA(Dogs!E29),TRUE,FALSE),FALSE),"StuNAMsg",IF(AND(ISNA('#_Dogs'!E29),ISNA(Dogs!E29)),TRUE,FALSE),"PerfectMsg",IF(NOT(ISERROR('#_Dogs'!E29)),IF(ISERROR(Dogs!E29),TRUE,FALSE),FALSE),"StuErrorMsg",IF(TYPE('#_Dogs'!E29)&lt;&gt;TYPE(Dogs!E29),TRUE,FALSE),"WrongTypeMsg",IF(_xlfn.ISFORMULA('#_Dogs'!E29),IF(NOT(_xlfn.ISFORMULA(Dogs!E29)),TRUE),FALSE),"MissingFormulaMsg",IF(NOT(AND(ISNUMBER(FIND("[",_xlfn.FORMULATEXT('#_Dogs'!E29))),ISNUMBER(FIND("!",_xlfn.FORMULATEXT('#_Dogs'!E29))))),AND(ISNUMBER(FIND("[",_xlfn.FORMULATEXT(Dogs!E29))),ISNUMBER(FIND("!",_xlfn.FORMULATEXT(Dogs!E29)))),FALSE),"ExternalRefsMsg",IF(ISNUMBER('#_Dogs'!E29),IF(ABS('#_Dogs'!E29-Dogs!E29)&gt;0.00001,TRUE,FALSE),IF('#_Dogs'!E29&lt;&gt;Dogs!E29,TRUE,FALSE)),IF(ISNUMBER('#_Dogs'!E29),IF('#_Dogs'!E29&gt;Dogs!E29,"TooLow","TooHigh"),"WrongAnswer"),NOT(_xlfn.ISFORMULA('#_Dogs'!E29)),"PerfectMsg",IF((LEN(SUBSTITUTE(SUBSTITUTE(SUBSTITUTE(SUBSTITUTE(SUBSTITUTE(SUBSTITUTE(SUBSTITUTE(SUBSTITUTE(SUBSTITUTE(SUBSTITUTE(SUBSTITUTE(SUBSTITUTE(SUBSTITUTE(SUBSTITUTE(SUBSTITUTE(SUBSTITUTE(SUBSTITUTE(SUBSTITUTE(SUBSTITUTE(SUBSTITUTE(SUBSTITUTE(SUBSTITUTE(SUBSTITUTE(SUBSTITUTE(IF(_xlfn.ISFORMULA(Dogs!E29),_xlfn.FORMULATEXT(Dogs!E29),Dogs!E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Dogs!E29),_xlfn.FORMULATEXT(Dogs!E29),Dogs!E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Dogs'!E29),_xlfn.FORMULATEXT('#_Dogs'!E29),'#_Dogs'!E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Dogs'!E29),_xlfn.FORMULATEXT('#_Dogs'!E29),'#_Dogs'!E29),"9","#"),"8","#"),"7","#"),"6","#"),"5","#"),"4","#"),"3","#"),"2","#"),"1","#"),"0","#"),CHAR(10),""),"$","")," ",""),",","@"),"&gt;","@"),"&lt;","@"),"=","@"),")","@"),"(","@"),"^","@"),"/","@"),"+","@"),"*","@"),"-","@"),"@#","")))/2,TRUE,FALSE),"HardCodeMsg",IF(LEN(IF(_xlfn.ISFORMULA(Dogs!E29),_xlfn.FORMULATEXT(Dogs!E29),Dogs!E29))-LEN(SUBSTITUTE(IF(_xlfn.ISFORMULA(Dogs!E29),_xlfn.FORMULATEXT(Dogs!E29),Dogs!E29),"""",""))&gt;LEN(IF(_xlfn.ISFORMULA('#_Dogs'!E29),_xlfn.FORMULATEXT('#_Dogs'!E29),'#_Dogs'!E29))-LEN(SUBSTITUTE(IF(_xlfn.ISFORMULA('#_Dogs'!E29),_xlfn.FORMULATEXT('#_Dogs'!E29),'#_Dogs'!E29),"""","")),TRUE,FALSE),"HardQuoteMsg",IF(LEN(IF(_xlfn.ISFORMULA(Dogs!E29),_xlfn.FORMULATEXT(Dogs!E29),Dogs!E29))-LEN(SUBSTITUTE(IF(_xlfn.ISFORMULA(Dogs!E29),_xlfn.FORMULATEXT(Dogs!E29),Dogs!E29),"$",""))&lt;0.5*(LEN(IF(_xlfn.ISFORMULA('#_Dogs'!E29),_xlfn.FORMULATEXT('#_Dogs'!E29),'#_Dogs'!E29))-LEN(SUBSTITUTE(IF(_xlfn.ISFORMULA('#_Dogs'!E29),_xlfn.FORMULATEXT('#_Dogs'!E29),'#_Dogs'!E29),"$",""))),TRUE,FALSE),"MissingAbsMsg",TRUE,"PerfectMsg")</f>
        <v/>
      </c>
    </row>
    <row r="30" spans="4:5" ht="18.5" customHeight="1" x14ac:dyDescent="0.15">
      <c r="D30" s="50">
        <v>0</v>
      </c>
      <c r="E30" s="57" t="str">
        <f ca="1">_xlfn.IFS(ISBLANK(Dogs!E30),"",IF(NOT(ISNA('#_Dogs'!E30)),IF(ISNA(Dogs!E30),TRUE,FALSE),FALSE),"StuNAMsg",IF(AND(ISNA('#_Dogs'!E30),ISNA(Dogs!E30)),TRUE,FALSE),"PerfectMsg",IF(NOT(ISERROR('#_Dogs'!E30)),IF(ISERROR(Dogs!E30),TRUE,FALSE),FALSE),"StuErrorMsg",IF(TYPE('#_Dogs'!E30)&lt;&gt;TYPE(Dogs!E30),TRUE,FALSE),"WrongTypeMsg",IF(_xlfn.ISFORMULA('#_Dogs'!E30),IF(NOT(_xlfn.ISFORMULA(Dogs!E30)),TRUE),FALSE),"MissingFormulaMsg",IF(NOT(AND(ISNUMBER(FIND("[",_xlfn.FORMULATEXT('#_Dogs'!E30))),ISNUMBER(FIND("!",_xlfn.FORMULATEXT('#_Dogs'!E30))))),AND(ISNUMBER(FIND("[",_xlfn.FORMULATEXT(Dogs!E30))),ISNUMBER(FIND("!",_xlfn.FORMULATEXT(Dogs!E30)))),FALSE),"ExternalRefsMsg",IF(ISNUMBER('#_Dogs'!E30),IF(ABS('#_Dogs'!E30-Dogs!E30)&gt;0.00001,TRUE,FALSE),IF('#_Dogs'!E30&lt;&gt;Dogs!E30,TRUE,FALSE)),IF(ISNUMBER('#_Dogs'!E30),IF('#_Dogs'!E30&gt;Dogs!E30,"TooLow","TooHigh"),"WrongAnswer"),NOT(_xlfn.ISFORMULA('#_Dogs'!E30)),"PerfectMsg",IF((LEN(SUBSTITUTE(SUBSTITUTE(SUBSTITUTE(SUBSTITUTE(SUBSTITUTE(SUBSTITUTE(SUBSTITUTE(SUBSTITUTE(SUBSTITUTE(SUBSTITUTE(SUBSTITUTE(SUBSTITUTE(SUBSTITUTE(SUBSTITUTE(SUBSTITUTE(SUBSTITUTE(SUBSTITUTE(SUBSTITUTE(SUBSTITUTE(SUBSTITUTE(SUBSTITUTE(SUBSTITUTE(SUBSTITUTE(SUBSTITUTE(IF(_xlfn.ISFORMULA(Dogs!E30),_xlfn.FORMULATEXT(Dogs!E30),Dogs!E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Dogs!E30),_xlfn.FORMULATEXT(Dogs!E30),Dogs!E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Dogs'!E30),_xlfn.FORMULATEXT('#_Dogs'!E30),'#_Dogs'!E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Dogs'!E30),_xlfn.FORMULATEXT('#_Dogs'!E30),'#_Dogs'!E30),"9","#"),"8","#"),"7","#"),"6","#"),"5","#"),"4","#"),"3","#"),"2","#"),"1","#"),"0","#"),CHAR(10),""),"$","")," ",""),",","@"),"&gt;","@"),"&lt;","@"),"=","@"),")","@"),"(","@"),"^","@"),"/","@"),"+","@"),"*","@"),"-","@"),"@#","")))/2,TRUE,FALSE),"HardCodeMsg",IF(LEN(IF(_xlfn.ISFORMULA(Dogs!E30),_xlfn.FORMULATEXT(Dogs!E30),Dogs!E30))-LEN(SUBSTITUTE(IF(_xlfn.ISFORMULA(Dogs!E30),_xlfn.FORMULATEXT(Dogs!E30),Dogs!E30),"""",""))&gt;LEN(IF(_xlfn.ISFORMULA('#_Dogs'!E30),_xlfn.FORMULATEXT('#_Dogs'!E30),'#_Dogs'!E30))-LEN(SUBSTITUTE(IF(_xlfn.ISFORMULA('#_Dogs'!E30),_xlfn.FORMULATEXT('#_Dogs'!E30),'#_Dogs'!E30),"""","")),TRUE,FALSE),"HardQuoteMsg",IF(LEN(IF(_xlfn.ISFORMULA(Dogs!E30),_xlfn.FORMULATEXT(Dogs!E30),Dogs!E30))-LEN(SUBSTITUTE(IF(_xlfn.ISFORMULA(Dogs!E30),_xlfn.FORMULATEXT(Dogs!E30),Dogs!E30),"$",""))&lt;0.5*(LEN(IF(_xlfn.ISFORMULA('#_Dogs'!E30),_xlfn.FORMULATEXT('#_Dogs'!E30),'#_Dogs'!E30))-LEN(SUBSTITUTE(IF(_xlfn.ISFORMULA('#_Dogs'!E30),_xlfn.FORMULATEXT('#_Dogs'!E30),'#_Dogs'!E30),"$",""))),TRUE,FALSE),"MissingAbsMsg",TRUE,"PerfectMsg")</f>
        <v/>
      </c>
    </row>
    <row r="32" spans="4:5" ht="37.25" customHeight="1" x14ac:dyDescent="0.15">
      <c r="D32" s="50">
        <v>0</v>
      </c>
      <c r="E32" s="57" t="str">
        <f ca="1">_xlfn.IFS(ISBLANK(Dogs!E32),"",IF(NOT(ISNA('#_Dogs'!E32)),IF(ISNA(Dogs!E32),TRUE,FALSE),FALSE),"StuNAMsg",IF(AND(ISNA('#_Dogs'!E32),ISNA(Dogs!E32)),TRUE,FALSE),"PerfectMsg",IF(NOT(ISERROR('#_Dogs'!E32)),IF(ISERROR(Dogs!E32),TRUE,FALSE),FALSE),"StuErrorMsg",IF(TYPE('#_Dogs'!E32)&lt;&gt;TYPE(Dogs!E32),TRUE,FALSE),"WrongTypeMsg",IF(_xlfn.ISFORMULA('#_Dogs'!E32),IF(NOT(_xlfn.ISFORMULA(Dogs!E32)),TRUE),FALSE),"MissingFormulaMsg",IF(NOT(AND(ISNUMBER(FIND("[",_xlfn.FORMULATEXT('#_Dogs'!E32))),ISNUMBER(FIND("!",_xlfn.FORMULATEXT('#_Dogs'!E32))))),AND(ISNUMBER(FIND("[",_xlfn.FORMULATEXT(Dogs!E32))),ISNUMBER(FIND("!",_xlfn.FORMULATEXT(Dogs!E32)))),FALSE),"ExternalRefsMsg",IF(ISNUMBER('#_Dogs'!E32),IF(ABS('#_Dogs'!E32-Dogs!E32)&gt;0.00001,TRUE,FALSE),IF('#_Dogs'!E32&lt;&gt;Dogs!E32,TRUE,FALSE)),IF(ISNUMBER('#_Dogs'!E32),IF('#_Dogs'!E32&gt;Dogs!E32,"TooLow","TooHigh"),"WrongAnswer"),NOT(_xlfn.ISFORMULA('#_Dogs'!E32)),"PerfectMsg",IF((LEN(SUBSTITUTE(SUBSTITUTE(SUBSTITUTE(SUBSTITUTE(SUBSTITUTE(SUBSTITUTE(SUBSTITUTE(SUBSTITUTE(SUBSTITUTE(SUBSTITUTE(SUBSTITUTE(SUBSTITUTE(SUBSTITUTE(SUBSTITUTE(SUBSTITUTE(SUBSTITUTE(SUBSTITUTE(SUBSTITUTE(SUBSTITUTE(SUBSTITUTE(SUBSTITUTE(SUBSTITUTE(SUBSTITUTE(SUBSTITUTE(IF(_xlfn.ISFORMULA(Dogs!E32),_xlfn.FORMULATEXT(Dogs!E32),Dogs!E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Dogs!E32),_xlfn.FORMULATEXT(Dogs!E32),Dogs!E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Dogs'!E32),_xlfn.FORMULATEXT('#_Dogs'!E32),'#_Dogs'!E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Dogs'!E32),_xlfn.FORMULATEXT('#_Dogs'!E32),'#_Dogs'!E32),"9","#"),"8","#"),"7","#"),"6","#"),"5","#"),"4","#"),"3","#"),"2","#"),"1","#"),"0","#"),CHAR(10),""),"$","")," ",""),",","@"),"&gt;","@"),"&lt;","@"),"=","@"),")","@"),"(","@"),"^","@"),"/","@"),"+","@"),"*","@"),"-","@"),"@#","")))/2,TRUE,FALSE),"HardCodeMsg",IF(LEN(IF(_xlfn.ISFORMULA(Dogs!E32),_xlfn.FORMULATEXT(Dogs!E32),Dogs!E32))-LEN(SUBSTITUTE(IF(_xlfn.ISFORMULA(Dogs!E32),_xlfn.FORMULATEXT(Dogs!E32),Dogs!E32),"""",""))&gt;LEN(IF(_xlfn.ISFORMULA('#_Dogs'!E32),_xlfn.FORMULATEXT('#_Dogs'!E32),'#_Dogs'!E32))-LEN(SUBSTITUTE(IF(_xlfn.ISFORMULA('#_Dogs'!E32),_xlfn.FORMULATEXT('#_Dogs'!E32),'#_Dogs'!E32),"""","")),TRUE,FALSE),"HardQuoteMsg",IF(LEN(IF(_xlfn.ISFORMULA(Dogs!E32),_xlfn.FORMULATEXT(Dogs!E32),Dogs!E32))-LEN(SUBSTITUTE(IF(_xlfn.ISFORMULA(Dogs!E32),_xlfn.FORMULATEXT(Dogs!E32),Dogs!E32),"$",""))&lt;0.5*(LEN(IF(_xlfn.ISFORMULA('#_Dogs'!E32),_xlfn.FORMULATEXT('#_Dogs'!E32),'#_Dogs'!E32))-LEN(SUBSTITUTE(IF(_xlfn.ISFORMULA('#_Dogs'!E32),_xlfn.FORMULATEXT('#_Dogs'!E32),'#_Dogs'!E32),"$",""))),TRUE,FALSE),"MissingAbsMsg",TRUE,"PerfectMsg")</f>
        <v/>
      </c>
    </row>
    <row r="33" spans="4:5" ht="37.25" customHeight="1" x14ac:dyDescent="0.15">
      <c r="D33" s="50">
        <v>0</v>
      </c>
      <c r="E33" s="57" t="str">
        <f ca="1">_xlfn.IFS(ISBLANK(Dogs!E33),"",IF(NOT(ISNA('#_Dogs'!E33)),IF(ISNA(Dogs!E33),TRUE,FALSE),FALSE),"StuNAMsg",IF(AND(ISNA('#_Dogs'!E33),ISNA(Dogs!E33)),TRUE,FALSE),"PerfectMsg",IF(NOT(ISERROR('#_Dogs'!E33)),IF(ISERROR(Dogs!E33),TRUE,FALSE),FALSE),"StuErrorMsg",IF(TYPE('#_Dogs'!E33)&lt;&gt;TYPE(Dogs!E33),TRUE,FALSE),"WrongTypeMsg",IF(_xlfn.ISFORMULA('#_Dogs'!E33),IF(NOT(_xlfn.ISFORMULA(Dogs!E33)),TRUE),FALSE),"MissingFormulaMsg",IF(NOT(AND(ISNUMBER(FIND("[",_xlfn.FORMULATEXT('#_Dogs'!E33))),ISNUMBER(FIND("!",_xlfn.FORMULATEXT('#_Dogs'!E33))))),AND(ISNUMBER(FIND("[",_xlfn.FORMULATEXT(Dogs!E33))),ISNUMBER(FIND("!",_xlfn.FORMULATEXT(Dogs!E33)))),FALSE),"ExternalRefsMsg",IF(ISNUMBER('#_Dogs'!E33),IF(ABS('#_Dogs'!E33-Dogs!E33)&gt;0.00001,TRUE,FALSE),IF('#_Dogs'!E33&lt;&gt;Dogs!E33,TRUE,FALSE)),IF(ISNUMBER('#_Dogs'!E33),IF('#_Dogs'!E33&gt;Dogs!E33,"TooLow","TooHigh"),"WrongAnswer"),NOT(_xlfn.ISFORMULA('#_Dogs'!E33)),"PerfectMsg",IF((LEN(SUBSTITUTE(SUBSTITUTE(SUBSTITUTE(SUBSTITUTE(SUBSTITUTE(SUBSTITUTE(SUBSTITUTE(SUBSTITUTE(SUBSTITUTE(SUBSTITUTE(SUBSTITUTE(SUBSTITUTE(SUBSTITUTE(SUBSTITUTE(SUBSTITUTE(SUBSTITUTE(SUBSTITUTE(SUBSTITUTE(SUBSTITUTE(SUBSTITUTE(SUBSTITUTE(SUBSTITUTE(SUBSTITUTE(SUBSTITUTE(IF(_xlfn.ISFORMULA(Dogs!E33),_xlfn.FORMULATEXT(Dogs!E33),Dogs!E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Dogs!E33),_xlfn.FORMULATEXT(Dogs!E33),Dogs!E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Dogs'!E33),_xlfn.FORMULATEXT('#_Dogs'!E33),'#_Dogs'!E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Dogs'!E33),_xlfn.FORMULATEXT('#_Dogs'!E33),'#_Dogs'!E33),"9","#"),"8","#"),"7","#"),"6","#"),"5","#"),"4","#"),"3","#"),"2","#"),"1","#"),"0","#"),CHAR(10),""),"$","")," ",""),",","@"),"&gt;","@"),"&lt;","@"),"=","@"),")","@"),"(","@"),"^","@"),"/","@"),"+","@"),"*","@"),"-","@"),"@#","")))/2,TRUE,FALSE),"HardCodeMsg",IF(LEN(IF(_xlfn.ISFORMULA(Dogs!E33),_xlfn.FORMULATEXT(Dogs!E33),Dogs!E33))-LEN(SUBSTITUTE(IF(_xlfn.ISFORMULA(Dogs!E33),_xlfn.FORMULATEXT(Dogs!E33),Dogs!E33),"""",""))&gt;LEN(IF(_xlfn.ISFORMULA('#_Dogs'!E33),_xlfn.FORMULATEXT('#_Dogs'!E33),'#_Dogs'!E33))-LEN(SUBSTITUTE(IF(_xlfn.ISFORMULA('#_Dogs'!E33),_xlfn.FORMULATEXT('#_Dogs'!E33),'#_Dogs'!E33),"""","")),TRUE,FALSE),"HardQuoteMsg",IF(LEN(IF(_xlfn.ISFORMULA(Dogs!E33),_xlfn.FORMULATEXT(Dogs!E33),Dogs!E33))-LEN(SUBSTITUTE(IF(_xlfn.ISFORMULA(Dogs!E33),_xlfn.FORMULATEXT(Dogs!E33),Dogs!E33),"$",""))&lt;0.5*(LEN(IF(_xlfn.ISFORMULA('#_Dogs'!E33),_xlfn.FORMULATEXT('#_Dogs'!E33),'#_Dogs'!E33))-LEN(SUBSTITUTE(IF(_xlfn.ISFORMULA('#_Dogs'!E33),_xlfn.FORMULATEXT('#_Dogs'!E33),'#_Dogs'!E33),"$",""))),TRUE,FALSE),"MissingAbsMsg",TRUE,"PerfectMsg")</f>
        <v/>
      </c>
    </row>
    <row r="34" spans="4:5" ht="37.25" customHeight="1" x14ac:dyDescent="0.15">
      <c r="D34" s="50">
        <v>0</v>
      </c>
      <c r="E34" s="57" t="str">
        <f ca="1">_xlfn.IFS(ISBLANK(Dogs!E34),"",IF(NOT(ISNA('#_Dogs'!E34)),IF(ISNA(Dogs!E34),TRUE,FALSE),FALSE),"StuNAMsg",IF(AND(ISNA('#_Dogs'!E34),ISNA(Dogs!E34)),TRUE,FALSE),"PerfectMsg",IF(NOT(ISERROR('#_Dogs'!E34)),IF(ISERROR(Dogs!E34),TRUE,FALSE),FALSE),"StuErrorMsg",IF(TYPE('#_Dogs'!E34)&lt;&gt;TYPE(Dogs!E34),TRUE,FALSE),"WrongTypeMsg",IF(_xlfn.ISFORMULA('#_Dogs'!E34),IF(NOT(_xlfn.ISFORMULA(Dogs!E34)),TRUE),FALSE),"MissingFormulaMsg",IF(NOT(AND(ISNUMBER(FIND("[",_xlfn.FORMULATEXT('#_Dogs'!E34))),ISNUMBER(FIND("!",_xlfn.FORMULATEXT('#_Dogs'!E34))))),AND(ISNUMBER(FIND("[",_xlfn.FORMULATEXT(Dogs!E34))),ISNUMBER(FIND("!",_xlfn.FORMULATEXT(Dogs!E34)))),FALSE),"ExternalRefsMsg",IF(ISNUMBER('#_Dogs'!E34),IF(ABS('#_Dogs'!E34-Dogs!E34)&gt;0.00001,TRUE,FALSE),IF('#_Dogs'!E34&lt;&gt;Dogs!E34,TRUE,FALSE)),IF(ISNUMBER('#_Dogs'!E34),IF('#_Dogs'!E34&gt;Dogs!E34,"TooLow","TooHigh"),"WrongAnswer"),NOT(_xlfn.ISFORMULA('#_Dogs'!E34)),"PerfectMsg",IF((LEN(SUBSTITUTE(SUBSTITUTE(SUBSTITUTE(SUBSTITUTE(SUBSTITUTE(SUBSTITUTE(SUBSTITUTE(SUBSTITUTE(SUBSTITUTE(SUBSTITUTE(SUBSTITUTE(SUBSTITUTE(SUBSTITUTE(SUBSTITUTE(SUBSTITUTE(SUBSTITUTE(SUBSTITUTE(SUBSTITUTE(SUBSTITUTE(SUBSTITUTE(SUBSTITUTE(SUBSTITUTE(SUBSTITUTE(SUBSTITUTE(IF(_xlfn.ISFORMULA(Dogs!E34),_xlfn.FORMULATEXT(Dogs!E34),Dogs!E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Dogs!E34),_xlfn.FORMULATEXT(Dogs!E34),Dogs!E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Dogs'!E34),_xlfn.FORMULATEXT('#_Dogs'!E34),'#_Dogs'!E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Dogs'!E34),_xlfn.FORMULATEXT('#_Dogs'!E34),'#_Dogs'!E34),"9","#"),"8","#"),"7","#"),"6","#"),"5","#"),"4","#"),"3","#"),"2","#"),"1","#"),"0","#"),CHAR(10),""),"$","")," ",""),",","@"),"&gt;","@"),"&lt;","@"),"=","@"),")","@"),"(","@"),"^","@"),"/","@"),"+","@"),"*","@"),"-","@"),"@#","")))/2,TRUE,FALSE),"HardCodeMsg",IF(LEN(IF(_xlfn.ISFORMULA(Dogs!E34),_xlfn.FORMULATEXT(Dogs!E34),Dogs!E34))-LEN(SUBSTITUTE(IF(_xlfn.ISFORMULA(Dogs!E34),_xlfn.FORMULATEXT(Dogs!E34),Dogs!E34),"""",""))&gt;LEN(IF(_xlfn.ISFORMULA('#_Dogs'!E34),_xlfn.FORMULATEXT('#_Dogs'!E34),'#_Dogs'!E34))-LEN(SUBSTITUTE(IF(_xlfn.ISFORMULA('#_Dogs'!E34),_xlfn.FORMULATEXT('#_Dogs'!E34),'#_Dogs'!E34),"""","")),TRUE,FALSE),"HardQuoteMsg",IF(LEN(IF(_xlfn.ISFORMULA(Dogs!E34),_xlfn.FORMULATEXT(Dogs!E34),Dogs!E34))-LEN(SUBSTITUTE(IF(_xlfn.ISFORMULA(Dogs!E34),_xlfn.FORMULATEXT(Dogs!E34),Dogs!E34),"$",""))&lt;0.5*(LEN(IF(_xlfn.ISFORMULA('#_Dogs'!E34),_xlfn.FORMULATEXT('#_Dogs'!E34),'#_Dogs'!E34))-LEN(SUBSTITUTE(IF(_xlfn.ISFORMULA('#_Dogs'!E34),_xlfn.FORMULATEXT('#_Dogs'!E34),'#_Dogs'!E34),"$",""))),TRUE,FALSE),"MissingAbsMsg",TRUE,"PerfectMsg")</f>
        <v/>
      </c>
    </row>
    <row r="35" spans="4:5" ht="37.25" customHeight="1" x14ac:dyDescent="0.15"/>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10</vt:i4>
      </vt:variant>
    </vt:vector>
  </HeadingPairs>
  <TitlesOfParts>
    <vt:vector size="10" baseType="lpstr">
      <vt:lpstr>FeedbackSFX</vt:lpstr>
      <vt:lpstr>Scoreboard</vt:lpstr>
      <vt:lpstr>Baking</vt:lpstr>
      <vt:lpstr>Dogs</vt:lpstr>
      <vt:lpstr>Violin</vt:lpstr>
      <vt:lpstr>Placement</vt:lpstr>
      <vt:lpstr>Strongest</vt:lpstr>
      <vt:lpstr>Delivery Time</vt:lpstr>
      <vt:lpstr>Bonus</vt:lpstr>
      <vt:lpstr>Lumens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Frost, Raymond</dc:creator>
  <cp:lastModifiedBy>Frost, Raymond</cp:lastModifiedBy>
  <dcterms:created xsi:type="dcterms:W3CDTF">2026-02-03T19:56:51Z</dcterms:created>
  <dcterms:modified xsi:type="dcterms:W3CDTF">2026-02-03T19:56:57Z</dcterms:modified>
</cp:coreProperties>
</file>