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raymondfrost/Desktop/reupdatedpowerpointandlink/"/>
    </mc:Choice>
  </mc:AlternateContent>
  <xr:revisionPtr revIDLastSave="0" documentId="8_{BE468B5A-8827-BC4F-ABEF-3D0CA6E5613E}" xr6:coauthVersionLast="47" xr6:coauthVersionMax="47" xr10:uidLastSave="{00000000-0000-0000-0000-000000000000}"/>
  <workbookProtection workbookAlgorithmName="SHA-512" workbookHashValue="MwdFBeK7zfHeP2yKNTYDr5bgWCSUvxyCeeoArdypKsioCP8G7wXGCYC4zRoqnKiRyNjCvZemqDa5us9kSF2Q9g==" workbookSaltValue="ezchkciCPGR5iNScIt2KBw==" workbookSpinCount="100000" lockStructure="1"/>
  <bookViews>
    <workbookView xWindow="3880" yWindow="3060" windowWidth="27240" windowHeight="16440" activeTab="2" xr2:uid="{DD2DF471-DE53-C44A-9047-664DB06BF4E2}"/>
  </bookViews>
  <sheets>
    <sheet name="FormatCodesSFX" sheetId="4" state="veryHidden" r:id="rId1"/>
    <sheet name="FeedbackSFX" sheetId="5" state="hidden" r:id="rId2"/>
    <sheet name="Scoreboard" sheetId="6" r:id="rId3"/>
    <sheet name="Page APT" sheetId="8" state="veryHidden" r:id="rId4"/>
    <sheet name="Page ASC" sheetId="9" state="veryHidden" r:id="rId5"/>
    <sheet name="Page A" sheetId="7" r:id="rId6"/>
    <sheet name="#_Page A" sheetId="1" state="veryHidden" r:id="rId7"/>
    <sheet name=" Page B PT" sheetId="11" state="veryHidden" r:id="rId8"/>
    <sheet name=" Page B SC" sheetId="12" state="veryHidden" r:id="rId9"/>
    <sheet name=" Page B " sheetId="10" r:id="rId10"/>
    <sheet name="#_ Page B " sheetId="2" state="veryHidden" r:id="rId11"/>
    <sheet name=" Page C PT" sheetId="14" state="veryHidden" r:id="rId12"/>
    <sheet name=" Page C SC" sheetId="15" state="veryHidden" r:id="rId13"/>
    <sheet name=" Page C " sheetId="13" r:id="rId14"/>
    <sheet name="#_ Page C " sheetId="3" state="veryHidden" r:id="rId1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3" l="1" a="1"/>
  <c r="I1" i="13" s="1"/>
  <c r="AF1" i="13" s="1"/>
  <c r="F23" i="6" a="1"/>
  <c r="F23" i="6"/>
  <c r="B2" i="15"/>
  <c r="B2" i="3" s="1"/>
  <c r="Y2" i="3" s="1"/>
  <c r="B1" i="5"/>
  <c r="Z1" i="13"/>
  <c r="Y1" i="13"/>
  <c r="X1" i="13"/>
  <c r="I1" i="3"/>
  <c r="AF1" i="3"/>
  <c r="Z1" i="3"/>
  <c r="Y1" i="3"/>
  <c r="X1" i="3"/>
  <c r="M23" i="13"/>
  <c r="F22" i="6" a="1"/>
  <c r="F22" i="6"/>
  <c r="I1" i="10" s="1" a="1"/>
  <c r="I1" i="10" s="1"/>
  <c r="AF1" i="10" s="1"/>
  <c r="B2" i="12"/>
  <c r="B2" i="10" s="1"/>
  <c r="Y2" i="10" s="1"/>
  <c r="Z1" i="10"/>
  <c r="Y1" i="10"/>
  <c r="X1" i="10"/>
  <c r="I1" i="2"/>
  <c r="AF1" i="2"/>
  <c r="Z1" i="2"/>
  <c r="Y1" i="2"/>
  <c r="X1" i="2"/>
  <c r="M22" i="10"/>
  <c r="F21" i="6" a="1"/>
  <c r="F21" i="6" s="1"/>
  <c r="I1" i="7" s="1" a="1"/>
  <c r="I1" i="7" s="1"/>
  <c r="AF1" i="7" s="1"/>
  <c r="B2" i="9"/>
  <c r="B2" i="7" s="1"/>
  <c r="Y2" i="7" s="1"/>
  <c r="Z1" i="7"/>
  <c r="Y1" i="7"/>
  <c r="X1" i="7"/>
  <c r="I1" i="1"/>
  <c r="AF1" i="1" s="1"/>
  <c r="B2" i="1"/>
  <c r="Y2" i="1" s="1"/>
  <c r="Z1" i="1"/>
  <c r="Y1" i="1"/>
  <c r="X1" i="1"/>
  <c r="M22" i="7"/>
  <c r="F4" i="6" a="1"/>
  <c r="F4" i="6" s="1"/>
  <c r="E4" i="6"/>
  <c r="P2" i="10" s="1"/>
  <c r="M23" i="3"/>
  <c r="M15" i="3"/>
  <c r="M14" i="3"/>
  <c r="M11" i="3"/>
  <c r="M12" i="3" s="1"/>
  <c r="M13" i="3" s="1"/>
  <c r="M22" i="2"/>
  <c r="M15" i="2"/>
  <c r="M14" i="2"/>
  <c r="M11" i="2"/>
  <c r="M22" i="1"/>
  <c r="M14" i="1"/>
  <c r="M15" i="1" s="1"/>
  <c r="M16" i="1" s="1"/>
  <c r="M17" i="1" s="1"/>
  <c r="M12" i="1"/>
  <c r="M11" i="1"/>
  <c r="M7" i="15"/>
  <c r="M13" i="15"/>
  <c r="M8" i="15"/>
  <c r="M18" i="15"/>
  <c r="C2" i="13" a="1"/>
  <c r="C2" i="3" a="1"/>
  <c r="M14" i="15"/>
  <c r="M16" i="15"/>
  <c r="M11" i="15"/>
  <c r="M15" i="15"/>
  <c r="C2" i="10" a="1"/>
  <c r="M17" i="15"/>
  <c r="M12" i="15"/>
  <c r="M23" i="15"/>
  <c r="C2" i="2" a="1"/>
  <c r="M14" i="12"/>
  <c r="M8" i="12"/>
  <c r="M11" i="12"/>
  <c r="M15" i="12"/>
  <c r="M16" i="12"/>
  <c r="M7" i="12"/>
  <c r="M17" i="12"/>
  <c r="M12" i="12"/>
  <c r="C2" i="7" a="1"/>
  <c r="M13" i="12"/>
  <c r="M22" i="12"/>
  <c r="C2" i="1" a="1"/>
  <c r="M14" i="9"/>
  <c r="M15" i="9"/>
  <c r="M16" i="9"/>
  <c r="M7" i="9"/>
  <c r="M17" i="9"/>
  <c r="M8" i="9"/>
  <c r="M11" i="9"/>
  <c r="M12" i="9"/>
  <c r="M13" i="9"/>
  <c r="M22" i="9"/>
  <c r="C2" i="10" l="1"/>
  <c r="C2" i="3"/>
  <c r="C2" i="13"/>
  <c r="B2" i="13"/>
  <c r="Y2" i="13" s="1"/>
  <c r="P2" i="13"/>
  <c r="C23" i="6"/>
  <c r="C25" i="6" s="1"/>
  <c r="C2" i="7"/>
  <c r="Z2" i="7" s="1"/>
  <c r="C2" i="2"/>
  <c r="Z2" i="10"/>
  <c r="C22" i="6"/>
  <c r="B2" i="2"/>
  <c r="Y2" i="2" s="1"/>
  <c r="C2" i="1"/>
  <c r="C8" i="6"/>
  <c r="C21" i="6"/>
  <c r="M16" i="2"/>
  <c r="M17" i="2" s="1"/>
  <c r="P2" i="7"/>
  <c r="M16" i="3"/>
  <c r="M17" i="3" s="1"/>
  <c r="M18" i="3" s="1"/>
  <c r="D2" i="10"/>
  <c r="D1" i="10" a="1"/>
  <c r="D1" i="7" a="1"/>
  <c r="D2" i="7"/>
  <c r="Z2" i="13" l="1"/>
  <c r="Z2" i="3"/>
  <c r="D1" i="10"/>
  <c r="AA1" i="10" s="1"/>
  <c r="A2" i="12"/>
  <c r="AA2" i="10"/>
  <c r="Z2" i="2"/>
  <c r="A2" i="9"/>
  <c r="AA2" i="7"/>
  <c r="D1" i="7"/>
  <c r="AA1" i="7" s="1"/>
  <c r="Z2" i="1"/>
  <c r="D1" i="13" a="1"/>
  <c r="D1" i="3" a="1"/>
  <c r="D2" i="3"/>
  <c r="D2" i="13"/>
  <c r="D2" i="2"/>
  <c r="D1" i="2" a="1"/>
  <c r="D2" i="1"/>
  <c r="D1" i="1" a="1"/>
  <c r="A2" i="15" l="1"/>
  <c r="AA2" i="13"/>
  <c r="AA2" i="3"/>
  <c r="D1" i="3"/>
  <c r="AA1" i="3" s="1"/>
  <c r="D1" i="13"/>
  <c r="AA1" i="13" s="1"/>
  <c r="D1" i="2"/>
  <c r="AA1" i="2" s="1"/>
  <c r="AA2" i="2"/>
  <c r="A2" i="10"/>
  <c r="X2" i="10" s="1"/>
  <c r="A2" i="2"/>
  <c r="X2" i="2" s="1"/>
  <c r="B22" i="6"/>
  <c r="D1" i="1"/>
  <c r="AA1" i="1" s="1"/>
  <c r="AA2" i="1"/>
  <c r="A2" i="7"/>
  <c r="X2" i="7" s="1"/>
  <c r="A2" i="1"/>
  <c r="X2" i="1" s="1"/>
  <c r="B21" i="6"/>
  <c r="B23" i="6" l="1"/>
  <c r="B25" i="6" s="1"/>
  <c r="A2" i="3"/>
  <c r="X2" i="3" s="1"/>
  <c r="A2" i="13"/>
  <c r="X2" i="13" s="1"/>
  <c r="I2" i="6" l="1"/>
  <c r="D25" i="6"/>
  <c r="I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1F1B6100-B899-2C46-A073-8984F81F55FA}">
      <text>
        <r>
          <rPr>
            <sz val="10"/>
            <color rgb="FF000000"/>
            <rFont val="Tahoma"/>
            <family val="2"/>
          </rPr>
          <t>The richest people in the world look for and build networks. Everyone else looks for work. – Robert Kiyosaki, author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06B69155-5B2D-4140-876F-28A6A15D8B4F}">
      <text>
        <r>
          <rPr>
            <sz val="10"/>
            <color rgb="FF000000"/>
            <rFont val="Tahoma"/>
            <family val="2"/>
          </rPr>
          <t>Some people dream of success… while others wake up and work hard at it. – Mark Zuckerberg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61DD0FB1-2BF8-A044-81F4-BA408EEEC415}">
      <text>
        <r>
          <rPr>
            <sz val="10"/>
            <color rgb="FF000000"/>
            <rFont val="Tahoma"/>
            <family val="2"/>
          </rPr>
          <t>Our greatest fear should not be of failure, but of succeeding at things in life that don’t really matter. – Francis Chan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<sst xmlns="http://schemas.openxmlformats.org/spreadsheetml/2006/main" count="632" uniqueCount="323">
  <si>
    <t>Recently, Ron Weasley has been complaining that his deliveries of candy from Honeyduke's Sweet Shop have been getting smaller. He claims that the weekly delivery had started at 20 lbs of sweets per week.</t>
  </si>
  <si>
    <t>Test Details</t>
  </si>
  <si>
    <t>Step 1</t>
  </si>
  <si>
    <t>Select the test details</t>
  </si>
  <si>
    <t>Test for the mean : population standard deviation  known</t>
  </si>
  <si>
    <t>Step 2</t>
  </si>
  <si>
    <t>Identify the type of test</t>
  </si>
  <si>
    <t>One Tail - Lower Tail Test</t>
  </si>
  <si>
    <t>Step 3</t>
  </si>
  <si>
    <t>Define Ho Value</t>
  </si>
  <si>
    <t>Hermione has decided to gather some data over the course of many deliveries. She also notes that Honeydukes advertises a population standard deviation for deliveries of 1.6 pounds. The data Hermione gathered is listed below.</t>
  </si>
  <si>
    <t>Step 4</t>
  </si>
  <si>
    <t>Input alpha</t>
  </si>
  <si>
    <t>Test Calculations</t>
  </si>
  <si>
    <t>Step 5</t>
  </si>
  <si>
    <t>Critical Value (use formula, use only + for two-tail test)</t>
  </si>
  <si>
    <t>Honeyduke's Delivery Weights (in pounds)</t>
  </si>
  <si>
    <t>Step 6</t>
  </si>
  <si>
    <t>X-bar</t>
  </si>
  <si>
    <t>Step 7</t>
  </si>
  <si>
    <t>sigma</t>
  </si>
  <si>
    <t>Step 8</t>
  </si>
  <si>
    <t>n</t>
  </si>
  <si>
    <t>Step 9</t>
  </si>
  <si>
    <t>Standard Error</t>
  </si>
  <si>
    <t>Step 10</t>
  </si>
  <si>
    <t>Test Statistic</t>
  </si>
  <si>
    <t>Step 11</t>
  </si>
  <si>
    <t>P-Value</t>
  </si>
  <si>
    <t>Test Conclusion</t>
  </si>
  <si>
    <t>Step 12</t>
  </si>
  <si>
    <t>Ho Decision</t>
  </si>
  <si>
    <t>Reject the Null</t>
  </si>
  <si>
    <t>Use alpha of .01 to test Ron Weasley's claim</t>
  </si>
  <si>
    <t>Step 13</t>
  </si>
  <si>
    <t>Conclusion (choose from below)</t>
  </si>
  <si>
    <t xml:space="preserve">A. </t>
  </si>
  <si>
    <t>Answer Block</t>
  </si>
  <si>
    <t xml:space="preserve"> </t>
  </si>
  <si>
    <t>Step 13 Choices</t>
  </si>
  <si>
    <t>We can conclude that Ron's deliveries are getting smaller</t>
  </si>
  <si>
    <t>B.</t>
  </si>
  <si>
    <t>We cannot conclude that Ron's deliveries are getting smaller</t>
  </si>
  <si>
    <t>C.</t>
  </si>
  <si>
    <t>We can conclude that the weight of Ron's  deliveries has changed</t>
  </si>
  <si>
    <t>D.</t>
  </si>
  <si>
    <t>We  conclude that the weight of Ron's  deliveries has not changed</t>
  </si>
  <si>
    <t>E.</t>
  </si>
  <si>
    <t>We can conclude that Ron's deliveries are getting larger</t>
  </si>
  <si>
    <t>F.</t>
  </si>
  <si>
    <t>We cannot conclude that Ron's deliveries are getting larger</t>
  </si>
  <si>
    <t>Fail to Reject the Null</t>
  </si>
  <si>
    <t>Test for the mean : population standard deviation  unknown</t>
  </si>
  <si>
    <t>Test for the proportion</t>
  </si>
  <si>
    <t>One Tail - Upper Tail Test</t>
  </si>
  <si>
    <t>Two-Tailed Test</t>
  </si>
  <si>
    <t>Professor Slughorn is teaching the students in his potions class how to make the potion "Amortentia". He advises caution in its brewing because of nasty side effects should a mistake be made. Historically, only 43% of his students get it right on the first try.</t>
  </si>
  <si>
    <t>This year, only 23 out of the 42 students in his class concoct the correct potion on the first try. Professor Slughorn wants to test if the proportion of students that get the potion right has increased. Use alpha of 0.05</t>
  </si>
  <si>
    <t>x</t>
  </si>
  <si>
    <t>p-bar</t>
  </si>
  <si>
    <t>We can conclude that the proportion of students successfully making the potion has decreased</t>
  </si>
  <si>
    <t>We cannot conclude that the proportion of students successfully making the potion has decreased</t>
  </si>
  <si>
    <t>We can conclude that the proportion of students successfully making the potion has changed</t>
  </si>
  <si>
    <t>We  conclude that the proportion of students successfully making the potion has not changed</t>
  </si>
  <si>
    <t>We can conclude that the proportion of students successfully making the potion has increased</t>
  </si>
  <si>
    <t>We cannot conclude that the proportion of students successfully making the potion has increased</t>
  </si>
  <si>
    <t>Headmaster Dumbledore has decided it is time to measure Dementor activity outside of Hogwarts. Historically, roughly 4 on average would wander the campus grounds. He decided to take some periodic walks around the school grounds and count the number of Dementors he sees. His findings are below</t>
  </si>
  <si>
    <t># of Dementors Spotted</t>
  </si>
  <si>
    <t>degrees of freedom</t>
  </si>
  <si>
    <t>Use this sample to test if the average number of Dementors around Hogwarts has decreased. Use alpha of 0.05</t>
  </si>
  <si>
    <t>standard deviation</t>
  </si>
  <si>
    <t>We can conclude that the average number of Dementors has decreased</t>
  </si>
  <si>
    <t>We cannot conclude that the average number of Dementors has decreased</t>
  </si>
  <si>
    <t>We can conclude that the average number of Dementors has changed</t>
  </si>
  <si>
    <t>We  conclude that the average number of Dementors has not changed</t>
  </si>
  <si>
    <t>We can conclude that the average number of Dementors has increased</t>
  </si>
  <si>
    <t>We cannot conclude that the average number of Dementors has increased</t>
  </si>
  <si>
    <t>The CELL function returns</t>
  </si>
  <si>
    <t>Display</t>
  </si>
  <si>
    <t>,0</t>
  </si>
  <si>
    <t>comma format with 0 decimal places</t>
  </si>
  <si>
    <t>,0-</t>
  </si>
  <si>
    <t>comma format with 0 decimal places, negative numbers in red</t>
  </si>
  <si>
    <t>,1</t>
  </si>
  <si>
    <t>comma format with 1 decimal places</t>
  </si>
  <si>
    <t>,1-</t>
  </si>
  <si>
    <t>comma format with 1 decimal places, negative numbers in red</t>
  </si>
  <si>
    <t>,2</t>
  </si>
  <si>
    <t>comma format with 2 decimal places</t>
  </si>
  <si>
    <t>,2-</t>
  </si>
  <si>
    <t>comma format with 2 decimal places, negative numbers in red</t>
  </si>
  <si>
    <t>,3</t>
  </si>
  <si>
    <t>comma format with 3 decimal places</t>
  </si>
  <si>
    <t>,3-</t>
  </si>
  <si>
    <t>comma format with 3 decimal places, negative numbers in red</t>
  </si>
  <si>
    <t>,4</t>
  </si>
  <si>
    <t>comma format with 4 decimal places</t>
  </si>
  <si>
    <t>,4-</t>
  </si>
  <si>
    <t>comma format with 4 decimal places, negative numbers in red</t>
  </si>
  <si>
    <t>C0</t>
  </si>
  <si>
    <t>currency/accounting with 0 decimal places</t>
  </si>
  <si>
    <t>C0-</t>
  </si>
  <si>
    <t>currency/accounting with 0 decimal places, negative numbers in red</t>
  </si>
  <si>
    <t>C1</t>
  </si>
  <si>
    <t>currency/accounting with 1 decimal places</t>
  </si>
  <si>
    <t>C1-</t>
  </si>
  <si>
    <t>currency/accounting with 1 decimal places, negative numbers in red</t>
  </si>
  <si>
    <t>C2</t>
  </si>
  <si>
    <t>currency/accounting with 2 decimal places</t>
  </si>
  <si>
    <t>C2-</t>
  </si>
  <si>
    <t>currency/accounting with 2 decimal places, negative numbers in red</t>
  </si>
  <si>
    <t>C3</t>
  </si>
  <si>
    <t>currency/accounting with 3 decimal places</t>
  </si>
  <si>
    <t>C3-</t>
  </si>
  <si>
    <t>currency/accounting with 3 decimal places, negative numbers in red</t>
  </si>
  <si>
    <t>C4</t>
  </si>
  <si>
    <t>currency/accounting with 4 decimal places</t>
  </si>
  <si>
    <t>C4-</t>
  </si>
  <si>
    <t>currency/accounting with 4 decimal places, negative numbers in red</t>
  </si>
  <si>
    <t>D1</t>
  </si>
  <si>
    <t>long date</t>
  </si>
  <si>
    <t>D2</t>
  </si>
  <si>
    <t>day and month</t>
  </si>
  <si>
    <t>D3</t>
  </si>
  <si>
    <t>mmm-yy</t>
  </si>
  <si>
    <t>D4</t>
  </si>
  <si>
    <t>short date</t>
  </si>
  <si>
    <t>D5</t>
  </si>
  <si>
    <t>mm/dd</t>
  </si>
  <si>
    <t>D6</t>
  </si>
  <si>
    <t>h:mm:ss AM/PM</t>
  </si>
  <si>
    <t>D7</t>
  </si>
  <si>
    <t>h:mm AM/PM</t>
  </si>
  <si>
    <t>D8</t>
  </si>
  <si>
    <t>h:mm:ss</t>
  </si>
  <si>
    <t>D9</t>
  </si>
  <si>
    <t>h:mm</t>
  </si>
  <si>
    <t>F0</t>
  </si>
  <si>
    <t>number with 0 decimal places, do not use comma separator (,)</t>
  </si>
  <si>
    <t>F0-</t>
  </si>
  <si>
    <t>number with 0 decimal places, negative numbers in red, do not use comma separator (,)</t>
  </si>
  <si>
    <t>F1</t>
  </si>
  <si>
    <t>number with 1 decimal place, do not use comma separator (,)</t>
  </si>
  <si>
    <t>F1-</t>
  </si>
  <si>
    <t>number with 1 decimal place, negative numbers in red, do not use comma separator (,)</t>
  </si>
  <si>
    <t>F2</t>
  </si>
  <si>
    <t>number with 2 decimal places, do not use comma separator (,)</t>
  </si>
  <si>
    <t>F2-</t>
  </si>
  <si>
    <t>number with 2 decimal places, negative numbers in red, do not use comma separator (,)</t>
  </si>
  <si>
    <t>F3</t>
  </si>
  <si>
    <t>number with 3 decimal places, do not use comma separator (,)</t>
  </si>
  <si>
    <t>F3-</t>
  </si>
  <si>
    <t>number with 3 decimal places, negative numbers in red, do not use comma separator (,)</t>
  </si>
  <si>
    <t>F4</t>
  </si>
  <si>
    <t>number with 4 decimal places, do not use comma separator (,)</t>
  </si>
  <si>
    <t>F4-</t>
  </si>
  <si>
    <t>number with 4 decimal places, negative numbers in red, do not use comma separator (,)</t>
  </si>
  <si>
    <t>G</t>
  </si>
  <si>
    <t>general</t>
  </si>
  <si>
    <t>P0</t>
  </si>
  <si>
    <t>percent with 0 decimal places</t>
  </si>
  <si>
    <t>P1</t>
  </si>
  <si>
    <t>percent with 1 decimal place</t>
  </si>
  <si>
    <t>P2</t>
  </si>
  <si>
    <t>percent with 2 decimal places</t>
  </si>
  <si>
    <t>P3</t>
  </si>
  <si>
    <t>percent with 3 decimal places</t>
  </si>
  <si>
    <t>P4</t>
  </si>
  <si>
    <t>percent with 4 decimal places</t>
  </si>
  <si>
    <t>S0</t>
  </si>
  <si>
    <t>scientific with 0 decimal places</t>
  </si>
  <si>
    <t>S1</t>
  </si>
  <si>
    <t>scientific with 1 decimal places</t>
  </si>
  <si>
    <t>S2</t>
  </si>
  <si>
    <t>scientific with 2 decimal places</t>
  </si>
  <si>
    <t>S3</t>
  </si>
  <si>
    <t>scientific with 3 decimal places</t>
  </si>
  <si>
    <t>S4</t>
  </si>
  <si>
    <t>scientific with 4 decimal places</t>
  </si>
  <si>
    <t>Rand</t>
  </si>
  <si>
    <t>Code</t>
  </si>
  <si>
    <t>StuNAMsg</t>
  </si>
  <si>
    <t>PerfectMsg</t>
  </si>
  <si>
    <t>StuErrorMsg</t>
  </si>
  <si>
    <t>WrongTypeMsg</t>
  </si>
  <si>
    <t>MissingFormulaMsg</t>
  </si>
  <si>
    <t>ExternalRefsMsg</t>
  </si>
  <si>
    <t>HardCodeMsg</t>
  </si>
  <si>
    <t>HardQuoteMsg</t>
  </si>
  <si>
    <t>MissingAbsMsg</t>
  </si>
  <si>
    <t>FormatMsg</t>
  </si>
  <si>
    <t>TooLow</t>
  </si>
  <si>
    <t>TooHigh</t>
  </si>
  <si>
    <t>WrongAnswer</t>
  </si>
  <si>
    <t>Standard Message</t>
  </si>
  <si>
    <t>ERROR--#N/A means that no value was found, but there should be one. Please correct.</t>
  </si>
  <si>
    <t>PERFECT!</t>
  </si>
  <si>
    <t xml:space="preserve">ERROR--Please change the formula or function to eliminate the error. </t>
  </si>
  <si>
    <t>WRONG DATATYPE--Please change your answer to match the datatype listed above.</t>
  </si>
  <si>
    <t>MISSING FORMULA or FUNCTION--Please avoid typing an answer that can be calculated. Typed answers are error-prone, hard to audit, and hard to update.</t>
  </si>
  <si>
    <t>ERROR--Formula copied from another workbook.</t>
  </si>
  <si>
    <t>MISSING CELL REFERENCE--Right answer but please avoid typing numbers inside a formula or function.</t>
  </si>
  <si>
    <t>MISSING CELL REFERENCE--Right answer but please avoid typing text inside a formula or function.</t>
  </si>
  <si>
    <t>MISSING LOCK--Please add $ as appropriate so the formula will copy correctly.</t>
  </si>
  <si>
    <t>WRONG FORMAT--Please format as directed, then press F9 (or fn + F9) to regrade.</t>
  </si>
  <si>
    <t>Value too low, please try again.</t>
  </si>
  <si>
    <t>Value too high, please try again.</t>
  </si>
  <si>
    <t>Wrong answer, please try again.</t>
  </si>
  <si>
    <t>Funny Messages</t>
  </si>
  <si>
    <t>Oops! N/A found – formula missing its mark! 🎯❌</t>
  </si>
  <si>
    <t>AWESOME! 🤓</t>
  </si>
  <si>
    <t>Cell adrift in Error Sea. 🌊 Chart a formula fix! 🧭</t>
  </si>
  <si>
    <t>Love Island error! Set up your data with the right datatype match. 💔🔄</t>
  </si>
  <si>
    <t>Houston, formula required for this mission! 🚀🧩</t>
  </si>
  <si>
    <t>Ouch! Cell caught referencing the workbook next door! 😣📚</t>
  </si>
  <si>
    <t>Missed cell refs? Swap those numbers for proper invites! 📲➡️🎯</t>
  </si>
  <si>
    <t>Missed cell refs? Swap that text for proper invites! _xD83D_➡️🎯</t>
  </si>
  <si>
    <t>Unlocked cells? Add $ to ensure they copy correctly! 🔒➡️📄</t>
  </si>
  <si>
    <t>Wrong number attire? Reformat, then F9 (or fn + F9)!⚙️</t>
  </si>
  <si>
    <t>Too low, boost that number! 🔼</t>
  </si>
  <si>
    <t>Too high, lower that number! 🔽</t>
  </si>
  <si>
    <t>Seriously? Nope. Try again! 🙄🔄</t>
  </si>
  <si>
    <t>N/A signal! Did your formula forget something? 🤔🚦</t>
  </si>
  <si>
    <t>EXCELLENT! 🤑</t>
  </si>
  <si>
    <t>Formula Error Monster! 👾 Cast a fix-it spell. 🪄</t>
  </si>
  <si>
    <t>Identity crisis in cell! Guide it to its true datatype. 🆔➡️🔧</t>
  </si>
  <si>
    <t>Formula MIA? Let's launch a search! 🔍🛰</t>
  </si>
  <si>
    <t>Cell's got a roving eye for other workbooks! Commitment time? 💍📁</t>
  </si>
  <si>
    <t>Cell FOMO? Time to party with the right references! 🥳🔗</t>
  </si>
  <si>
    <t>Cells escaping when copied? $ is the key to containment! 🗝️🔐</t>
  </si>
  <si>
    <t>Unkempt number? Reformat, then F9 (or fn + F9)! 🎩✨</t>
  </si>
  <si>
    <t>Valley too deep? Raise the number! ⬆️🏞️</t>
  </si>
  <si>
    <t>Sky-high value? Bring it down! ⬇️🌤️</t>
  </si>
  <si>
    <t>Nope, that ain’t it. What’s next? ❌🤨</t>
  </si>
  <si>
    <t>#N/A in hideout, send formula back to search! 🔍🏹</t>
  </si>
  <si>
    <t>YOU'RE CRUSHING IT! Keep that greatness coming! 💪✨</t>
  </si>
  <si>
    <t>Formula fail! 🚨 Call the math-mobile for a recalc! 🚗</t>
  </si>
  <si>
    <t>Mismatch alert! This isn't a mix-and-match. Align your datatypes. 🚫❌</t>
  </si>
  <si>
    <t>Cell's bare! Quick, clothe it with a formula! 👚✨</t>
  </si>
  <si>
    <t>Workbook envy? This cell's a one-book wonder! 😒🔒</t>
  </si>
  <si>
    <t>Friends &gt; numbers. Replace typed digits with cell pals! 🤝📊</t>
  </si>
  <si>
    <t>Friends &gt; text. Replace text with cell pals! 🤝📊</t>
  </si>
  <si>
    <t>Spreadsheet anarchy? Use $ to copy cells without mayhem! 🔄🚫</t>
  </si>
  <si>
    <t>Number's style off? Reformat, then F9 (or fn + F9) to fix! 👗🔄</t>
  </si>
  <si>
    <t>Bottom feeder? Not this time—larger number needed. 📈</t>
  </si>
  <si>
    <t>Top-shelf number? Time for a lower shelf. 📉</t>
  </si>
  <si>
    <t>Wrong. Take another stab. 🎯👀</t>
  </si>
  <si>
    <t>N/A detected! Command your formula to find the value! 🎮🕹</t>
  </si>
  <si>
    <t>STELLAR PERFORMANCE! The stars have nothing on you! 🌟🚀</t>
  </si>
  <si>
    <t>Game on! 🎮 Hunt for the error-busting formula. 🔍</t>
  </si>
  <si>
    <t>Data type mismatch! Swipe right on the correct datatype. 👈👉📲</t>
  </si>
  <si>
    <t>Formula's gone poof! Time for a magic formula fix! 🪄📈</t>
  </si>
  <si>
    <t>Cell fidelity: It's exclusive with our workbook! 🚫📖💕</t>
  </si>
  <si>
    <t>Lonely numbers? Unite them with cell reference friends! 👯‍♂️🔢</t>
  </si>
  <si>
    <t>Lonely text? Unite it with cell reference friends! 👯‍♂️🔢</t>
  </si>
  <si>
    <t>Cells drifting during copy? $ will pin them in place! 📌📋</t>
  </si>
  <si>
    <t>Make the number pretty! Reformat, then F9 (or fn + F9) for shine! 💅🔁</t>
  </si>
  <si>
    <t>Limbo number? Go higher, please. 🏋️‍♂️</t>
  </si>
  <si>
    <t>Number too tall? Bend it down a notch. _xD83D_⬇️</t>
  </si>
  <si>
    <t>Uh-oh, swing and a miss! Focus and retry. ⚾️🧐</t>
  </si>
  <si>
    <t>N/A – a lonely cell where your formula lost its way! 🧭💔</t>
  </si>
  <si>
    <t>A ROUND OF APPLAUSE! Your work deserves an encore! 👏👏🎉</t>
  </si>
  <si>
    <t>Your formula's flipping out! 🤸‍♂️ Coach it to stick the landing. 🎖️</t>
  </si>
  <si>
    <t>Costume mix-up! Your data needs to change into the correct datatype. 🎭✅</t>
  </si>
  <si>
    <t>This cell's single, introduce it to a formula? 💔🧮</t>
  </si>
  <si>
    <t>Forbidden cross-book cell mingling detected! 🙅‍♂️🚷</t>
  </si>
  <si>
    <t>Formulas thrive on connections! Link up those cells! 🌐🤲</t>
  </si>
  <si>
    <t>Copy chaos? Freeze cells with $, no more moves! ✋🔄</t>
  </si>
  <si>
    <t>Number outfit mix-up? Reformat, hit F9 (or fn + F9)! 🧳🔄</t>
  </si>
  <si>
    <t>Digging too deep? The correct value's higher up! 🚧⬆️</t>
  </si>
  <si>
    <t>Climbing too high? The correct value's down below! 🧗‍♂️⬇️</t>
  </si>
  <si>
    <t>That’s a negative. Try again! 🚫🔄</t>
  </si>
  <si>
    <t>N/A: Value's playing hard to get, or formula faux pas? 🎩🐰</t>
  </si>
  <si>
    <t>HOME RUN! You've hit it out of the park!  ⚾🏟️</t>
  </si>
  <si>
    <t>Jittery cell? 📱 Prescribe a calming formula. 💊</t>
  </si>
  <si>
    <t>Wrong type alert! Time for a datatype switcheroo. 🔄🔀</t>
  </si>
  <si>
    <t>Forbidden formula zone? Summon the formula wizard! 🧙‍♂️📐</t>
  </si>
  <si>
    <t>This cell's heart belongs to its home workbook! 🏠💔📉</t>
  </si>
  <si>
    <t>Ditch the DIY. Cells crave references, not solitude! 🧩🔍</t>
  </si>
  <si>
    <t>Cells changing on copy? Anchor with $ for consistency! ⚓👌</t>
  </si>
  <si>
    <t>Last season's cell? Format, then F9 (or fn + F9)! 🍂🆕</t>
  </si>
  <si>
    <t>Basement value? Uplift the value! 🏠⤴️</t>
  </si>
  <si>
    <t>Penthouse value? Downsize the digits! 🏢🔻</t>
  </si>
  <si>
    <t>Not correct! Try again! 💡🔙</t>
  </si>
  <si>
    <t>N/A blank... Formula hiccup! Time for a fix-up! 🛠️😅</t>
  </si>
  <si>
    <t>Bravo! That's some next-level excellence! 🎭🏆</t>
  </si>
  <si>
    <t>Magic mirror says: This formula's not the fairest! 🪞</t>
  </si>
  <si>
    <t>Data's two left feet? Find the right datatype dance partner. 💃🕺🎶</t>
  </si>
  <si>
    <t>Cell playing hooky? Detention with a formula tutor! 🍎📖</t>
  </si>
  <si>
    <t>Cell wanderlust? No, keep its formulas in this workbook's embrace! 🌍✋🔐</t>
  </si>
  <si>
    <t>Solo formula? Add some cell reference company! 🎉📑</t>
  </si>
  <si>
    <t>Copying cells gone rogue? Reinforce with $ for precision! 🎯💲</t>
  </si>
  <si>
    <t>Format violation? Reformat, then F9 (or fn + F9)! 🚦👔</t>
  </si>
  <si>
    <t>Number's too deep? Bring it up for air! 🌊🆙</t>
  </si>
  <si>
    <t>Number's in the clouds? Land it gently! ☁️🛬</t>
  </si>
  <si>
    <t>Incorrect! You can do better, redo! 🔄💪</t>
  </si>
  <si>
    <t>ScoreBoard for Excel</t>
  </si>
  <si>
    <t>Have fun. Don't Fail.</t>
  </si>
  <si>
    <t>Automated grading and feedback copyright ScoreboardExcel.com ©2024</t>
  </si>
  <si>
    <t>Earn points by completing shaded cells; higher value cells have distinct borders</t>
  </si>
  <si>
    <t>Answer blocks are all or nothing; correctly complete all contributing cells to earn points:</t>
  </si>
  <si>
    <t>If you accidentally drag a cell out of position, then undo. Do NOT try to drag it back.</t>
  </si>
  <si>
    <t>Detailed Feedback:</t>
  </si>
  <si>
    <t>Earned</t>
  </si>
  <si>
    <t>Possible</t>
  </si>
  <si>
    <t>Sheet</t>
  </si>
  <si>
    <t>Comment</t>
  </si>
  <si>
    <t>earned</t>
  </si>
  <si>
    <t>possible</t>
  </si>
  <si>
    <t>cell</t>
  </si>
  <si>
    <t>Press F9 to grade</t>
  </si>
  <si>
    <t>Feedback ON</t>
  </si>
  <si>
    <t>Hardworking Student</t>
  </si>
  <si>
    <t>Page A</t>
  </si>
  <si>
    <t>Cheer</t>
  </si>
  <si>
    <t xml:space="preserve"> Page B </t>
  </si>
  <si>
    <t xml:space="preserve"> Page C </t>
  </si>
  <si>
    <t>working@univ.edu</t>
  </si>
  <si>
    <t>Scoreboard</t>
  </si>
  <si>
    <t>Univ</t>
  </si>
  <si>
    <t>Stats</t>
  </si>
  <si>
    <t>This assignment was created by Scoreboard GENERIC.</t>
  </si>
  <si>
    <t>8 - Single Population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</si>
</sst>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0.0000"/>
    <numFmt numFmtId="166" formatCode="&quot;Answer Block&quot;;&quot;Answer Block&quot;;&quot;Answer Block&quot;;&quot;Answer Block&quot;"/>
    <numFmt numFmtId="167" formatCode="0.0000E+00"/>
    <numFmt numFmtId="168" formatCode="0.0%"/>
  </numFmts>
  <fonts count="27" x14ac:knownFonts="1">
    <font>
      <sz val="11"/>
      <color theme="1"/>
      <name val="Aptos Narrow"/>
      <family val="2"/>
      <scheme val="minor"/>
    </font>
    <font>
      <sz val="12"/>
      <color theme="1"/>
      <name val="Calibri"/>
      <family val="2"/>
    </font>
    <font>
      <sz val="11"/>
      <color theme="1"/>
      <name val="Aptos Narrow"/>
      <family val="2"/>
      <scheme val="minor"/>
    </font>
    <font>
      <b/>
      <sz val="11"/>
      <color theme="0"/>
      <name val="Aptos Narrow"/>
      <family val="2"/>
      <scheme val="minor"/>
    </font>
    <font>
      <sz val="11"/>
      <name val="Aptos Narrow"/>
      <family val="2"/>
      <scheme val="minor"/>
    </font>
    <font>
      <b/>
      <sz val="11"/>
      <name val="Aptos Narrow"/>
      <family val="2"/>
      <scheme val="minor"/>
    </font>
    <font>
      <sz val="11"/>
      <color theme="0"/>
      <name val="Aptos Narrow"/>
      <family val="2"/>
      <scheme val="minor"/>
    </font>
    <font>
      <b/>
      <sz val="12"/>
      <color theme="1"/>
      <name val="Aptos Narrow"/>
      <family val="2"/>
      <scheme val="minor"/>
    </font>
    <font>
      <b/>
      <sz val="14"/>
      <color rgb="FF000000"/>
      <name val="Aptos Narrow"/>
      <family val="2"/>
      <scheme val="minor"/>
    </font>
    <font>
      <sz val="12"/>
      <color theme="1"/>
      <name val="Aptos Narrow"/>
      <family val="2"/>
      <scheme val="minor"/>
    </font>
    <font>
      <sz val="12"/>
      <color theme="0"/>
      <name val="Aptos Narrow"/>
      <family val="2"/>
      <scheme val="minor"/>
    </font>
    <font>
      <b/>
      <sz val="14"/>
      <color theme="1"/>
      <name val="Aptos Narrow"/>
      <family val="2"/>
      <scheme val="minor"/>
    </font>
    <font>
      <sz val="14"/>
      <color theme="1"/>
      <name val="Aptos Narrow"/>
      <family val="2"/>
      <scheme val="minor"/>
    </font>
    <font>
      <sz val="14"/>
      <color rgb="FF000000"/>
      <name val="Aptos Narrow"/>
      <family val="2"/>
      <scheme val="minor"/>
    </font>
    <font>
      <sz val="16"/>
      <color theme="1"/>
      <name val="Aptos Narrow"/>
      <family val="2"/>
      <scheme val="minor"/>
    </font>
    <font>
      <sz val="20"/>
      <color theme="1"/>
      <name val="Aptos Narrow"/>
      <family val="2"/>
      <scheme val="minor"/>
    </font>
    <font>
      <i/>
      <sz val="16"/>
      <color theme="1"/>
      <name val="Aptos Narrow"/>
      <family val="2"/>
      <scheme val="minor"/>
    </font>
    <font>
      <sz val="26"/>
      <color theme="1"/>
      <name val="Aptos Narrow"/>
      <family val="2"/>
      <scheme val="minor"/>
    </font>
    <font>
      <sz val="22"/>
      <color theme="1"/>
      <name val="Aptos Narrow"/>
      <family val="2"/>
      <scheme val="minor"/>
    </font>
    <font>
      <sz val="11"/>
      <color rgb="FF000000"/>
      <name val="Aptos Narrow"/>
      <family val="2"/>
      <scheme val="minor"/>
    </font>
    <font>
      <sz val="14"/>
      <color rgb="FFFF0000"/>
      <name val="Aptos Narrow"/>
      <family val="2"/>
      <scheme val="minor"/>
    </font>
    <font>
      <b/>
      <sz val="24"/>
      <color theme="1"/>
      <name val="Aptos Narrow"/>
      <family val="2"/>
      <scheme val="minor"/>
    </font>
    <font>
      <b/>
      <sz val="20"/>
      <color theme="1"/>
      <name val="Aptos Narrow"/>
      <scheme val="minor"/>
    </font>
    <font>
      <sz val="5"/>
      <color theme="0"/>
      <name val="Wingdings"/>
      <charset val="2"/>
    </font>
    <font>
      <b/>
      <sz val="5"/>
      <color theme="0"/>
      <name val="Wingdings"/>
      <charset val="2"/>
    </font>
    <font>
      <sz val="10"/>
      <color rgb="FF000000"/>
      <name val="Tahoma"/>
      <family val="2"/>
    </font>
    <font>
      <b/>
      <sz val="12"/>
      <color theme="1"/>
      <name val="Aptos Narrow"/>
      <scheme val="minor"/>
    </font>
  </fonts>
  <fills count="12">
    <fill>
      <patternFill patternType="none"/>
    </fill>
    <fill>
      <patternFill patternType="gray125"/>
    </fill>
    <fill>
      <patternFill patternType="solid">
        <fgColor theme="5" tint="0.39997558519241921"/>
        <bgColor indexed="64"/>
      </patternFill>
    </fill>
    <fill>
      <patternFill patternType="solid">
        <fgColor theme="1"/>
        <bgColor indexed="64"/>
      </patternFill>
    </fill>
    <fill>
      <patternFill patternType="solid">
        <fgColor rgb="FFD9D9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D8BE91"/>
        <bgColor indexed="64"/>
      </patternFill>
    </fill>
    <fill>
      <patternFill patternType="solid">
        <fgColor rgb="FFFE99CB"/>
        <bgColor indexed="64"/>
      </patternFill>
    </fill>
    <fill>
      <patternFill patternType="solid">
        <fgColor rgb="FF98EFF9"/>
        <bgColor indexed="64"/>
      </patternFill>
    </fill>
    <fill>
      <patternFill patternType="lightGrid">
        <fgColor theme="0" tint="-0.34998626667073579"/>
        <bgColor theme="0"/>
      </patternFill>
    </fill>
    <fill>
      <patternFill patternType="solid">
        <fgColor rgb="FFFFFFFF"/>
        <bgColor rgb="FFFFFFFF"/>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Dot">
        <color indexed="8"/>
      </left>
      <right style="dashDot">
        <color indexed="8"/>
      </right>
      <top style="dashDot">
        <color indexed="8"/>
      </top>
      <bottom style="dashDot">
        <color indexed="8"/>
      </bottom>
      <diagonal/>
    </border>
    <border>
      <left style="double">
        <color indexed="40"/>
      </left>
      <right style="double">
        <color indexed="40"/>
      </right>
      <top style="double">
        <color indexed="40"/>
      </top>
      <bottom style="double">
        <color indexed="40"/>
      </bottom>
      <diagonal/>
    </border>
  </borders>
  <cellStyleXfs count="6">
    <xf numFmtId="0" fontId="0" fillId="0" borderId="0"/>
    <xf numFmtId="43" fontId="1" fillId="0" borderId="0" applyFont="0" applyFill="0" applyBorder="0" applyAlignment="0" applyProtection="0"/>
    <xf numFmtId="44" fontId="2" fillId="0" borderId="0" applyFont="0" applyFill="0" applyBorder="0" applyAlignment="0" applyProtection="0"/>
    <xf numFmtId="0" fontId="9" fillId="0" borderId="0"/>
    <xf numFmtId="0" fontId="9" fillId="0" borderId="0"/>
    <xf numFmtId="9" fontId="2" fillId="0" borderId="0" applyFont="0" applyFill="0" applyBorder="0" applyAlignment="0" applyProtection="0"/>
  </cellStyleXfs>
  <cellXfs count="165">
    <xf numFmtId="0" fontId="0" fillId="0" borderId="0" xfId="0"/>
    <xf numFmtId="0" fontId="0" fillId="0" borderId="0" xfId="0" applyAlignment="1">
      <alignment horizontal="center"/>
    </xf>
    <xf numFmtId="0" fontId="0" fillId="2" borderId="0" xfId="0" applyFill="1" applyAlignment="1">
      <alignment horizont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0" fillId="2" borderId="0" xfId="0" applyFill="1" applyAlignment="1">
      <alignment horizontal="center" vertical="center" wrapText="1"/>
    </xf>
    <xf numFmtId="0" fontId="4" fillId="0" borderId="0" xfId="0" applyFont="1"/>
    <xf numFmtId="0" fontId="4" fillId="0" borderId="5" xfId="0" applyFont="1" applyBorder="1"/>
    <xf numFmtId="0" fontId="3" fillId="3" borderId="6" xfId="0" applyFont="1" applyFill="1" applyBorder="1" applyAlignment="1">
      <alignment horizontal="center"/>
    </xf>
    <xf numFmtId="0" fontId="3" fillId="3" borderId="0" xfId="0" applyFont="1" applyFill="1" applyAlignment="1">
      <alignment horizontal="center"/>
    </xf>
    <xf numFmtId="0" fontId="3" fillId="3" borderId="5"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2" fontId="0" fillId="0" borderId="6" xfId="0" applyNumberFormat="1" applyBorder="1" applyAlignment="1">
      <alignment horizontal="center"/>
    </xf>
    <xf numFmtId="2" fontId="0" fillId="0" borderId="0" xfId="0" applyNumberFormat="1" applyAlignment="1">
      <alignment horizontal="center"/>
    </xf>
    <xf numFmtId="2" fontId="0" fillId="0" borderId="5" xfId="0" applyNumberFormat="1" applyBorder="1" applyAlignment="1">
      <alignment horizontal="center"/>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0" fontId="4" fillId="0" borderId="6" xfId="0" applyFont="1" applyBorder="1" applyAlignment="1">
      <alignment horizontal="center"/>
    </xf>
    <xf numFmtId="0" fontId="0" fillId="2" borderId="0" xfId="0" applyFill="1" applyAlignment="1">
      <alignment horizontal="center"/>
    </xf>
    <xf numFmtId="0" fontId="5" fillId="0" borderId="13" xfId="0" applyFont="1" applyBorder="1" applyAlignment="1">
      <alignment horizontal="center"/>
    </xf>
    <xf numFmtId="0" fontId="4" fillId="0" borderId="10" xfId="0" applyFont="1" applyBorder="1" applyAlignment="1">
      <alignment horizontal="center"/>
    </xf>
    <xf numFmtId="0" fontId="4" fillId="0" borderId="11" xfId="0" applyFont="1" applyBorder="1"/>
    <xf numFmtId="0" fontId="4" fillId="0" borderId="12" xfId="0" applyFont="1" applyBorder="1"/>
    <xf numFmtId="0" fontId="4" fillId="0" borderId="4" xfId="0" applyFont="1" applyBorder="1" applyAlignment="1">
      <alignment horizontal="left"/>
    </xf>
    <xf numFmtId="0" fontId="6" fillId="0" borderId="0" xfId="0" applyFont="1" applyAlignment="1">
      <alignment horizontal="center"/>
    </xf>
    <xf numFmtId="0" fontId="6" fillId="0" borderId="0" xfId="0" applyFont="1"/>
    <xf numFmtId="0" fontId="0" fillId="5" borderId="0" xfId="0" applyFill="1" applyAlignment="1">
      <alignment horizontal="center" wrapText="1"/>
    </xf>
    <xf numFmtId="0" fontId="0" fillId="0" borderId="0" xfId="0" applyAlignment="1">
      <alignment horizontal="center" wrapText="1"/>
    </xf>
    <xf numFmtId="0" fontId="0" fillId="5" borderId="0" xfId="0" applyFill="1" applyAlignment="1">
      <alignment horizontal="center" vertical="center" wrapText="1"/>
    </xf>
    <xf numFmtId="0" fontId="0" fillId="6" borderId="0" xfId="0" applyFill="1" applyAlignment="1">
      <alignment horizontal="center" wrapText="1"/>
    </xf>
    <xf numFmtId="0" fontId="0" fillId="0" borderId="0" xfId="0"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4" fillId="0" borderId="4" xfId="0" applyFont="1" applyBorder="1" applyAlignment="1">
      <alignment horizontal="center" wrapText="1"/>
    </xf>
    <xf numFmtId="0" fontId="0" fillId="6" borderId="0" xfId="0" applyFill="1" applyAlignment="1">
      <alignment horizontal="center" vertical="center"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4" fillId="0" borderId="17" xfId="0" applyFont="1" applyBorder="1" applyAlignment="1">
      <alignment horizontal="center"/>
    </xf>
    <xf numFmtId="0" fontId="7" fillId="0" borderId="0" xfId="0" applyFont="1" applyAlignment="1">
      <alignment wrapText="1"/>
    </xf>
    <xf numFmtId="167" fontId="0" fillId="0" borderId="0" xfId="2" applyNumberFormat="1" applyFont="1"/>
    <xf numFmtId="0" fontId="0" fillId="0" borderId="0" xfId="0" quotePrefix="1"/>
    <xf numFmtId="44" fontId="0" fillId="0" borderId="0" xfId="2" applyFont="1"/>
    <xf numFmtId="0" fontId="8" fillId="0" borderId="0" xfId="0" applyFont="1" applyAlignment="1">
      <alignment vertical="center" wrapText="1"/>
    </xf>
    <xf numFmtId="0" fontId="10" fillId="0" borderId="0" xfId="3" quotePrefix="1" applyFont="1"/>
    <xf numFmtId="0" fontId="9" fillId="0" borderId="0" xfId="3"/>
    <xf numFmtId="0" fontId="11" fillId="0" borderId="0" xfId="3" applyFont="1" applyAlignment="1">
      <alignment vertical="center" wrapText="1"/>
    </xf>
    <xf numFmtId="0" fontId="12" fillId="0" borderId="0" xfId="3"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0" fillId="0" borderId="0" xfId="0" applyAlignment="1"/>
    <xf numFmtId="0" fontId="4" fillId="4" borderId="26" xfId="0" applyFont="1" applyFill="1" applyBorder="1" applyAlignment="1">
      <alignment horizontal="center"/>
    </xf>
    <xf numFmtId="0" fontId="0" fillId="4" borderId="4" xfId="0" applyFill="1" applyBorder="1" applyAlignment="1">
      <alignment horizontal="left"/>
    </xf>
    <xf numFmtId="164" fontId="4" fillId="4" borderId="4" xfId="0" applyNumberFormat="1" applyFont="1" applyFill="1" applyBorder="1" applyAlignment="1">
      <alignment horizontal="left"/>
    </xf>
    <xf numFmtId="2" fontId="4" fillId="4" borderId="4" xfId="0" applyNumberFormat="1" applyFont="1" applyFill="1" applyBorder="1" applyAlignment="1">
      <alignment horizontal="left"/>
    </xf>
    <xf numFmtId="1" fontId="4" fillId="4" borderId="4" xfId="0" applyNumberFormat="1" applyFont="1" applyFill="1" applyBorder="1" applyAlignment="1">
      <alignment horizontal="left"/>
    </xf>
    <xf numFmtId="165" fontId="4" fillId="4" borderId="4" xfId="0" applyNumberFormat="1" applyFont="1" applyFill="1" applyBorder="1" applyAlignment="1">
      <alignment horizontal="left"/>
    </xf>
    <xf numFmtId="166" fontId="4" fillId="4" borderId="26" xfId="0" applyNumberFormat="1" applyFont="1" applyFill="1" applyBorder="1"/>
    <xf numFmtId="0" fontId="0" fillId="9" borderId="19" xfId="0" applyFill="1" applyBorder="1" applyAlignment="1">
      <alignment horizontal="center"/>
    </xf>
    <xf numFmtId="0" fontId="0" fillId="9" borderId="19" xfId="0" applyFill="1" applyBorder="1" applyAlignment="1">
      <alignment horizontal="left"/>
    </xf>
    <xf numFmtId="0" fontId="0" fillId="9" borderId="4" xfId="0" applyFill="1" applyBorder="1" applyAlignment="1">
      <alignment horizontal="left"/>
    </xf>
    <xf numFmtId="0" fontId="0" fillId="10" borderId="0" xfId="0" applyFill="1"/>
    <xf numFmtId="0" fontId="19" fillId="11" borderId="0" xfId="0" applyFont="1" applyFill="1"/>
    <xf numFmtId="0" fontId="0" fillId="9" borderId="19" xfId="0" applyFill="1" applyBorder="1"/>
    <xf numFmtId="0" fontId="14" fillId="9" borderId="11" xfId="0" applyFont="1" applyFill="1" applyBorder="1" applyAlignment="1">
      <alignment horizontal="center"/>
    </xf>
    <xf numFmtId="0" fontId="14" fillId="9" borderId="11" xfId="1" applyNumberFormat="1" applyFont="1" applyFill="1" applyBorder="1" applyAlignment="1">
      <alignment horizontal="center"/>
    </xf>
    <xf numFmtId="0" fontId="20" fillId="9" borderId="11" xfId="0" applyFont="1" applyFill="1" applyBorder="1" applyAlignment="1">
      <alignment horizontal="left"/>
    </xf>
    <xf numFmtId="0" fontId="0" fillId="9" borderId="11" xfId="0" applyFill="1" applyBorder="1" applyAlignment="1">
      <alignment horizontal="center"/>
    </xf>
    <xf numFmtId="0" fontId="21" fillId="9" borderId="11" xfId="0" applyFont="1" applyFill="1" applyBorder="1" applyAlignment="1">
      <alignment horizontal="center"/>
    </xf>
    <xf numFmtId="0" fontId="0" fillId="0" borderId="11" xfId="0" applyBorder="1"/>
    <xf numFmtId="0" fontId="0" fillId="10" borderId="11" xfId="0" applyFill="1" applyBorder="1"/>
    <xf numFmtId="0" fontId="19" fillId="11" borderId="11" xfId="0" applyFont="1" applyFill="1" applyBorder="1"/>
    <xf numFmtId="1" fontId="14" fillId="9" borderId="11" xfId="0" applyNumberFormat="1" applyFont="1" applyFill="1" applyBorder="1" applyAlignment="1">
      <alignment horizontal="center"/>
    </xf>
    <xf numFmtId="0" fontId="0" fillId="9" borderId="11" xfId="0" applyFill="1" applyBorder="1"/>
    <xf numFmtId="0" fontId="22" fillId="9" borderId="11" xfId="0" applyFont="1" applyFill="1" applyBorder="1" applyAlignment="1">
      <alignment horizontal="left"/>
    </xf>
    <xf numFmtId="0" fontId="23" fillId="0" borderId="0" xfId="0" applyFont="1" applyFill="1" applyBorder="1"/>
    <xf numFmtId="0" fontId="23" fillId="0" borderId="0" xfId="0" applyFont="1" applyFill="1" applyBorder="1" applyAlignment="1"/>
    <xf numFmtId="0" fontId="23" fillId="0" borderId="0" xfId="0" applyFont="1" applyFill="1" applyBorder="1" applyAlignment="1">
      <alignment horizontal="center"/>
    </xf>
    <xf numFmtId="0" fontId="23" fillId="0" borderId="0" xfId="0" applyFont="1" applyFill="1" applyBorder="1" applyAlignment="1">
      <alignment horizont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xf>
    <xf numFmtId="2" fontId="23" fillId="0" borderId="0" xfId="0" applyNumberFormat="1"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horizontal="left"/>
    </xf>
    <xf numFmtId="0" fontId="23" fillId="0" borderId="0" xfId="1" applyNumberFormat="1" applyFont="1" applyFill="1" applyBorder="1" applyAlignment="1">
      <alignment horizontal="center"/>
    </xf>
    <xf numFmtId="0" fontId="24" fillId="0" borderId="0" xfId="0" applyFont="1" applyFill="1" applyBorder="1" applyAlignment="1">
      <alignment horizontal="center"/>
    </xf>
    <xf numFmtId="1" fontId="23" fillId="0" borderId="0" xfId="0" applyNumberFormat="1" applyFont="1" applyFill="1" applyBorder="1" applyAlignment="1">
      <alignment horizontal="center"/>
    </xf>
    <xf numFmtId="164" fontId="23" fillId="0" borderId="0" xfId="0" applyNumberFormat="1" applyFont="1" applyFill="1" applyBorder="1" applyAlignment="1">
      <alignment horizontal="center"/>
    </xf>
    <xf numFmtId="165" fontId="23" fillId="0" borderId="0" xfId="0" applyNumberFormat="1" applyFont="1" applyFill="1" applyBorder="1" applyAlignment="1">
      <alignment horizontal="center"/>
    </xf>
    <xf numFmtId="166" fontId="23" fillId="0" borderId="0" xfId="0" applyNumberFormat="1" applyFont="1" applyFill="1" applyBorder="1"/>
    <xf numFmtId="0" fontId="23" fillId="0" borderId="0" xfId="0" applyFont="1" applyFill="1" applyBorder="1" applyAlignment="1">
      <alignment horizontal="left"/>
    </xf>
    <xf numFmtId="0" fontId="23" fillId="0" borderId="0" xfId="0" applyNumberFormat="1" applyFont="1" applyFill="1" applyBorder="1" applyAlignment="1"/>
    <xf numFmtId="0" fontId="0" fillId="10" borderId="0" xfId="0" applyFont="1" applyFill="1" applyAlignment="1">
      <alignment horizontal="center" vertical="center"/>
    </xf>
    <xf numFmtId="2" fontId="0" fillId="4" borderId="4" xfId="0" applyNumberFormat="1" applyFill="1" applyBorder="1" applyAlignment="1">
      <alignment horizontal="left"/>
    </xf>
    <xf numFmtId="0" fontId="23" fillId="0" borderId="0" xfId="0" applyFont="1" applyFill="1" applyBorder="1" applyAlignment="1">
      <alignment horizontal="center" wrapText="1"/>
    </xf>
    <xf numFmtId="1" fontId="0" fillId="4" borderId="4" xfId="0" applyNumberFormat="1" applyFill="1" applyBorder="1" applyAlignment="1">
      <alignment horizontal="left"/>
    </xf>
    <xf numFmtId="0" fontId="23" fillId="0" borderId="0" xfId="0" applyFont="1" applyFill="1" applyBorder="1" applyAlignment="1">
      <alignment wrapText="1"/>
    </xf>
    <xf numFmtId="0" fontId="14" fillId="0" borderId="0" xfId="4" applyFont="1" applyAlignment="1" applyProtection="1">
      <alignment horizontal="left" indent="3"/>
      <protection locked="0"/>
    </xf>
    <xf numFmtId="0" fontId="14" fillId="0" borderId="0" xfId="4" applyFont="1" applyProtection="1">
      <protection locked="0"/>
    </xf>
    <xf numFmtId="0" fontId="9" fillId="0" borderId="0" xfId="4" applyAlignment="1" applyProtection="1">
      <alignment horizontal="left" indent="3"/>
      <protection locked="0"/>
    </xf>
    <xf numFmtId="9" fontId="9" fillId="0" borderId="0" xfId="5" applyFont="1" applyAlignment="1" applyProtection="1">
      <alignment horizontal="center"/>
      <protection locked="0"/>
    </xf>
    <xf numFmtId="0" fontId="9" fillId="0" borderId="0" xfId="4" applyProtection="1">
      <protection locked="0"/>
    </xf>
    <xf numFmtId="9" fontId="9" fillId="0" borderId="0" xfId="5" applyFont="1" applyAlignment="1" applyProtection="1">
      <protection locked="0"/>
    </xf>
    <xf numFmtId="0" fontId="14" fillId="0" borderId="0" xfId="4" applyFont="1" applyProtection="1"/>
    <xf numFmtId="0" fontId="14" fillId="0" borderId="0" xfId="4" applyFont="1" applyAlignment="1" applyProtection="1">
      <alignment horizontal="left" indent="3"/>
    </xf>
    <xf numFmtId="0" fontId="15" fillId="7" borderId="18" xfId="4" applyFont="1" applyFill="1" applyBorder="1" applyAlignment="1" applyProtection="1">
      <alignment horizontal="left" indent="3"/>
    </xf>
    <xf numFmtId="0" fontId="14" fillId="7" borderId="19" xfId="4" applyFont="1" applyFill="1" applyBorder="1" applyAlignment="1" applyProtection="1">
      <alignment horizontal="left"/>
    </xf>
    <xf numFmtId="0" fontId="7" fillId="7" borderId="19" xfId="0" applyFont="1" applyFill="1" applyBorder="1" applyAlignment="1" applyProtection="1">
      <alignment horizontal="right"/>
    </xf>
    <xf numFmtId="0" fontId="9" fillId="7" borderId="19" xfId="0" applyFont="1" applyFill="1" applyBorder="1" applyAlignment="1" applyProtection="1">
      <alignment horizontal="left"/>
    </xf>
    <xf numFmtId="0" fontId="15" fillId="7" borderId="20" xfId="4" applyFont="1" applyFill="1" applyBorder="1" applyAlignment="1" applyProtection="1">
      <alignment horizontal="center"/>
    </xf>
    <xf numFmtId="0" fontId="16" fillId="7" borderId="21" xfId="4" applyFont="1" applyFill="1" applyBorder="1" applyAlignment="1" applyProtection="1">
      <alignment horizontal="left" indent="3"/>
    </xf>
    <xf numFmtId="0" fontId="14" fillId="7" borderId="22" xfId="4" applyFont="1" applyFill="1" applyBorder="1" applyAlignment="1" applyProtection="1">
      <alignment horizontal="left"/>
    </xf>
    <xf numFmtId="0" fontId="7" fillId="7" borderId="22" xfId="0" applyFont="1" applyFill="1" applyBorder="1" applyAlignment="1" applyProtection="1">
      <alignment horizontal="right"/>
    </xf>
    <xf numFmtId="0" fontId="9" fillId="7" borderId="22" xfId="0" applyFont="1" applyFill="1" applyBorder="1" applyProtection="1"/>
    <xf numFmtId="168" fontId="14" fillId="7" borderId="23" xfId="4" applyNumberFormat="1" applyFont="1" applyFill="1" applyBorder="1" applyAlignment="1" applyProtection="1">
      <alignment horizontal="center"/>
    </xf>
    <xf numFmtId="0" fontId="9" fillId="0" borderId="0" xfId="4" applyAlignment="1" applyProtection="1">
      <alignment horizontal="left" indent="3"/>
    </xf>
    <xf numFmtId="0" fontId="14" fillId="0" borderId="0" xfId="4" applyFont="1" applyAlignment="1" applyProtection="1">
      <alignment horizontal="left"/>
    </xf>
    <xf numFmtId="0" fontId="9" fillId="0" borderId="19" xfId="0" applyFont="1" applyBorder="1" applyAlignment="1" applyProtection="1">
      <alignment horizontal="center"/>
    </xf>
    <xf numFmtId="0" fontId="9" fillId="0" borderId="19" xfId="0" applyFont="1" applyBorder="1" applyAlignment="1" applyProtection="1">
      <alignment horizontal="left"/>
    </xf>
    <xf numFmtId="0" fontId="7" fillId="0" borderId="0" xfId="0" applyFont="1" applyAlignment="1" applyProtection="1">
      <alignment horizontal="right"/>
    </xf>
    <xf numFmtId="0" fontId="9" fillId="0" borderId="0" xfId="0" applyFont="1" applyProtection="1"/>
    <xf numFmtId="0" fontId="14" fillId="0" borderId="0" xfId="4" applyFont="1" applyAlignment="1" applyProtection="1">
      <alignment horizontal="center"/>
    </xf>
    <xf numFmtId="14" fontId="14" fillId="0" borderId="0" xfId="4" quotePrefix="1" applyNumberFormat="1" applyFont="1" applyAlignment="1" applyProtection="1">
      <alignment horizontal="center"/>
    </xf>
    <xf numFmtId="0" fontId="17" fillId="0" borderId="0" xfId="4" applyFont="1" applyAlignment="1" applyProtection="1">
      <alignment horizontal="left" indent="15"/>
    </xf>
    <xf numFmtId="0" fontId="18" fillId="0" borderId="0" xfId="4" applyFont="1" applyAlignment="1" applyProtection="1">
      <alignment horizontal="left"/>
    </xf>
    <xf numFmtId="14" fontId="14" fillId="0" borderId="0" xfId="4" applyNumberFormat="1" applyFont="1" applyAlignment="1" applyProtection="1">
      <alignment horizontal="center"/>
    </xf>
    <xf numFmtId="0" fontId="14" fillId="0" borderId="18" xfId="4" applyFont="1" applyBorder="1" applyAlignment="1" applyProtection="1">
      <alignment horizontal="left" indent="3"/>
    </xf>
    <xf numFmtId="0" fontId="14" fillId="0" borderId="19" xfId="4" applyFont="1" applyBorder="1" applyProtection="1"/>
    <xf numFmtId="9" fontId="14" fillId="0" borderId="20" xfId="4" applyNumberFormat="1" applyFont="1" applyBorder="1" applyProtection="1"/>
    <xf numFmtId="0" fontId="14" fillId="0" borderId="24" xfId="4" applyFont="1" applyBorder="1" applyAlignment="1" applyProtection="1">
      <alignment horizontal="left" indent="3"/>
    </xf>
    <xf numFmtId="0" fontId="14" fillId="4" borderId="4" xfId="4" applyFont="1" applyFill="1" applyBorder="1" applyAlignment="1" applyProtection="1">
      <alignment horizontal="center"/>
    </xf>
    <xf numFmtId="0" fontId="14" fillId="4" borderId="27" xfId="4" applyFont="1" applyFill="1" applyBorder="1" applyAlignment="1" applyProtection="1">
      <alignment horizontal="center"/>
    </xf>
    <xf numFmtId="0" fontId="14" fillId="0" borderId="25" xfId="4" applyFont="1" applyBorder="1" applyProtection="1"/>
    <xf numFmtId="0" fontId="14" fillId="4" borderId="26" xfId="4" applyFont="1" applyFill="1" applyBorder="1" applyAlignment="1" applyProtection="1">
      <alignment horizontal="center"/>
    </xf>
    <xf numFmtId="0" fontId="14" fillId="8" borderId="26" xfId="4" applyFont="1" applyFill="1" applyBorder="1" applyAlignment="1" applyProtection="1">
      <alignment horizontal="center"/>
    </xf>
    <xf numFmtId="0" fontId="14" fillId="0" borderId="21" xfId="4" applyFont="1" applyBorder="1" applyAlignment="1" applyProtection="1">
      <alignment horizontal="left" indent="3"/>
    </xf>
    <xf numFmtId="0" fontId="14" fillId="0" borderId="22" xfId="4" applyFont="1" applyBorder="1" applyProtection="1"/>
    <xf numFmtId="0" fontId="14" fillId="0" borderId="23" xfId="4" applyFont="1" applyBorder="1" applyProtection="1"/>
    <xf numFmtId="0" fontId="0" fillId="0" borderId="0" xfId="0" applyProtection="1"/>
    <xf numFmtId="0" fontId="7" fillId="9" borderId="4" xfId="3" applyFont="1" applyFill="1" applyBorder="1" applyAlignment="1" applyProtection="1">
      <alignment horizontal="center"/>
    </xf>
    <xf numFmtId="0" fontId="9" fillId="0" borderId="4" xfId="0" applyNumberFormat="1" applyFont="1" applyBorder="1" applyAlignment="1" applyProtection="1">
      <alignment horizontal="center"/>
    </xf>
    <xf numFmtId="0" fontId="9" fillId="0" borderId="4" xfId="0" applyFont="1" applyBorder="1" applyAlignment="1" applyProtection="1">
      <alignment horizontal="center"/>
    </xf>
    <xf numFmtId="9" fontId="9" fillId="0" borderId="0" xfId="5" applyFont="1" applyAlignment="1" applyProtection="1">
      <alignment horizontal="center"/>
    </xf>
    <xf numFmtId="0" fontId="26" fillId="9" borderId="4" xfId="0" applyFont="1" applyFill="1" applyBorder="1" applyAlignment="1" applyProtection="1">
      <alignment horizontal="center"/>
    </xf>
    <xf numFmtId="168" fontId="26" fillId="9" borderId="4" xfId="0" applyNumberFormat="1" applyFont="1" applyFill="1" applyBorder="1" applyAlignment="1" applyProtection="1">
      <alignment horizontal="center"/>
    </xf>
    <xf numFmtId="0" fontId="9" fillId="0" borderId="0" xfId="4" applyProtection="1"/>
    <xf numFmtId="0" fontId="9" fillId="0" borderId="0" xfId="4" applyFont="1" applyAlignment="1" applyProtection="1">
      <alignment horizontal="left" indent="3"/>
    </xf>
  </cellXfs>
  <cellStyles count="6">
    <cellStyle name="Comma" xfId="1" builtinId="3"/>
    <cellStyle name="Currency 2" xfId="2" xr:uid="{3579C8E8-A6D6-F948-AE62-7AF39F839CDD}"/>
    <cellStyle name="Normal" xfId="0" builtinId="0"/>
    <cellStyle name="Normal 2 2" xfId="3" xr:uid="{C2933A3B-6EB8-D24D-A935-928C51C9F383}"/>
    <cellStyle name="Normal 4" xfId="4" xr:uid="{E9481A22-41A7-9544-A0E5-B5995F9112AB}"/>
    <cellStyle name="Percent 2" xfId="5" xr:uid="{21ACF1C0-CB5E-5248-A92E-1346D32B587E}"/>
  </cellStyles>
  <dxfs count="12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6433-3535-B943-9586-3B5B11B95B20}">
  <sheetPr codeName="Sheet91">
    <tabColor rgb="FFFFFF00"/>
  </sheetPr>
  <dimension ref="A1:G53"/>
  <sheetViews>
    <sheetView topLeftCell="A25" zoomScale="160" zoomScaleNormal="160" workbookViewId="0">
      <selection activeCell="B40" sqref="B40"/>
    </sheetView>
  </sheetViews>
  <sheetFormatPr baseColWidth="10" defaultColWidth="8.83203125" defaultRowHeight="15" x14ac:dyDescent="0.2"/>
  <cols>
    <col min="1" max="1" width="30.6640625" customWidth="1"/>
    <col min="2" max="2" width="53.83203125" customWidth="1"/>
    <col min="4" max="4" width="10.5" customWidth="1"/>
  </cols>
  <sheetData>
    <row r="1" spans="1:7" ht="27" customHeight="1" x14ac:dyDescent="0.2"/>
    <row r="2" spans="1:7" ht="27" customHeight="1" x14ac:dyDescent="0.2"/>
    <row r="3" spans="1:7" ht="17" x14ac:dyDescent="0.2">
      <c r="A3" s="57" t="s">
        <v>77</v>
      </c>
      <c r="B3" s="57" t="s">
        <v>78</v>
      </c>
      <c r="D3" s="58"/>
    </row>
    <row r="4" spans="1:7" x14ac:dyDescent="0.2">
      <c r="A4" s="59" t="s">
        <v>79</v>
      </c>
      <c r="B4" t="s">
        <v>80</v>
      </c>
    </row>
    <row r="5" spans="1:7" x14ac:dyDescent="0.2">
      <c r="A5" s="59" t="s">
        <v>81</v>
      </c>
      <c r="B5" t="s">
        <v>82</v>
      </c>
    </row>
    <row r="6" spans="1:7" x14ac:dyDescent="0.2">
      <c r="A6" s="59" t="s">
        <v>83</v>
      </c>
      <c r="B6" t="s">
        <v>84</v>
      </c>
    </row>
    <row r="7" spans="1:7" x14ac:dyDescent="0.2">
      <c r="A7" s="59" t="s">
        <v>85</v>
      </c>
      <c r="B7" t="s">
        <v>86</v>
      </c>
    </row>
    <row r="8" spans="1:7" x14ac:dyDescent="0.2">
      <c r="A8" s="59" t="s">
        <v>87</v>
      </c>
      <c r="B8" t="s">
        <v>88</v>
      </c>
    </row>
    <row r="9" spans="1:7" x14ac:dyDescent="0.2">
      <c r="A9" s="59" t="s">
        <v>89</v>
      </c>
      <c r="B9" t="s">
        <v>90</v>
      </c>
      <c r="G9" s="60"/>
    </row>
    <row r="10" spans="1:7" x14ac:dyDescent="0.2">
      <c r="A10" s="59" t="s">
        <v>91</v>
      </c>
      <c r="B10" t="s">
        <v>92</v>
      </c>
    </row>
    <row r="11" spans="1:7" x14ac:dyDescent="0.2">
      <c r="A11" s="59" t="s">
        <v>93</v>
      </c>
      <c r="B11" t="s">
        <v>94</v>
      </c>
    </row>
    <row r="12" spans="1:7" x14ac:dyDescent="0.2">
      <c r="A12" s="59" t="s">
        <v>95</v>
      </c>
      <c r="B12" t="s">
        <v>96</v>
      </c>
    </row>
    <row r="13" spans="1:7" x14ac:dyDescent="0.2">
      <c r="A13" s="59" t="s">
        <v>97</v>
      </c>
      <c r="B13" t="s">
        <v>98</v>
      </c>
    </row>
    <row r="14" spans="1:7" x14ac:dyDescent="0.2">
      <c r="A14" t="s">
        <v>99</v>
      </c>
      <c r="B14" t="s">
        <v>100</v>
      </c>
    </row>
    <row r="15" spans="1:7" x14ac:dyDescent="0.2">
      <c r="A15" t="s">
        <v>101</v>
      </c>
      <c r="B15" t="s">
        <v>102</v>
      </c>
    </row>
    <row r="16" spans="1:7" x14ac:dyDescent="0.2">
      <c r="A16" t="s">
        <v>103</v>
      </c>
      <c r="B16" t="s">
        <v>104</v>
      </c>
    </row>
    <row r="17" spans="1:2" x14ac:dyDescent="0.2">
      <c r="A17" t="s">
        <v>105</v>
      </c>
      <c r="B17" t="s">
        <v>106</v>
      </c>
    </row>
    <row r="18" spans="1:2" x14ac:dyDescent="0.2">
      <c r="A18" t="s">
        <v>107</v>
      </c>
      <c r="B18" t="s">
        <v>108</v>
      </c>
    </row>
    <row r="19" spans="1:2" x14ac:dyDescent="0.2">
      <c r="A19" t="s">
        <v>109</v>
      </c>
      <c r="B19" t="s">
        <v>110</v>
      </c>
    </row>
    <row r="20" spans="1:2" x14ac:dyDescent="0.2">
      <c r="A20" t="s">
        <v>111</v>
      </c>
      <c r="B20" t="s">
        <v>112</v>
      </c>
    </row>
    <row r="21" spans="1:2" x14ac:dyDescent="0.2">
      <c r="A21" t="s">
        <v>113</v>
      </c>
      <c r="B21" t="s">
        <v>114</v>
      </c>
    </row>
    <row r="22" spans="1:2" x14ac:dyDescent="0.2">
      <c r="A22" t="s">
        <v>115</v>
      </c>
      <c r="B22" t="s">
        <v>116</v>
      </c>
    </row>
    <row r="23" spans="1:2" x14ac:dyDescent="0.2">
      <c r="A23" t="s">
        <v>117</v>
      </c>
      <c r="B23" t="s">
        <v>118</v>
      </c>
    </row>
    <row r="24" spans="1:2" x14ac:dyDescent="0.2">
      <c r="A24" t="s">
        <v>119</v>
      </c>
      <c r="B24" t="s">
        <v>120</v>
      </c>
    </row>
    <row r="25" spans="1:2" x14ac:dyDescent="0.2">
      <c r="A25" t="s">
        <v>121</v>
      </c>
      <c r="B25" t="s">
        <v>122</v>
      </c>
    </row>
    <row r="26" spans="1:2" x14ac:dyDescent="0.2">
      <c r="A26" t="s">
        <v>123</v>
      </c>
      <c r="B26" t="s">
        <v>124</v>
      </c>
    </row>
    <row r="27" spans="1:2" x14ac:dyDescent="0.2">
      <c r="A27" t="s">
        <v>125</v>
      </c>
      <c r="B27" t="s">
        <v>126</v>
      </c>
    </row>
    <row r="28" spans="1:2" x14ac:dyDescent="0.2">
      <c r="A28" t="s">
        <v>127</v>
      </c>
      <c r="B28" t="s">
        <v>128</v>
      </c>
    </row>
    <row r="29" spans="1:2" x14ac:dyDescent="0.2">
      <c r="A29" t="s">
        <v>129</v>
      </c>
      <c r="B29" t="s">
        <v>130</v>
      </c>
    </row>
    <row r="30" spans="1:2" x14ac:dyDescent="0.2">
      <c r="A30" t="s">
        <v>131</v>
      </c>
      <c r="B30" t="s">
        <v>132</v>
      </c>
    </row>
    <row r="31" spans="1:2" x14ac:dyDescent="0.2">
      <c r="A31" t="s">
        <v>133</v>
      </c>
      <c r="B31" t="s">
        <v>134</v>
      </c>
    </row>
    <row r="32" spans="1:2" x14ac:dyDescent="0.2">
      <c r="A32" t="s">
        <v>135</v>
      </c>
      <c r="B32" t="s">
        <v>136</v>
      </c>
    </row>
    <row r="33" spans="1:2" x14ac:dyDescent="0.2">
      <c r="A33" s="59" t="s">
        <v>137</v>
      </c>
      <c r="B33" t="s">
        <v>138</v>
      </c>
    </row>
    <row r="34" spans="1:2" x14ac:dyDescent="0.2">
      <c r="A34" s="59" t="s">
        <v>139</v>
      </c>
      <c r="B34" t="s">
        <v>140</v>
      </c>
    </row>
    <row r="35" spans="1:2" x14ac:dyDescent="0.2">
      <c r="A35" t="s">
        <v>141</v>
      </c>
      <c r="B35" t="s">
        <v>142</v>
      </c>
    </row>
    <row r="36" spans="1:2" x14ac:dyDescent="0.2">
      <c r="A36" t="s">
        <v>143</v>
      </c>
      <c r="B36" t="s">
        <v>144</v>
      </c>
    </row>
    <row r="37" spans="1:2" x14ac:dyDescent="0.2">
      <c r="A37" t="s">
        <v>145</v>
      </c>
      <c r="B37" t="s">
        <v>146</v>
      </c>
    </row>
    <row r="38" spans="1:2" x14ac:dyDescent="0.2">
      <c r="A38" t="s">
        <v>147</v>
      </c>
      <c r="B38" t="s">
        <v>148</v>
      </c>
    </row>
    <row r="39" spans="1:2" x14ac:dyDescent="0.2">
      <c r="A39" t="s">
        <v>149</v>
      </c>
      <c r="B39" t="s">
        <v>150</v>
      </c>
    </row>
    <row r="40" spans="1:2" x14ac:dyDescent="0.2">
      <c r="A40" t="s">
        <v>151</v>
      </c>
      <c r="B40" t="s">
        <v>152</v>
      </c>
    </row>
    <row r="41" spans="1:2" x14ac:dyDescent="0.2">
      <c r="A41" t="s">
        <v>153</v>
      </c>
      <c r="B41" t="s">
        <v>154</v>
      </c>
    </row>
    <row r="42" spans="1:2" x14ac:dyDescent="0.2">
      <c r="A42" t="s">
        <v>155</v>
      </c>
      <c r="B42" t="s">
        <v>156</v>
      </c>
    </row>
    <row r="43" spans="1:2" x14ac:dyDescent="0.2">
      <c r="A43" s="59" t="s">
        <v>157</v>
      </c>
      <c r="B43" t="s">
        <v>158</v>
      </c>
    </row>
    <row r="44" spans="1:2" x14ac:dyDescent="0.2">
      <c r="A44" t="s">
        <v>159</v>
      </c>
      <c r="B44" t="s">
        <v>160</v>
      </c>
    </row>
    <row r="45" spans="1:2" x14ac:dyDescent="0.2">
      <c r="A45" t="s">
        <v>161</v>
      </c>
      <c r="B45" t="s">
        <v>162</v>
      </c>
    </row>
    <row r="46" spans="1:2" x14ac:dyDescent="0.2">
      <c r="A46" t="s">
        <v>163</v>
      </c>
      <c r="B46" t="s">
        <v>164</v>
      </c>
    </row>
    <row r="47" spans="1:2" x14ac:dyDescent="0.2">
      <c r="A47" t="s">
        <v>165</v>
      </c>
      <c r="B47" t="s">
        <v>166</v>
      </c>
    </row>
    <row r="48" spans="1:2" x14ac:dyDescent="0.2">
      <c r="A48" t="s">
        <v>167</v>
      </c>
      <c r="B48" t="s">
        <v>168</v>
      </c>
    </row>
    <row r="49" spans="1:2" x14ac:dyDescent="0.2">
      <c r="A49" t="s">
        <v>169</v>
      </c>
      <c r="B49" t="s">
        <v>170</v>
      </c>
    </row>
    <row r="50" spans="1:2" x14ac:dyDescent="0.2">
      <c r="A50" t="s">
        <v>171</v>
      </c>
      <c r="B50" t="s">
        <v>172</v>
      </c>
    </row>
    <row r="51" spans="1:2" x14ac:dyDescent="0.2">
      <c r="A51" t="s">
        <v>173</v>
      </c>
      <c r="B51" t="s">
        <v>174</v>
      </c>
    </row>
    <row r="52" spans="1:2" x14ac:dyDescent="0.2">
      <c r="A52" t="s">
        <v>175</v>
      </c>
      <c r="B52" t="s">
        <v>176</v>
      </c>
    </row>
    <row r="53" spans="1:2" x14ac:dyDescent="0.2">
      <c r="A53" t="s">
        <v>177</v>
      </c>
      <c r="B53" t="s">
        <v>178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AE4B-63FA-0D4E-8C8F-A3150CC6B6CA}">
  <sheetPr codeName="Sheet11">
    <tabColor rgb="FFFFC000"/>
  </sheetPr>
  <dimension ref="A1:N44"/>
  <sheetViews>
    <sheetView zoomScale="103" workbookViewId="0">
      <selection activeCell="B10" sqref="B10"/>
    </sheetView>
  </sheetViews>
  <sheetFormatPr baseColWidth="10" defaultColWidth="10.83203125" defaultRowHeight="19" x14ac:dyDescent="0.2"/>
  <cols>
    <col min="1" max="1" width="10.1640625" style="65" customWidth="1"/>
    <col min="2" max="14" width="72" style="65" customWidth="1"/>
    <col min="15" max="16384" width="10.83203125" style="65"/>
  </cols>
  <sheetData>
    <row r="1" spans="1:14" s="63" customFormat="1" ht="34" customHeight="1" x14ac:dyDescent="0.2">
      <c r="A1" s="61" t="s">
        <v>179</v>
      </c>
      <c r="B1" s="62">
        <f ca="1">RANDBETWEEN(3,9)</f>
        <v>7</v>
      </c>
    </row>
    <row r="2" spans="1:14" s="64" customFormat="1" ht="43" customHeight="1" x14ac:dyDescent="0.2">
      <c r="A2" s="64" t="s">
        <v>180</v>
      </c>
      <c r="B2" s="61" t="s">
        <v>181</v>
      </c>
      <c r="C2" s="61" t="s">
        <v>182</v>
      </c>
      <c r="D2" s="61" t="s">
        <v>183</v>
      </c>
      <c r="E2" s="61" t="s">
        <v>184</v>
      </c>
      <c r="F2" s="61" t="s">
        <v>185</v>
      </c>
      <c r="G2" s="61" t="s">
        <v>186</v>
      </c>
      <c r="H2" s="61" t="s">
        <v>187</v>
      </c>
      <c r="I2" s="61" t="s">
        <v>188</v>
      </c>
      <c r="J2" s="61" t="s">
        <v>189</v>
      </c>
      <c r="K2" s="61" t="s">
        <v>190</v>
      </c>
      <c r="L2" s="61" t="s">
        <v>191</v>
      </c>
      <c r="M2" s="61" t="s">
        <v>192</v>
      </c>
      <c r="N2" s="61" t="s">
        <v>193</v>
      </c>
    </row>
    <row r="3" spans="1:14" ht="75" customHeight="1" x14ac:dyDescent="0.2">
      <c r="A3" s="64" t="s">
        <v>194</v>
      </c>
      <c r="B3" s="65" t="s">
        <v>195</v>
      </c>
      <c r="C3" s="66" t="s">
        <v>196</v>
      </c>
      <c r="D3" s="66" t="s">
        <v>197</v>
      </c>
      <c r="E3" s="66" t="s">
        <v>198</v>
      </c>
      <c r="F3" s="66" t="s">
        <v>199</v>
      </c>
      <c r="G3" s="66" t="s">
        <v>200</v>
      </c>
      <c r="H3" s="66" t="s">
        <v>201</v>
      </c>
      <c r="I3" s="66" t="s">
        <v>202</v>
      </c>
      <c r="J3" s="66" t="s">
        <v>203</v>
      </c>
      <c r="K3" s="65" t="s">
        <v>204</v>
      </c>
      <c r="L3" s="65" t="s">
        <v>205</v>
      </c>
      <c r="M3" s="65" t="s">
        <v>206</v>
      </c>
      <c r="N3" s="65" t="s">
        <v>207</v>
      </c>
    </row>
    <row r="4" spans="1:14" ht="75" customHeight="1" x14ac:dyDescent="0.2">
      <c r="A4" s="64" t="s">
        <v>208</v>
      </c>
      <c r="B4" s="65" t="s">
        <v>209</v>
      </c>
      <c r="C4" s="66" t="s">
        <v>210</v>
      </c>
      <c r="D4" s="66" t="s">
        <v>211</v>
      </c>
      <c r="E4" s="66" t="s">
        <v>212</v>
      </c>
      <c r="F4" s="67" t="s">
        <v>213</v>
      </c>
      <c r="G4" s="67" t="s">
        <v>214</v>
      </c>
      <c r="H4" s="67" t="s">
        <v>215</v>
      </c>
      <c r="I4" s="67" t="s">
        <v>216</v>
      </c>
      <c r="J4" s="67" t="s">
        <v>217</v>
      </c>
      <c r="K4" s="65" t="s">
        <v>218</v>
      </c>
      <c r="L4" s="65" t="s">
        <v>219</v>
      </c>
      <c r="M4" s="65" t="s">
        <v>220</v>
      </c>
      <c r="N4" s="65" t="s">
        <v>221</v>
      </c>
    </row>
    <row r="5" spans="1:14" ht="75" customHeight="1" x14ac:dyDescent="0.2">
      <c r="B5" s="65" t="s">
        <v>222</v>
      </c>
      <c r="C5" s="66" t="s">
        <v>223</v>
      </c>
      <c r="D5" s="66" t="s">
        <v>224</v>
      </c>
      <c r="E5" s="66" t="s">
        <v>225</v>
      </c>
      <c r="F5" s="67" t="s">
        <v>226</v>
      </c>
      <c r="G5" s="67" t="s">
        <v>227</v>
      </c>
      <c r="H5" s="67" t="s">
        <v>228</v>
      </c>
      <c r="I5" s="67" t="s">
        <v>228</v>
      </c>
      <c r="J5" s="67" t="s">
        <v>229</v>
      </c>
      <c r="K5" s="65" t="s">
        <v>230</v>
      </c>
      <c r="L5" s="65" t="s">
        <v>231</v>
      </c>
      <c r="M5" s="65" t="s">
        <v>232</v>
      </c>
      <c r="N5" s="65" t="s">
        <v>233</v>
      </c>
    </row>
    <row r="6" spans="1:14" ht="75" customHeight="1" x14ac:dyDescent="0.2">
      <c r="B6" s="65" t="s">
        <v>234</v>
      </c>
      <c r="C6" s="66" t="s">
        <v>235</v>
      </c>
      <c r="D6" s="66" t="s">
        <v>236</v>
      </c>
      <c r="E6" s="66" t="s">
        <v>237</v>
      </c>
      <c r="F6" s="67" t="s">
        <v>238</v>
      </c>
      <c r="G6" s="67" t="s">
        <v>239</v>
      </c>
      <c r="H6" s="67" t="s">
        <v>240</v>
      </c>
      <c r="I6" s="67" t="s">
        <v>241</v>
      </c>
      <c r="J6" s="67" t="s">
        <v>242</v>
      </c>
      <c r="K6" s="65" t="s">
        <v>243</v>
      </c>
      <c r="L6" s="65" t="s">
        <v>244</v>
      </c>
      <c r="M6" s="65" t="s">
        <v>245</v>
      </c>
      <c r="N6" s="65" t="s">
        <v>246</v>
      </c>
    </row>
    <row r="7" spans="1:14" ht="75" customHeight="1" x14ac:dyDescent="0.2">
      <c r="B7" s="65" t="s">
        <v>247</v>
      </c>
      <c r="C7" s="66" t="s">
        <v>248</v>
      </c>
      <c r="D7" s="66" t="s">
        <v>249</v>
      </c>
      <c r="E7" s="66" t="s">
        <v>250</v>
      </c>
      <c r="F7" s="67" t="s">
        <v>251</v>
      </c>
      <c r="G7" s="67" t="s">
        <v>252</v>
      </c>
      <c r="H7" s="67" t="s">
        <v>253</v>
      </c>
      <c r="I7" s="67" t="s">
        <v>254</v>
      </c>
      <c r="J7" s="67" t="s">
        <v>255</v>
      </c>
      <c r="K7" s="65" t="s">
        <v>256</v>
      </c>
      <c r="L7" s="65" t="s">
        <v>257</v>
      </c>
      <c r="M7" s="65" t="s">
        <v>258</v>
      </c>
      <c r="N7" s="65" t="s">
        <v>259</v>
      </c>
    </row>
    <row r="8" spans="1:14" ht="75" customHeight="1" x14ac:dyDescent="0.2">
      <c r="B8" s="65" t="s">
        <v>260</v>
      </c>
      <c r="C8" s="66" t="s">
        <v>261</v>
      </c>
      <c r="D8" s="66" t="s">
        <v>262</v>
      </c>
      <c r="E8" s="66" t="s">
        <v>263</v>
      </c>
      <c r="F8" s="67" t="s">
        <v>264</v>
      </c>
      <c r="G8" s="67" t="s">
        <v>265</v>
      </c>
      <c r="H8" s="67" t="s">
        <v>266</v>
      </c>
      <c r="I8" s="67" t="s">
        <v>266</v>
      </c>
      <c r="J8" s="67" t="s">
        <v>267</v>
      </c>
      <c r="K8" s="65" t="s">
        <v>268</v>
      </c>
      <c r="L8" s="65" t="s">
        <v>269</v>
      </c>
      <c r="M8" s="65" t="s">
        <v>270</v>
      </c>
      <c r="N8" s="65" t="s">
        <v>271</v>
      </c>
    </row>
    <row r="9" spans="1:14" ht="75" customHeight="1" x14ac:dyDescent="0.2">
      <c r="B9" s="65" t="s">
        <v>272</v>
      </c>
      <c r="C9" s="66" t="s">
        <v>273</v>
      </c>
      <c r="D9" s="66" t="s">
        <v>274</v>
      </c>
      <c r="E9" s="66" t="s">
        <v>275</v>
      </c>
      <c r="F9" s="66" t="s">
        <v>276</v>
      </c>
      <c r="G9" s="66" t="s">
        <v>277</v>
      </c>
      <c r="H9" s="66" t="s">
        <v>278</v>
      </c>
      <c r="I9" s="66" t="s">
        <v>278</v>
      </c>
      <c r="J9" s="66" t="s">
        <v>279</v>
      </c>
      <c r="K9" s="65" t="s">
        <v>280</v>
      </c>
      <c r="L9" s="65" t="s">
        <v>281</v>
      </c>
      <c r="M9" s="65" t="s">
        <v>282</v>
      </c>
      <c r="N9" s="65" t="s">
        <v>283</v>
      </c>
    </row>
    <row r="10" spans="1:14" ht="75" customHeight="1" x14ac:dyDescent="0.2">
      <c r="B10" s="65" t="s">
        <v>284</v>
      </c>
      <c r="C10" s="66" t="s">
        <v>285</v>
      </c>
      <c r="D10" s="66" t="s">
        <v>286</v>
      </c>
      <c r="E10" s="66" t="s">
        <v>287</v>
      </c>
      <c r="F10" s="67" t="s">
        <v>288</v>
      </c>
      <c r="G10" s="67" t="s">
        <v>289</v>
      </c>
      <c r="H10" s="67" t="s">
        <v>290</v>
      </c>
      <c r="I10" s="67" t="s">
        <v>290</v>
      </c>
      <c r="J10" s="67" t="s">
        <v>291</v>
      </c>
      <c r="K10" s="65" t="s">
        <v>292</v>
      </c>
      <c r="L10" s="65" t="s">
        <v>293</v>
      </c>
      <c r="M10" s="65" t="s">
        <v>294</v>
      </c>
      <c r="N10" s="65" t="s">
        <v>295</v>
      </c>
    </row>
    <row r="11" spans="1:14" ht="75" customHeight="1" x14ac:dyDescent="0.2">
      <c r="C11" s="66"/>
      <c r="D11" s="66"/>
      <c r="E11" s="66"/>
      <c r="F11" s="67"/>
      <c r="G11" s="67"/>
      <c r="H11" s="67"/>
      <c r="I11" s="67"/>
      <c r="J11" s="67"/>
      <c r="K11" s="67"/>
    </row>
    <row r="12" spans="1:14" ht="75" customHeight="1" x14ac:dyDescent="0.2">
      <c r="C12" s="66"/>
      <c r="D12" s="66"/>
      <c r="E12" s="66"/>
      <c r="F12" s="67"/>
      <c r="G12" s="67"/>
      <c r="H12" s="67"/>
      <c r="I12" s="67"/>
      <c r="J12" s="67"/>
    </row>
    <row r="13" spans="1:14" ht="75" customHeight="1" x14ac:dyDescent="0.2">
      <c r="C13" s="66"/>
      <c r="D13" s="66"/>
      <c r="E13" s="66"/>
      <c r="F13" s="67"/>
      <c r="G13" s="67"/>
      <c r="H13" s="67"/>
      <c r="I13" s="67"/>
      <c r="J13" s="67"/>
    </row>
    <row r="14" spans="1:14" ht="75" customHeight="1" x14ac:dyDescent="0.2">
      <c r="C14" s="66"/>
      <c r="D14" s="66"/>
      <c r="E14" s="66"/>
      <c r="F14" s="67"/>
      <c r="G14" s="67"/>
      <c r="H14" s="67"/>
      <c r="I14" s="67"/>
      <c r="J14" s="67"/>
    </row>
    <row r="15" spans="1:14" ht="75" customHeight="1" x14ac:dyDescent="0.2">
      <c r="C15" s="66"/>
      <c r="D15" s="66"/>
      <c r="E15" s="66"/>
      <c r="F15" s="67"/>
      <c r="G15" s="67"/>
      <c r="H15" s="67"/>
      <c r="I15" s="67"/>
      <c r="J15" s="67"/>
    </row>
    <row r="16" spans="1:14" x14ac:dyDescent="0.2">
      <c r="A16" s="66"/>
      <c r="B16" s="66"/>
      <c r="C16" s="66"/>
      <c r="D16" s="66"/>
      <c r="E16" s="66"/>
      <c r="F16" s="67"/>
      <c r="G16" s="67"/>
      <c r="H16" s="67"/>
      <c r="I16" s="67"/>
      <c r="J16" s="67"/>
    </row>
    <row r="17" spans="1:5" x14ac:dyDescent="0.2">
      <c r="A17" s="66"/>
      <c r="B17" s="66"/>
      <c r="C17" s="66"/>
      <c r="D17" s="66"/>
      <c r="E17" s="66"/>
    </row>
    <row r="18" spans="1:5" x14ac:dyDescent="0.2">
      <c r="A18" s="66"/>
      <c r="B18" s="66"/>
      <c r="C18" s="66"/>
      <c r="D18" s="66"/>
      <c r="E18" s="66"/>
    </row>
    <row r="19" spans="1:5" x14ac:dyDescent="0.2">
      <c r="A19" s="66"/>
      <c r="B19" s="66"/>
      <c r="C19" s="66"/>
      <c r="D19" s="66"/>
      <c r="E19" s="66"/>
    </row>
    <row r="20" spans="1:5" x14ac:dyDescent="0.2">
      <c r="A20" s="66"/>
      <c r="B20" s="66"/>
      <c r="C20" s="66"/>
      <c r="D20" s="66"/>
      <c r="E20" s="66"/>
    </row>
    <row r="21" spans="1:5" x14ac:dyDescent="0.2">
      <c r="A21" s="66"/>
      <c r="B21" s="66"/>
      <c r="C21" s="66"/>
      <c r="D21" s="66"/>
      <c r="E21" s="66"/>
    </row>
    <row r="22" spans="1:5" x14ac:dyDescent="0.2">
      <c r="A22" s="66"/>
      <c r="B22" s="66"/>
      <c r="C22" s="66"/>
      <c r="D22" s="66"/>
      <c r="E22" s="66"/>
    </row>
    <row r="23" spans="1:5" x14ac:dyDescent="0.2">
      <c r="A23" s="66"/>
      <c r="B23" s="66"/>
      <c r="C23" s="66"/>
      <c r="D23" s="66"/>
      <c r="E23" s="66"/>
    </row>
    <row r="24" spans="1:5" x14ac:dyDescent="0.2">
      <c r="A24" s="66"/>
      <c r="B24" s="66"/>
      <c r="C24" s="66"/>
      <c r="D24" s="66"/>
      <c r="E24" s="66"/>
    </row>
    <row r="25" spans="1:5" x14ac:dyDescent="0.2">
      <c r="A25" s="66"/>
      <c r="B25" s="66"/>
      <c r="C25" s="66"/>
      <c r="D25" s="66"/>
      <c r="E25" s="66"/>
    </row>
    <row r="26" spans="1:5" x14ac:dyDescent="0.2">
      <c r="A26" s="66"/>
      <c r="B26" s="66"/>
      <c r="C26" s="66"/>
      <c r="D26" s="66"/>
      <c r="E26" s="66"/>
    </row>
    <row r="27" spans="1:5" x14ac:dyDescent="0.2">
      <c r="A27" s="66"/>
      <c r="B27" s="66"/>
      <c r="C27" s="66"/>
      <c r="D27" s="66"/>
      <c r="E27" s="66"/>
    </row>
    <row r="28" spans="1:5" x14ac:dyDescent="0.2">
      <c r="A28" s="66"/>
      <c r="B28" s="66"/>
      <c r="C28" s="66"/>
      <c r="D28" s="66"/>
      <c r="E28" s="66"/>
    </row>
    <row r="29" spans="1:5" x14ac:dyDescent="0.2">
      <c r="A29" s="66"/>
      <c r="B29" s="66"/>
      <c r="C29" s="66"/>
      <c r="D29" s="66"/>
      <c r="E29" s="66"/>
    </row>
    <row r="30" spans="1:5" x14ac:dyDescent="0.2">
      <c r="A30" s="66"/>
      <c r="B30" s="66"/>
      <c r="C30" s="66"/>
      <c r="D30" s="66"/>
      <c r="E30" s="66"/>
    </row>
    <row r="31" spans="1:5" x14ac:dyDescent="0.2">
      <c r="A31" s="66"/>
      <c r="B31" s="66"/>
      <c r="C31" s="66"/>
      <c r="D31" s="66"/>
      <c r="E31" s="66"/>
    </row>
    <row r="32" spans="1:5" x14ac:dyDescent="0.2">
      <c r="A32" s="66"/>
      <c r="B32" s="66"/>
      <c r="C32" s="66"/>
      <c r="D32" s="66"/>
      <c r="E32" s="66"/>
    </row>
    <row r="33" spans="1:5" x14ac:dyDescent="0.2">
      <c r="A33" s="66"/>
      <c r="B33" s="66"/>
      <c r="C33" s="66"/>
      <c r="D33" s="66"/>
      <c r="E33" s="66"/>
    </row>
    <row r="34" spans="1:5" x14ac:dyDescent="0.2">
      <c r="A34" s="66"/>
      <c r="B34" s="66"/>
      <c r="C34" s="66"/>
      <c r="D34" s="66"/>
      <c r="E34" s="66"/>
    </row>
    <row r="35" spans="1:5" x14ac:dyDescent="0.2">
      <c r="A35" s="66"/>
      <c r="B35" s="66"/>
      <c r="C35" s="66"/>
      <c r="D35" s="66"/>
      <c r="E35" s="66"/>
    </row>
    <row r="36" spans="1:5" x14ac:dyDescent="0.2">
      <c r="A36" s="66"/>
      <c r="B36" s="66"/>
      <c r="C36" s="66"/>
      <c r="D36" s="66"/>
      <c r="E36" s="66"/>
    </row>
    <row r="37" spans="1:5" x14ac:dyDescent="0.2">
      <c r="A37" s="66"/>
      <c r="B37" s="66"/>
      <c r="C37" s="66"/>
      <c r="D37" s="66"/>
      <c r="E37" s="66"/>
    </row>
    <row r="38" spans="1:5" x14ac:dyDescent="0.2">
      <c r="A38" s="66"/>
      <c r="B38" s="66"/>
      <c r="C38" s="66"/>
      <c r="D38" s="66"/>
      <c r="E38" s="66"/>
    </row>
    <row r="39" spans="1:5" x14ac:dyDescent="0.2">
      <c r="A39" s="66"/>
      <c r="B39" s="66"/>
      <c r="C39" s="66"/>
      <c r="D39" s="66"/>
      <c r="E39" s="66"/>
    </row>
    <row r="40" spans="1:5" x14ac:dyDescent="0.2">
      <c r="A40" s="66"/>
      <c r="B40" s="66"/>
      <c r="C40" s="66"/>
      <c r="D40" s="66"/>
      <c r="E40" s="66"/>
    </row>
    <row r="41" spans="1:5" x14ac:dyDescent="0.2">
      <c r="A41" s="66"/>
      <c r="B41" s="66"/>
      <c r="C41" s="66"/>
      <c r="D41" s="66"/>
      <c r="E41" s="66"/>
    </row>
    <row r="42" spans="1:5" x14ac:dyDescent="0.2">
      <c r="A42" s="66"/>
      <c r="B42" s="66"/>
      <c r="C42" s="66"/>
      <c r="D42" s="66"/>
      <c r="E42" s="66"/>
    </row>
    <row r="43" spans="1:5" x14ac:dyDescent="0.2">
      <c r="A43" s="66"/>
      <c r="B43" s="66"/>
      <c r="C43" s="66"/>
      <c r="D43" s="66"/>
      <c r="E43" s="66"/>
    </row>
    <row r="44" spans="1:5" x14ac:dyDescent="0.2">
      <c r="C44" s="66"/>
      <c r="D44" s="66"/>
      <c r="E44"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F0F6-8638-F740-9154-28B4E6D6D0CC}">
  <sheetPr codeName="Sheet6">
    <tabColor rgb="FFD9BF91"/>
  </sheetPr>
  <dimension ref="A1:Z133"/>
  <sheetViews>
    <sheetView showGridLines="0" tabSelected="1" zoomScale="120" zoomScaleNormal="120" workbookViewId="0">
      <selection activeCell="AA3" sqref="AA3"/>
    </sheetView>
  </sheetViews>
  <sheetFormatPr baseColWidth="10" defaultColWidth="10.83203125" defaultRowHeight="22" x14ac:dyDescent="0.3"/>
  <cols>
    <col min="1" max="1" width="4.1640625" style="116" customWidth="1"/>
    <col min="2" max="2" width="27.33203125" style="115" customWidth="1"/>
    <col min="3" max="3" width="27.33203125" style="116" customWidth="1"/>
    <col min="4" max="4" width="35.83203125" style="116" customWidth="1"/>
    <col min="5" max="5" width="44.6640625" style="116" customWidth="1"/>
    <col min="6" max="6" width="10" style="120" customWidth="1"/>
    <col min="7" max="7" width="10.83203125" style="120"/>
    <col min="8" max="8" width="10.83203125" style="116" customWidth="1"/>
    <col min="9" max="9" width="24.1640625" style="116" customWidth="1"/>
    <col min="10" max="16384" width="10.83203125" style="116"/>
  </cols>
  <sheetData>
    <row r="1" spans="1:26" x14ac:dyDescent="0.3">
      <c r="A1" s="121"/>
      <c r="B1" s="122"/>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27" x14ac:dyDescent="0.35">
      <c r="A2" s="121"/>
      <c r="B2" s="123" t="s">
        <v>296</v>
      </c>
      <c r="C2" s="124"/>
      <c r="D2" s="125"/>
      <c r="E2" s="126"/>
      <c r="F2" s="126"/>
      <c r="G2" s="124"/>
      <c r="H2" s="124"/>
      <c r="I2" s="127" t="str">
        <f ca="1">$B$25&amp;"/"&amp;$C$25</f>
        <v>0/43</v>
      </c>
      <c r="J2" s="121"/>
      <c r="K2" s="121"/>
      <c r="L2" s="121"/>
      <c r="M2" s="121"/>
      <c r="N2" s="121"/>
      <c r="O2" s="121"/>
      <c r="P2" s="121"/>
      <c r="Q2" s="121"/>
      <c r="R2" s="121"/>
      <c r="S2" s="121"/>
      <c r="T2" s="121"/>
      <c r="U2" s="121"/>
      <c r="V2" s="121"/>
      <c r="W2" s="121"/>
      <c r="X2" s="121"/>
      <c r="Y2" s="121"/>
      <c r="Z2" s="121"/>
    </row>
    <row r="3" spans="1:26" x14ac:dyDescent="0.3">
      <c r="A3" s="121"/>
      <c r="B3" s="128" t="s">
        <v>297</v>
      </c>
      <c r="C3" s="129"/>
      <c r="D3" s="130"/>
      <c r="E3" s="131"/>
      <c r="F3" s="131"/>
      <c r="G3" s="129"/>
      <c r="H3" s="129"/>
      <c r="I3" s="132">
        <f ca="1">$D$25</f>
        <v>0</v>
      </c>
      <c r="J3" s="121"/>
      <c r="K3" s="121"/>
      <c r="L3" s="121"/>
      <c r="M3" s="121"/>
      <c r="N3" s="121"/>
      <c r="O3" s="121"/>
      <c r="P3" s="121"/>
      <c r="Q3" s="121"/>
      <c r="R3" s="121"/>
      <c r="S3" s="121"/>
      <c r="T3" s="121"/>
      <c r="U3" s="121"/>
      <c r="V3" s="121"/>
      <c r="W3" s="121"/>
      <c r="X3" s="121"/>
      <c r="Y3" s="121"/>
      <c r="Z3" s="121"/>
    </row>
    <row r="4" spans="1:26" x14ac:dyDescent="0.3">
      <c r="A4" s="121"/>
      <c r="B4" s="133" t="s">
        <v>298</v>
      </c>
      <c r="C4" s="134"/>
      <c r="D4" s="134"/>
      <c r="E4" s="135" t="str">
        <f ca="1">IFERROR(_xlfn.CONCAT("Excel version: ",INFO("release")),"Excel version: Invalid")</f>
        <v>Excel version: 16.94</v>
      </c>
      <c r="F4" s="136" t="str" cm="1">
        <f t="array" aca="1" ref="F4" ca="1">IFERROR(IF(OR(ISERROR(_xlfn.RANDARRAY()), ISERROR(INFO("osversion"))), "Error: Please use Office 2021 desktop version or newer", _xlfn.CONCAT("Operating system: ", INFO("osversion"))),"Error: Please use Office 2021 desktop version or newer")</f>
        <v>Operating system: Macintosh (ARM) Version 15.3.1 (Build 24D70)</v>
      </c>
      <c r="G4" s="136"/>
      <c r="H4" s="134"/>
      <c r="I4" s="121"/>
      <c r="J4" s="121"/>
      <c r="K4" s="121"/>
      <c r="L4" s="121"/>
      <c r="M4" s="121"/>
      <c r="N4" s="121"/>
      <c r="O4" s="121"/>
      <c r="P4" s="121"/>
      <c r="Q4" s="121"/>
      <c r="R4" s="121"/>
      <c r="S4" s="121"/>
      <c r="T4" s="121"/>
      <c r="U4" s="121"/>
      <c r="V4" s="121"/>
      <c r="W4" s="121"/>
      <c r="X4" s="121"/>
      <c r="Y4" s="121"/>
      <c r="Z4" s="121"/>
    </row>
    <row r="5" spans="1:26" ht="24" customHeight="1" x14ac:dyDescent="0.3">
      <c r="A5" s="121"/>
      <c r="B5" s="133"/>
      <c r="C5" s="134"/>
      <c r="D5" s="134"/>
      <c r="E5" s="137"/>
      <c r="F5" s="137"/>
      <c r="G5" s="138"/>
      <c r="H5" s="134"/>
      <c r="I5" s="121"/>
      <c r="J5" s="121"/>
      <c r="K5" s="121"/>
      <c r="L5" s="121"/>
      <c r="M5" s="121"/>
      <c r="N5" s="121"/>
      <c r="O5" s="121"/>
      <c r="P5" s="121"/>
      <c r="Q5" s="121"/>
      <c r="R5" s="121"/>
      <c r="S5" s="121"/>
      <c r="T5" s="121"/>
      <c r="U5" s="121"/>
      <c r="V5" s="121"/>
      <c r="W5" s="121"/>
      <c r="X5" s="121"/>
      <c r="Y5" s="121"/>
      <c r="Z5" s="121"/>
    </row>
    <row r="6" spans="1:26" ht="26" customHeight="1" x14ac:dyDescent="0.3">
      <c r="A6" s="121"/>
      <c r="B6" s="122" t="s">
        <v>322</v>
      </c>
      <c r="C6" s="121"/>
      <c r="D6" s="121"/>
      <c r="E6" s="121"/>
      <c r="F6" s="121"/>
      <c r="G6" s="121"/>
      <c r="H6" s="121"/>
      <c r="I6" s="139" t="s">
        <v>312</v>
      </c>
      <c r="J6" s="121"/>
      <c r="K6" s="121"/>
      <c r="L6" s="121"/>
      <c r="M6" s="121"/>
      <c r="N6" s="121"/>
      <c r="O6" s="121"/>
      <c r="P6" s="121"/>
      <c r="Q6" s="121"/>
      <c r="R6" s="121"/>
      <c r="S6" s="121"/>
      <c r="T6" s="121"/>
      <c r="U6" s="121"/>
      <c r="V6" s="121"/>
      <c r="W6" s="121"/>
      <c r="X6" s="121"/>
      <c r="Y6" s="121"/>
      <c r="Z6" s="121"/>
    </row>
    <row r="7" spans="1:26" ht="24" customHeight="1" x14ac:dyDescent="0.3">
      <c r="A7" s="121"/>
      <c r="B7" s="122" t="s">
        <v>320</v>
      </c>
      <c r="C7" s="121"/>
      <c r="D7" s="121"/>
      <c r="E7" s="121"/>
      <c r="F7" s="121"/>
      <c r="G7" s="121"/>
      <c r="H7" s="121"/>
      <c r="I7" s="140" t="s">
        <v>317</v>
      </c>
      <c r="J7" s="121"/>
      <c r="K7" s="121"/>
      <c r="L7" s="121"/>
      <c r="M7" s="121"/>
      <c r="N7" s="121"/>
      <c r="O7" s="121"/>
      <c r="P7" s="121"/>
      <c r="Q7" s="121"/>
      <c r="R7" s="121"/>
      <c r="S7" s="121"/>
      <c r="T7" s="121"/>
      <c r="U7" s="121"/>
      <c r="V7" s="121"/>
      <c r="W7" s="121"/>
      <c r="X7" s="121"/>
      <c r="Y7" s="121"/>
      <c r="Z7" s="121"/>
    </row>
    <row r="8" spans="1:26" ht="29" customHeight="1" x14ac:dyDescent="0.4">
      <c r="A8" s="121"/>
      <c r="B8" s="122" t="s">
        <v>318</v>
      </c>
      <c r="C8" s="141" t="str">
        <f ca="1">IF(OR($E$4="Excel version: Invalid", $F$4="Error: Please use Office 2021 desktop version or newer"), "****Error: Please use Office 2021 desktop version or newer****", "")</f>
        <v/>
      </c>
      <c r="D8" s="142"/>
      <c r="E8" s="121"/>
      <c r="F8" s="121"/>
      <c r="G8" s="121"/>
      <c r="H8" s="121"/>
      <c r="I8" s="143">
        <v>45722</v>
      </c>
      <c r="J8" s="121"/>
      <c r="K8" s="121"/>
      <c r="L8" s="121"/>
      <c r="M8" s="121"/>
      <c r="N8" s="121"/>
      <c r="O8" s="121"/>
      <c r="P8" s="121"/>
      <c r="Q8" s="121"/>
      <c r="R8" s="121"/>
      <c r="S8" s="121"/>
      <c r="T8" s="121"/>
      <c r="U8" s="121"/>
      <c r="V8" s="121"/>
      <c r="W8" s="121"/>
      <c r="X8" s="121"/>
      <c r="Y8" s="121"/>
      <c r="Z8" s="121"/>
    </row>
    <row r="9" spans="1:26" ht="22" customHeight="1" x14ac:dyDescent="0.3">
      <c r="A9" s="121"/>
      <c r="B9" s="122" t="s">
        <v>319</v>
      </c>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1:26" x14ac:dyDescent="0.3">
      <c r="A10" s="121"/>
      <c r="B10" s="122"/>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23" customHeight="1" thickBot="1" x14ac:dyDescent="0.35">
      <c r="A11" s="121"/>
      <c r="B11" s="144"/>
      <c r="C11" s="145"/>
      <c r="D11" s="145"/>
      <c r="E11" s="145"/>
      <c r="F11" s="145"/>
      <c r="G11" s="145"/>
      <c r="H11" s="145"/>
      <c r="I11" s="146"/>
      <c r="J11" s="121"/>
      <c r="K11" s="121"/>
      <c r="L11" s="121"/>
      <c r="M11" s="121"/>
      <c r="N11" s="121"/>
      <c r="O11" s="121"/>
      <c r="P11" s="121"/>
      <c r="Q11" s="121"/>
      <c r="R11" s="121"/>
      <c r="S11" s="121"/>
      <c r="T11" s="121"/>
      <c r="U11" s="121"/>
      <c r="V11" s="121"/>
      <c r="W11" s="121"/>
      <c r="X11" s="121"/>
      <c r="Y11" s="121"/>
      <c r="Z11" s="121"/>
    </row>
    <row r="12" spans="1:26" ht="24" thickTop="1" thickBot="1" x14ac:dyDescent="0.35">
      <c r="A12" s="121"/>
      <c r="B12" s="147" t="s">
        <v>299</v>
      </c>
      <c r="C12" s="121"/>
      <c r="D12" s="121"/>
      <c r="E12" s="121"/>
      <c r="F12" s="148">
        <v>1</v>
      </c>
      <c r="G12" s="148">
        <v>1</v>
      </c>
      <c r="H12" s="149">
        <v>2</v>
      </c>
      <c r="I12" s="150"/>
      <c r="J12" s="121"/>
      <c r="K12" s="121"/>
      <c r="L12" s="121"/>
      <c r="M12" s="121"/>
      <c r="N12" s="121"/>
      <c r="O12" s="121"/>
      <c r="P12" s="121"/>
      <c r="Q12" s="121"/>
      <c r="R12" s="121"/>
      <c r="S12" s="121"/>
      <c r="T12" s="121"/>
      <c r="U12" s="121"/>
      <c r="V12" s="121"/>
      <c r="W12" s="121"/>
      <c r="X12" s="121"/>
      <c r="Y12" s="121"/>
      <c r="Z12" s="121"/>
    </row>
    <row r="13" spans="1:26" ht="23" thickTop="1" x14ac:dyDescent="0.3">
      <c r="A13" s="121"/>
      <c r="B13" s="147"/>
      <c r="C13" s="121"/>
      <c r="D13" s="121"/>
      <c r="E13" s="121"/>
      <c r="F13" s="121"/>
      <c r="G13" s="121"/>
      <c r="H13" s="121"/>
      <c r="I13" s="150"/>
      <c r="J13" s="121"/>
      <c r="K13" s="121"/>
      <c r="L13" s="121"/>
      <c r="M13" s="121"/>
      <c r="N13" s="121"/>
      <c r="O13" s="121"/>
      <c r="P13" s="121"/>
      <c r="Q13" s="121"/>
      <c r="R13" s="121"/>
      <c r="S13" s="121"/>
      <c r="T13" s="121"/>
      <c r="U13" s="121"/>
      <c r="V13" s="121"/>
      <c r="W13" s="121"/>
      <c r="X13" s="121"/>
      <c r="Y13" s="121"/>
      <c r="Z13" s="121"/>
    </row>
    <row r="14" spans="1:26" x14ac:dyDescent="0.3">
      <c r="A14" s="121"/>
      <c r="B14" s="147" t="s">
        <v>300</v>
      </c>
      <c r="C14" s="121"/>
      <c r="D14" s="121"/>
      <c r="E14" s="121"/>
      <c r="F14" s="151"/>
      <c r="G14" s="121"/>
      <c r="H14" s="121"/>
      <c r="I14" s="150"/>
      <c r="J14" s="121"/>
      <c r="K14" s="121"/>
      <c r="L14" s="121"/>
      <c r="M14" s="121"/>
      <c r="N14" s="121"/>
      <c r="O14" s="121"/>
      <c r="P14" s="121"/>
      <c r="Q14" s="121"/>
      <c r="R14" s="121"/>
      <c r="S14" s="121"/>
      <c r="T14" s="121"/>
      <c r="U14" s="121"/>
      <c r="V14" s="121"/>
      <c r="W14" s="121"/>
      <c r="X14" s="121"/>
      <c r="Y14" s="121"/>
      <c r="Z14" s="121"/>
    </row>
    <row r="15" spans="1:26" x14ac:dyDescent="0.3">
      <c r="A15" s="121"/>
      <c r="B15" s="147"/>
      <c r="C15" s="121"/>
      <c r="D15" s="121"/>
      <c r="E15" s="121"/>
      <c r="F15" s="151"/>
      <c r="G15" s="121"/>
      <c r="H15" s="121"/>
      <c r="I15" s="150"/>
      <c r="J15" s="121"/>
      <c r="K15" s="121"/>
      <c r="L15" s="121"/>
      <c r="M15" s="121"/>
      <c r="N15" s="121"/>
      <c r="O15" s="121"/>
      <c r="P15" s="121"/>
      <c r="Q15" s="121"/>
      <c r="R15" s="121"/>
      <c r="S15" s="121"/>
      <c r="T15" s="121"/>
      <c r="U15" s="121"/>
      <c r="V15" s="121"/>
      <c r="W15" s="121"/>
      <c r="X15" s="121"/>
      <c r="Y15" s="121"/>
      <c r="Z15" s="121"/>
    </row>
    <row r="16" spans="1:26" x14ac:dyDescent="0.3">
      <c r="A16" s="121"/>
      <c r="B16" s="147" t="s">
        <v>301</v>
      </c>
      <c r="C16" s="121"/>
      <c r="D16" s="121"/>
      <c r="E16" s="134"/>
      <c r="F16" s="152">
        <v>5</v>
      </c>
      <c r="G16" s="121"/>
      <c r="H16" s="121"/>
      <c r="I16" s="150"/>
      <c r="J16" s="121"/>
      <c r="K16" s="121"/>
      <c r="L16" s="121"/>
      <c r="M16" s="121"/>
      <c r="N16" s="121"/>
      <c r="O16" s="121"/>
      <c r="P16" s="121"/>
      <c r="Q16" s="121"/>
      <c r="R16" s="121"/>
      <c r="S16" s="121"/>
      <c r="T16" s="121"/>
      <c r="U16" s="121"/>
      <c r="V16" s="121"/>
      <c r="W16" s="121"/>
      <c r="X16" s="121"/>
      <c r="Y16" s="121"/>
      <c r="Z16" s="121"/>
    </row>
    <row r="17" spans="1:26" ht="23" customHeight="1" x14ac:dyDescent="0.3">
      <c r="A17" s="121"/>
      <c r="B17" s="153"/>
      <c r="C17" s="154"/>
      <c r="D17" s="154"/>
      <c r="E17" s="154"/>
      <c r="F17" s="154"/>
      <c r="G17" s="154"/>
      <c r="H17" s="154"/>
      <c r="I17" s="155"/>
      <c r="J17" s="121"/>
      <c r="K17" s="121"/>
      <c r="L17" s="121"/>
      <c r="M17" s="121"/>
      <c r="N17" s="121"/>
      <c r="O17" s="121"/>
      <c r="P17" s="121"/>
      <c r="Q17" s="121"/>
      <c r="R17" s="121"/>
      <c r="S17" s="121"/>
      <c r="T17" s="121"/>
      <c r="U17" s="121"/>
      <c r="V17" s="121"/>
      <c r="W17" s="121"/>
      <c r="X17" s="121"/>
      <c r="Y17" s="121"/>
      <c r="Z17" s="121"/>
    </row>
    <row r="18" spans="1:26" x14ac:dyDescent="0.3">
      <c r="A18" s="121"/>
      <c r="B18" s="122"/>
      <c r="C18" s="121"/>
      <c r="D18" s="121"/>
      <c r="E18" s="156"/>
      <c r="F18" s="121"/>
      <c r="G18" s="121"/>
      <c r="H18" s="121"/>
      <c r="I18" s="121"/>
      <c r="J18" s="121"/>
      <c r="K18" s="121"/>
      <c r="L18" s="121"/>
      <c r="M18" s="121"/>
      <c r="N18" s="121"/>
      <c r="O18" s="121"/>
      <c r="P18" s="121"/>
      <c r="Q18" s="121"/>
      <c r="R18" s="121"/>
      <c r="S18" s="121"/>
      <c r="T18" s="121"/>
      <c r="U18" s="121"/>
      <c r="V18" s="121"/>
      <c r="W18" s="121"/>
      <c r="X18" s="121"/>
      <c r="Y18" s="121"/>
      <c r="Z18" s="121"/>
    </row>
    <row r="19" spans="1:26" x14ac:dyDescent="0.3">
      <c r="A19" s="121"/>
      <c r="B19" s="122" t="s">
        <v>302</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x14ac:dyDescent="0.3">
      <c r="A20" s="121"/>
      <c r="B20" s="157" t="s">
        <v>303</v>
      </c>
      <c r="C20" s="157" t="s">
        <v>304</v>
      </c>
      <c r="D20" s="157" t="s">
        <v>305</v>
      </c>
      <c r="E20" s="157" t="s">
        <v>306</v>
      </c>
      <c r="F20" s="156"/>
      <c r="G20" s="121"/>
      <c r="H20" s="121"/>
      <c r="I20" s="121"/>
      <c r="J20" s="121"/>
      <c r="K20" s="121"/>
      <c r="L20" s="121"/>
      <c r="M20" s="121"/>
      <c r="N20" s="121"/>
      <c r="O20" s="121"/>
      <c r="P20" s="121"/>
      <c r="Q20" s="121"/>
      <c r="R20" s="121"/>
      <c r="S20" s="121"/>
      <c r="T20" s="121"/>
      <c r="U20" s="121"/>
      <c r="V20" s="121"/>
      <c r="W20" s="121"/>
      <c r="X20" s="121"/>
      <c r="Y20" s="121"/>
      <c r="Z20" s="121"/>
    </row>
    <row r="21" spans="1:26" x14ac:dyDescent="0.3">
      <c r="A21" s="121"/>
      <c r="B21" s="158">
        <f ca="1">'Page ASC'!$A$2</f>
        <v>0</v>
      </c>
      <c r="C21" s="158">
        <f>'Page ASC'!$B$2</f>
        <v>14</v>
      </c>
      <c r="D21" s="159" t="s">
        <v>313</v>
      </c>
      <c r="E21" s="159"/>
      <c r="F21" s="160" t="str" cm="1">
        <f t="array" ref="F21">_xlfn.IFS(ROW('Page A'!A100)&lt;100,"A row has been deleted",COLUMN('Page A'!BB1)&lt;54,"A column has been deleted",ROW('Page A'!A100)&gt;100,"A row has been inserted",COLUMN('Page A'!BB1)&gt;54,"A column has been inserted",TRUE=TRUE,"")</f>
        <v/>
      </c>
      <c r="G21" s="160"/>
      <c r="H21" s="160"/>
      <c r="I21" s="121"/>
      <c r="J21" s="121"/>
      <c r="K21" s="121"/>
      <c r="L21" s="121"/>
      <c r="M21" s="121"/>
      <c r="N21" s="121"/>
      <c r="O21" s="121"/>
      <c r="P21" s="121"/>
      <c r="Q21" s="121"/>
      <c r="R21" s="121"/>
      <c r="S21" s="121"/>
      <c r="T21" s="121"/>
      <c r="U21" s="121"/>
      <c r="V21" s="121"/>
      <c r="W21" s="121"/>
      <c r="X21" s="121"/>
      <c r="Y21" s="121"/>
      <c r="Z21" s="121"/>
    </row>
    <row r="22" spans="1:26" x14ac:dyDescent="0.3">
      <c r="A22" s="121"/>
      <c r="B22" s="158">
        <f ca="1">' Page B SC'!$A$2</f>
        <v>0</v>
      </c>
      <c r="C22" s="158">
        <f>' Page B SC'!$B$2</f>
        <v>14</v>
      </c>
      <c r="D22" s="159" t="s">
        <v>315</v>
      </c>
      <c r="E22" s="159"/>
      <c r="F22" s="160" t="str" cm="1">
        <f t="array" ref="F22">_xlfn.IFS(ROW(' Page B '!A100)&lt;100,"A row has been deleted",COLUMN(' Page B '!BB1)&lt;54,"A column has been deleted",ROW(' Page B '!A100)&gt;100,"A row has been inserted",COLUMN(' Page B '!BB1)&gt;54,"A column has been inserted",TRUE=TRUE,"")</f>
        <v/>
      </c>
      <c r="G22" s="160"/>
      <c r="H22" s="160"/>
      <c r="I22" s="121"/>
      <c r="J22" s="121"/>
      <c r="K22" s="121"/>
      <c r="L22" s="121"/>
      <c r="M22" s="121"/>
      <c r="N22" s="121"/>
      <c r="O22" s="121"/>
      <c r="P22" s="121"/>
      <c r="Q22" s="121"/>
      <c r="R22" s="121"/>
      <c r="S22" s="121"/>
      <c r="T22" s="121"/>
      <c r="U22" s="121"/>
      <c r="V22" s="121"/>
      <c r="W22" s="121"/>
      <c r="X22" s="121"/>
      <c r="Y22" s="121"/>
      <c r="Z22" s="121"/>
    </row>
    <row r="23" spans="1:26" x14ac:dyDescent="0.3">
      <c r="A23" s="121"/>
      <c r="B23" s="158">
        <f ca="1">' Page C SC'!$A$2</f>
        <v>0</v>
      </c>
      <c r="C23" s="158">
        <f>' Page C SC'!$B$2</f>
        <v>15</v>
      </c>
      <c r="D23" s="159" t="s">
        <v>316</v>
      </c>
      <c r="E23" s="159"/>
      <c r="F23" s="160" t="str" cm="1">
        <f t="array" ref="F23">_xlfn.IFS(ROW(' Page C '!A100)&lt;100,"A row has been deleted",COLUMN(' Page C '!BB1)&lt;54,"A column has been deleted",ROW(' Page C '!A100)&gt;100,"A row has been inserted",COLUMN(' Page C '!BB1)&gt;54,"A column has been inserted",TRUE=TRUE,"")</f>
        <v/>
      </c>
      <c r="G23" s="160"/>
      <c r="H23" s="160"/>
      <c r="I23" s="121"/>
      <c r="J23" s="121"/>
      <c r="K23" s="121"/>
      <c r="L23" s="121"/>
      <c r="M23" s="121"/>
      <c r="N23" s="121"/>
      <c r="O23" s="121"/>
      <c r="P23" s="121"/>
      <c r="Q23" s="121"/>
      <c r="R23" s="121"/>
      <c r="S23" s="121"/>
      <c r="T23" s="121"/>
      <c r="U23" s="121"/>
      <c r="V23" s="121"/>
      <c r="W23" s="121"/>
      <c r="X23" s="121"/>
      <c r="Y23" s="121"/>
      <c r="Z23" s="121"/>
    </row>
    <row r="24" spans="1:26" x14ac:dyDescent="0.3">
      <c r="A24" s="121"/>
      <c r="B24" s="138"/>
      <c r="C24" s="138"/>
      <c r="D24" s="138"/>
      <c r="E24" s="138"/>
      <c r="F24" s="160"/>
      <c r="G24" s="160"/>
      <c r="H24" s="160"/>
      <c r="I24" s="121"/>
      <c r="J24" s="121"/>
      <c r="K24" s="121"/>
      <c r="L24" s="121"/>
      <c r="M24" s="121"/>
      <c r="N24" s="121"/>
      <c r="O24" s="121"/>
      <c r="P24" s="121"/>
      <c r="Q24" s="121"/>
      <c r="R24" s="121"/>
      <c r="S24" s="121"/>
      <c r="T24" s="121"/>
      <c r="U24" s="121"/>
      <c r="V24" s="121"/>
      <c r="W24" s="121"/>
      <c r="X24" s="121"/>
      <c r="Y24" s="121"/>
      <c r="Z24" s="121"/>
    </row>
    <row r="25" spans="1:26" x14ac:dyDescent="0.3">
      <c r="A25" s="121"/>
      <c r="B25" s="161">
        <f ca="1">SUM(B21:B23)</f>
        <v>0</v>
      </c>
      <c r="C25" s="161">
        <f>SUM(C21:C23)</f>
        <v>43</v>
      </c>
      <c r="D25" s="162">
        <f ca="1">IFERROR(ROUNDUP($B$25/$C$25,3),0)</f>
        <v>0</v>
      </c>
      <c r="E25" s="138"/>
      <c r="F25" s="160"/>
      <c r="G25" s="160"/>
      <c r="H25" s="160"/>
      <c r="I25" s="121"/>
      <c r="J25" s="121"/>
      <c r="K25" s="121"/>
      <c r="L25" s="121"/>
      <c r="M25" s="121"/>
      <c r="N25" s="121"/>
      <c r="O25" s="121"/>
      <c r="P25" s="121"/>
      <c r="Q25" s="121"/>
      <c r="R25" s="121"/>
      <c r="S25" s="121"/>
      <c r="T25" s="121"/>
      <c r="U25" s="121"/>
      <c r="V25" s="121"/>
      <c r="W25" s="121"/>
      <c r="X25" s="121"/>
      <c r="Y25" s="121"/>
      <c r="Z25" s="121"/>
    </row>
    <row r="26" spans="1:26" x14ac:dyDescent="0.3">
      <c r="A26" s="121"/>
      <c r="B26" s="138"/>
      <c r="C26" s="138"/>
      <c r="D26" s="138"/>
      <c r="E26" s="138"/>
      <c r="F26" s="160"/>
      <c r="G26" s="160"/>
      <c r="H26" s="160"/>
      <c r="I26" s="121"/>
      <c r="J26" s="121"/>
      <c r="K26" s="121"/>
      <c r="L26" s="121"/>
      <c r="M26" s="121"/>
      <c r="N26" s="121"/>
      <c r="O26" s="121"/>
      <c r="P26" s="121"/>
      <c r="Q26" s="121"/>
      <c r="R26" s="121"/>
      <c r="S26" s="121"/>
      <c r="T26" s="121"/>
      <c r="U26" s="121"/>
      <c r="V26" s="121"/>
      <c r="W26" s="121"/>
      <c r="X26" s="121"/>
      <c r="Y26" s="121"/>
      <c r="Z26" s="121"/>
    </row>
    <row r="27" spans="1:26" x14ac:dyDescent="0.3">
      <c r="A27" s="121"/>
      <c r="B27" s="133"/>
      <c r="C27" s="163"/>
      <c r="D27" s="163"/>
      <c r="E27" s="163"/>
      <c r="F27" s="160"/>
      <c r="G27" s="160"/>
      <c r="H27" s="160"/>
      <c r="I27" s="121"/>
      <c r="J27" s="121"/>
      <c r="K27" s="121"/>
      <c r="L27" s="121"/>
      <c r="M27" s="121"/>
      <c r="N27" s="121"/>
      <c r="O27" s="121"/>
      <c r="P27" s="121"/>
      <c r="Q27" s="121"/>
      <c r="R27" s="121"/>
      <c r="S27" s="121"/>
      <c r="T27" s="121"/>
      <c r="U27" s="121"/>
      <c r="V27" s="121"/>
      <c r="W27" s="121"/>
      <c r="X27" s="121"/>
      <c r="Y27" s="121"/>
      <c r="Z27" s="121"/>
    </row>
    <row r="28" spans="1:26" x14ac:dyDescent="0.3">
      <c r="A28" s="121"/>
      <c r="B28" s="133"/>
      <c r="C28" s="163"/>
      <c r="D28" s="163"/>
      <c r="E28" s="163"/>
      <c r="F28" s="160"/>
      <c r="G28" s="160"/>
      <c r="H28" s="160"/>
      <c r="I28" s="121"/>
      <c r="J28" s="121"/>
      <c r="K28" s="121"/>
      <c r="L28" s="121"/>
      <c r="M28" s="121"/>
      <c r="N28" s="121"/>
      <c r="O28" s="121"/>
      <c r="P28" s="121"/>
      <c r="Q28" s="121"/>
      <c r="R28" s="121"/>
      <c r="S28" s="121"/>
      <c r="T28" s="121"/>
      <c r="U28" s="121"/>
      <c r="V28" s="121"/>
      <c r="W28" s="121"/>
      <c r="X28" s="121"/>
      <c r="Y28" s="121"/>
      <c r="Z28" s="121"/>
    </row>
    <row r="29" spans="1:26" x14ac:dyDescent="0.3">
      <c r="A29" s="121"/>
      <c r="B29" s="133"/>
      <c r="C29" s="163"/>
      <c r="D29" s="163"/>
      <c r="E29" s="163"/>
      <c r="F29" s="160"/>
      <c r="G29" s="160"/>
      <c r="H29" s="160"/>
      <c r="I29" s="121"/>
      <c r="J29" s="121"/>
      <c r="K29" s="121"/>
      <c r="L29" s="121"/>
      <c r="M29" s="121"/>
      <c r="N29" s="121"/>
      <c r="O29" s="121"/>
      <c r="P29" s="121"/>
      <c r="Q29" s="121"/>
      <c r="R29" s="121"/>
      <c r="S29" s="121"/>
      <c r="T29" s="121"/>
      <c r="U29" s="121"/>
      <c r="V29" s="121"/>
      <c r="W29" s="121"/>
      <c r="X29" s="121"/>
      <c r="Y29" s="121"/>
      <c r="Z29" s="121"/>
    </row>
    <row r="30" spans="1:26" x14ac:dyDescent="0.3">
      <c r="A30" s="121"/>
      <c r="B30" s="133"/>
      <c r="C30" s="163"/>
      <c r="D30" s="163"/>
      <c r="E30" s="163"/>
      <c r="F30" s="160"/>
      <c r="G30" s="160"/>
      <c r="H30" s="160"/>
      <c r="I30" s="121"/>
      <c r="J30" s="121"/>
      <c r="K30" s="121"/>
      <c r="L30" s="121"/>
      <c r="M30" s="121"/>
      <c r="N30" s="121"/>
      <c r="O30" s="121"/>
      <c r="P30" s="121"/>
      <c r="Q30" s="121"/>
      <c r="R30" s="121"/>
      <c r="S30" s="121"/>
      <c r="T30" s="121"/>
      <c r="U30" s="121"/>
      <c r="V30" s="121"/>
      <c r="W30" s="121"/>
      <c r="X30" s="121"/>
      <c r="Y30" s="121"/>
      <c r="Z30" s="121"/>
    </row>
    <row r="31" spans="1:26" x14ac:dyDescent="0.3">
      <c r="A31" s="121"/>
      <c r="B31" s="133"/>
      <c r="C31" s="163"/>
      <c r="D31" s="163"/>
      <c r="E31" s="163"/>
      <c r="F31" s="160"/>
      <c r="G31" s="160"/>
      <c r="H31" s="160"/>
      <c r="I31" s="121"/>
      <c r="J31" s="121"/>
      <c r="K31" s="121"/>
      <c r="L31" s="121"/>
      <c r="M31" s="121"/>
      <c r="N31" s="121"/>
      <c r="O31" s="121"/>
      <c r="P31" s="121"/>
      <c r="Q31" s="121"/>
      <c r="R31" s="121"/>
      <c r="S31" s="121"/>
      <c r="T31" s="121"/>
      <c r="U31" s="121"/>
      <c r="V31" s="121"/>
      <c r="W31" s="121"/>
      <c r="X31" s="121"/>
      <c r="Y31" s="121"/>
      <c r="Z31" s="121"/>
    </row>
    <row r="32" spans="1:26" x14ac:dyDescent="0.3">
      <c r="A32" s="121"/>
      <c r="B32" s="133"/>
      <c r="C32" s="163"/>
      <c r="D32" s="163"/>
      <c r="E32" s="163"/>
      <c r="F32" s="160"/>
      <c r="G32" s="160"/>
      <c r="H32" s="160"/>
      <c r="I32" s="121"/>
      <c r="J32" s="121"/>
      <c r="K32" s="121"/>
      <c r="L32" s="121"/>
      <c r="M32" s="121"/>
      <c r="N32" s="121"/>
      <c r="O32" s="121"/>
      <c r="P32" s="121"/>
      <c r="Q32" s="121"/>
      <c r="R32" s="121"/>
      <c r="S32" s="121"/>
      <c r="T32" s="121"/>
      <c r="U32" s="121"/>
      <c r="V32" s="121"/>
      <c r="W32" s="121"/>
      <c r="X32" s="121"/>
      <c r="Y32" s="121"/>
      <c r="Z32" s="121"/>
    </row>
    <row r="33" spans="1:26" x14ac:dyDescent="0.3">
      <c r="A33" s="121"/>
      <c r="B33" s="133"/>
      <c r="C33" s="163"/>
      <c r="D33" s="163"/>
      <c r="E33" s="163"/>
      <c r="F33" s="160"/>
      <c r="G33" s="160"/>
      <c r="H33" s="160"/>
      <c r="I33" s="121"/>
      <c r="J33" s="121"/>
      <c r="K33" s="121"/>
      <c r="L33" s="121"/>
      <c r="M33" s="121"/>
      <c r="N33" s="121"/>
      <c r="O33" s="121"/>
      <c r="P33" s="121"/>
      <c r="Q33" s="121"/>
      <c r="R33" s="121"/>
      <c r="S33" s="121"/>
      <c r="T33" s="121"/>
      <c r="U33" s="121"/>
      <c r="V33" s="121"/>
      <c r="W33" s="121"/>
      <c r="X33" s="121"/>
      <c r="Y33" s="121"/>
      <c r="Z33" s="121"/>
    </row>
    <row r="34" spans="1:26" x14ac:dyDescent="0.3">
      <c r="A34" s="121"/>
      <c r="B34" s="133"/>
      <c r="C34" s="163"/>
      <c r="D34" s="163"/>
      <c r="E34" s="163"/>
      <c r="F34" s="160"/>
      <c r="G34" s="160"/>
      <c r="H34" s="160"/>
      <c r="I34" s="121"/>
      <c r="J34" s="121"/>
      <c r="K34" s="121"/>
      <c r="L34" s="121"/>
      <c r="M34" s="121"/>
      <c r="N34" s="121"/>
      <c r="O34" s="121"/>
      <c r="P34" s="121"/>
      <c r="Q34" s="121"/>
      <c r="R34" s="121"/>
      <c r="S34" s="121"/>
      <c r="T34" s="121"/>
      <c r="U34" s="121"/>
      <c r="V34" s="121"/>
      <c r="W34" s="121"/>
      <c r="X34" s="121"/>
      <c r="Y34" s="121"/>
      <c r="Z34" s="121"/>
    </row>
    <row r="35" spans="1:26" x14ac:dyDescent="0.3">
      <c r="A35" s="121"/>
      <c r="B35" s="133"/>
      <c r="C35" s="163"/>
      <c r="D35" s="163"/>
      <c r="E35" s="163"/>
      <c r="F35" s="160"/>
      <c r="G35" s="160"/>
      <c r="H35" s="160"/>
      <c r="I35" s="121"/>
      <c r="J35" s="121"/>
      <c r="K35" s="121"/>
      <c r="L35" s="121"/>
      <c r="M35" s="121"/>
      <c r="N35" s="121"/>
      <c r="O35" s="121"/>
      <c r="P35" s="121"/>
      <c r="Q35" s="121"/>
      <c r="R35" s="121"/>
      <c r="S35" s="121"/>
      <c r="T35" s="121"/>
      <c r="U35" s="121"/>
      <c r="V35" s="121"/>
      <c r="W35" s="121"/>
      <c r="X35" s="121"/>
      <c r="Y35" s="121"/>
      <c r="Z35" s="121"/>
    </row>
    <row r="36" spans="1:26" x14ac:dyDescent="0.3">
      <c r="A36" s="121"/>
      <c r="B36" s="133"/>
      <c r="C36" s="163"/>
      <c r="D36" s="163"/>
      <c r="E36" s="163"/>
      <c r="F36" s="160"/>
      <c r="G36" s="160"/>
      <c r="H36" s="160"/>
      <c r="I36" s="121"/>
      <c r="J36" s="121"/>
      <c r="K36" s="121"/>
      <c r="L36" s="121"/>
      <c r="M36" s="121"/>
      <c r="N36" s="121"/>
      <c r="O36" s="121"/>
      <c r="P36" s="121"/>
      <c r="Q36" s="121"/>
      <c r="R36" s="121"/>
      <c r="S36" s="121"/>
      <c r="T36" s="121"/>
      <c r="U36" s="121"/>
      <c r="V36" s="121"/>
      <c r="W36" s="121"/>
      <c r="X36" s="121"/>
      <c r="Y36" s="121"/>
      <c r="Z36" s="121"/>
    </row>
    <row r="37" spans="1:26" x14ac:dyDescent="0.3">
      <c r="A37" s="121"/>
      <c r="B37" s="164" t="s">
        <v>321</v>
      </c>
      <c r="C37" s="163"/>
      <c r="D37" s="163"/>
      <c r="E37" s="163"/>
      <c r="F37" s="160"/>
      <c r="G37" s="160"/>
      <c r="H37" s="160"/>
      <c r="I37" s="121"/>
      <c r="J37" s="121"/>
      <c r="K37" s="121"/>
      <c r="L37" s="121"/>
      <c r="M37" s="121"/>
      <c r="N37" s="121"/>
      <c r="O37" s="121"/>
      <c r="P37" s="121"/>
      <c r="Q37" s="121"/>
      <c r="R37" s="121"/>
      <c r="S37" s="121"/>
      <c r="T37" s="121"/>
      <c r="U37" s="121"/>
      <c r="V37" s="121"/>
      <c r="W37" s="121"/>
      <c r="X37" s="121"/>
      <c r="Y37" s="121"/>
      <c r="Z37" s="121"/>
    </row>
    <row r="38" spans="1:26" x14ac:dyDescent="0.3">
      <c r="A38" s="121"/>
      <c r="B38" s="133"/>
      <c r="C38" s="163"/>
      <c r="D38" s="163"/>
      <c r="E38" s="163"/>
      <c r="F38" s="160"/>
      <c r="G38" s="160"/>
      <c r="H38" s="160"/>
      <c r="I38" s="121"/>
      <c r="J38" s="121"/>
      <c r="K38" s="121"/>
      <c r="L38" s="121"/>
      <c r="M38" s="121"/>
      <c r="N38" s="121"/>
      <c r="O38" s="121"/>
      <c r="P38" s="121"/>
      <c r="Q38" s="121"/>
      <c r="R38" s="121"/>
      <c r="S38" s="121"/>
      <c r="T38" s="121"/>
      <c r="U38" s="121"/>
      <c r="V38" s="121"/>
      <c r="W38" s="121"/>
      <c r="X38" s="121"/>
      <c r="Y38" s="121"/>
      <c r="Z38" s="121"/>
    </row>
    <row r="39" spans="1:26" x14ac:dyDescent="0.3">
      <c r="A39" s="121"/>
      <c r="B39" s="133"/>
      <c r="C39" s="163"/>
      <c r="D39" s="163"/>
      <c r="E39" s="163"/>
      <c r="F39" s="160"/>
      <c r="G39" s="160"/>
      <c r="H39" s="160"/>
      <c r="I39" s="121"/>
      <c r="J39" s="121"/>
      <c r="K39" s="121"/>
      <c r="L39" s="121"/>
      <c r="M39" s="121"/>
      <c r="N39" s="121"/>
      <c r="O39" s="121"/>
      <c r="P39" s="121"/>
      <c r="Q39" s="121"/>
      <c r="R39" s="121"/>
      <c r="S39" s="121"/>
      <c r="T39" s="121"/>
      <c r="U39" s="121"/>
      <c r="V39" s="121"/>
      <c r="W39" s="121"/>
      <c r="X39" s="121"/>
      <c r="Y39" s="121"/>
      <c r="Z39" s="121"/>
    </row>
    <row r="40" spans="1:26" x14ac:dyDescent="0.3">
      <c r="A40" s="121"/>
      <c r="B40" s="133"/>
      <c r="C40" s="163"/>
      <c r="D40" s="163"/>
      <c r="E40" s="163"/>
      <c r="F40" s="160"/>
      <c r="G40" s="160"/>
      <c r="H40" s="160"/>
      <c r="I40" s="121"/>
      <c r="J40" s="121"/>
      <c r="K40" s="121"/>
      <c r="L40" s="121"/>
      <c r="M40" s="121"/>
      <c r="N40" s="121"/>
      <c r="O40" s="121"/>
      <c r="P40" s="121"/>
      <c r="Q40" s="121"/>
      <c r="R40" s="121"/>
      <c r="S40" s="121"/>
      <c r="T40" s="121"/>
      <c r="U40" s="121"/>
      <c r="V40" s="121"/>
      <c r="W40" s="121"/>
      <c r="X40" s="121"/>
      <c r="Y40" s="121"/>
      <c r="Z40" s="121"/>
    </row>
    <row r="41" spans="1:26" x14ac:dyDescent="0.3">
      <c r="A41" s="121"/>
      <c r="B41" s="133"/>
      <c r="C41" s="163"/>
      <c r="D41" s="163"/>
      <c r="E41" s="163"/>
      <c r="F41" s="160"/>
      <c r="G41" s="160"/>
      <c r="H41" s="160"/>
      <c r="I41" s="121"/>
      <c r="J41" s="121"/>
      <c r="K41" s="121"/>
      <c r="L41" s="121"/>
      <c r="M41" s="121"/>
      <c r="N41" s="121"/>
      <c r="O41" s="121"/>
      <c r="P41" s="121"/>
      <c r="Q41" s="121"/>
      <c r="R41" s="121"/>
      <c r="S41" s="121"/>
      <c r="T41" s="121"/>
      <c r="U41" s="121"/>
      <c r="V41" s="121"/>
      <c r="W41" s="121"/>
      <c r="X41" s="121"/>
      <c r="Y41" s="121"/>
      <c r="Z41" s="121"/>
    </row>
    <row r="42" spans="1:26" x14ac:dyDescent="0.3">
      <c r="A42" s="121"/>
      <c r="B42" s="133"/>
      <c r="C42" s="163"/>
      <c r="D42" s="163"/>
      <c r="E42" s="163"/>
      <c r="F42" s="160"/>
      <c r="G42" s="160"/>
      <c r="H42" s="160"/>
      <c r="I42" s="121"/>
      <c r="J42" s="121"/>
      <c r="K42" s="121"/>
      <c r="L42" s="121"/>
      <c r="M42" s="121"/>
      <c r="N42" s="121"/>
      <c r="O42" s="121"/>
      <c r="P42" s="121"/>
      <c r="Q42" s="121"/>
      <c r="R42" s="121"/>
      <c r="S42" s="121"/>
      <c r="T42" s="121"/>
      <c r="U42" s="121"/>
      <c r="V42" s="121"/>
      <c r="W42" s="121"/>
      <c r="X42" s="121"/>
      <c r="Y42" s="121"/>
      <c r="Z42" s="121"/>
    </row>
    <row r="43" spans="1:26" x14ac:dyDescent="0.3">
      <c r="A43" s="121"/>
      <c r="B43" s="133"/>
      <c r="C43" s="163"/>
      <c r="D43" s="163"/>
      <c r="E43" s="163"/>
      <c r="F43" s="160"/>
      <c r="G43" s="160"/>
      <c r="H43" s="160"/>
      <c r="I43" s="121"/>
      <c r="J43" s="121"/>
      <c r="K43" s="121"/>
      <c r="L43" s="121"/>
      <c r="M43" s="121"/>
      <c r="N43" s="121"/>
      <c r="O43" s="121"/>
      <c r="P43" s="121"/>
      <c r="Q43" s="121"/>
      <c r="R43" s="121"/>
      <c r="S43" s="121"/>
      <c r="T43" s="121"/>
      <c r="U43" s="121"/>
      <c r="V43" s="121"/>
      <c r="W43" s="121"/>
      <c r="X43" s="121"/>
      <c r="Y43" s="121"/>
      <c r="Z43" s="121"/>
    </row>
    <row r="44" spans="1:26" x14ac:dyDescent="0.3">
      <c r="A44" s="121"/>
      <c r="B44" s="133"/>
      <c r="C44" s="163"/>
      <c r="D44" s="163"/>
      <c r="E44" s="163"/>
      <c r="F44" s="160"/>
      <c r="G44" s="160"/>
      <c r="H44" s="160"/>
      <c r="I44" s="121"/>
      <c r="J44" s="121"/>
      <c r="K44" s="121"/>
      <c r="L44" s="121"/>
      <c r="M44" s="121"/>
      <c r="N44" s="121"/>
      <c r="O44" s="121"/>
      <c r="P44" s="121"/>
      <c r="Q44" s="121"/>
      <c r="R44" s="121"/>
      <c r="S44" s="121"/>
      <c r="T44" s="121"/>
      <c r="U44" s="121"/>
      <c r="V44" s="121"/>
      <c r="W44" s="121"/>
      <c r="X44" s="121"/>
      <c r="Y44" s="121"/>
      <c r="Z44" s="121"/>
    </row>
    <row r="45" spans="1:26" x14ac:dyDescent="0.3">
      <c r="A45" s="121"/>
      <c r="B45" s="133"/>
      <c r="C45" s="163"/>
      <c r="D45" s="163"/>
      <c r="E45" s="163"/>
      <c r="F45" s="160"/>
      <c r="G45" s="160"/>
      <c r="H45" s="160"/>
      <c r="I45" s="121"/>
      <c r="J45" s="121"/>
      <c r="K45" s="121"/>
      <c r="L45" s="121"/>
      <c r="M45" s="121"/>
      <c r="N45" s="121"/>
      <c r="O45" s="121"/>
      <c r="P45" s="121"/>
      <c r="Q45" s="121"/>
      <c r="R45" s="121"/>
      <c r="S45" s="121"/>
      <c r="T45" s="121"/>
      <c r="U45" s="121"/>
      <c r="V45" s="121"/>
      <c r="W45" s="121"/>
      <c r="X45" s="121"/>
      <c r="Y45" s="121"/>
      <c r="Z45" s="121"/>
    </row>
    <row r="46" spans="1:26" x14ac:dyDescent="0.3">
      <c r="A46" s="121"/>
      <c r="B46" s="133"/>
      <c r="C46" s="163"/>
      <c r="D46" s="163"/>
      <c r="E46" s="163"/>
      <c r="F46" s="160"/>
      <c r="G46" s="160"/>
      <c r="H46" s="160"/>
      <c r="I46" s="121"/>
      <c r="J46" s="121"/>
      <c r="K46" s="121"/>
      <c r="L46" s="121"/>
      <c r="M46" s="121"/>
      <c r="N46" s="121"/>
      <c r="O46" s="121"/>
      <c r="P46" s="121"/>
      <c r="Q46" s="121"/>
      <c r="R46" s="121"/>
      <c r="S46" s="121"/>
      <c r="T46" s="121"/>
      <c r="U46" s="121"/>
      <c r="V46" s="121"/>
      <c r="W46" s="121"/>
      <c r="X46" s="121"/>
      <c r="Y46" s="121"/>
      <c r="Z46" s="121"/>
    </row>
    <row r="47" spans="1:26" x14ac:dyDescent="0.3">
      <c r="A47" s="121"/>
      <c r="B47" s="133"/>
      <c r="C47" s="163"/>
      <c r="D47" s="163"/>
      <c r="E47" s="163"/>
      <c r="F47" s="160"/>
      <c r="G47" s="160"/>
      <c r="H47" s="160"/>
      <c r="I47" s="121"/>
      <c r="J47" s="121"/>
      <c r="K47" s="121"/>
      <c r="L47" s="121"/>
      <c r="M47" s="121"/>
      <c r="N47" s="121"/>
      <c r="O47" s="121"/>
      <c r="P47" s="121"/>
      <c r="Q47" s="121"/>
      <c r="R47" s="121"/>
      <c r="S47" s="121"/>
      <c r="T47" s="121"/>
      <c r="U47" s="121"/>
      <c r="V47" s="121"/>
      <c r="W47" s="121"/>
      <c r="X47" s="121"/>
      <c r="Y47" s="121"/>
      <c r="Z47" s="121"/>
    </row>
    <row r="48" spans="1:26" x14ac:dyDescent="0.3">
      <c r="A48" s="121"/>
      <c r="B48" s="133"/>
      <c r="C48" s="163"/>
      <c r="D48" s="163"/>
      <c r="E48" s="163"/>
      <c r="F48" s="160"/>
      <c r="G48" s="160"/>
      <c r="H48" s="160"/>
      <c r="I48" s="121"/>
      <c r="J48" s="121"/>
      <c r="K48" s="121"/>
      <c r="L48" s="121"/>
      <c r="M48" s="121"/>
      <c r="N48" s="121"/>
      <c r="O48" s="121"/>
      <c r="P48" s="121"/>
      <c r="Q48" s="121"/>
      <c r="R48" s="121"/>
      <c r="S48" s="121"/>
      <c r="T48" s="121"/>
      <c r="U48" s="121"/>
      <c r="V48" s="121"/>
      <c r="W48" s="121"/>
      <c r="X48" s="121"/>
      <c r="Y48" s="121"/>
      <c r="Z48" s="121"/>
    </row>
    <row r="49" spans="1:26" x14ac:dyDescent="0.3">
      <c r="A49" s="121"/>
      <c r="B49" s="133"/>
      <c r="C49" s="163"/>
      <c r="D49" s="163"/>
      <c r="E49" s="163"/>
      <c r="F49" s="160"/>
      <c r="G49" s="160"/>
      <c r="H49" s="160"/>
      <c r="I49" s="121"/>
      <c r="J49" s="121"/>
      <c r="K49" s="121"/>
      <c r="L49" s="121"/>
      <c r="M49" s="121"/>
      <c r="N49" s="121"/>
      <c r="O49" s="121"/>
      <c r="P49" s="121"/>
      <c r="Q49" s="121"/>
      <c r="R49" s="121"/>
      <c r="S49" s="121"/>
      <c r="T49" s="121"/>
      <c r="U49" s="121"/>
      <c r="V49" s="121"/>
      <c r="W49" s="121"/>
      <c r="X49" s="121"/>
      <c r="Y49" s="121"/>
      <c r="Z49" s="121"/>
    </row>
    <row r="50" spans="1:26" x14ac:dyDescent="0.3">
      <c r="A50" s="121"/>
      <c r="B50" s="133"/>
      <c r="C50" s="163"/>
      <c r="D50" s="163"/>
      <c r="E50" s="163"/>
      <c r="F50" s="160"/>
      <c r="G50" s="160"/>
      <c r="H50" s="160"/>
      <c r="I50" s="121"/>
      <c r="J50" s="121"/>
      <c r="K50" s="121"/>
      <c r="L50" s="121"/>
      <c r="M50" s="121"/>
      <c r="N50" s="121"/>
      <c r="O50" s="121"/>
      <c r="P50" s="121"/>
      <c r="Q50" s="121"/>
      <c r="R50" s="121"/>
      <c r="S50" s="121"/>
      <c r="T50" s="121"/>
      <c r="U50" s="121"/>
      <c r="V50" s="121"/>
      <c r="W50" s="121"/>
      <c r="X50" s="121"/>
      <c r="Y50" s="121"/>
      <c r="Z50" s="121"/>
    </row>
    <row r="51" spans="1:26" x14ac:dyDescent="0.3">
      <c r="B51" s="117"/>
      <c r="C51" s="119"/>
      <c r="D51" s="119"/>
      <c r="E51" s="119"/>
      <c r="F51" s="118"/>
      <c r="G51" s="118"/>
      <c r="H51" s="118"/>
    </row>
    <row r="52" spans="1:26" x14ac:dyDescent="0.3">
      <c r="B52" s="117"/>
      <c r="C52" s="119"/>
      <c r="D52" s="119"/>
      <c r="E52" s="119"/>
      <c r="F52" s="118"/>
      <c r="G52" s="118"/>
      <c r="H52" s="118"/>
    </row>
    <row r="53" spans="1:26" x14ac:dyDescent="0.3">
      <c r="B53" s="117"/>
      <c r="C53" s="119"/>
      <c r="D53" s="119"/>
      <c r="E53" s="119"/>
      <c r="F53" s="118"/>
      <c r="G53" s="118"/>
      <c r="H53" s="118"/>
    </row>
    <row r="54" spans="1:26" x14ac:dyDescent="0.3">
      <c r="B54" s="117"/>
      <c r="C54" s="119"/>
      <c r="D54" s="119"/>
      <c r="E54" s="119"/>
      <c r="F54" s="118"/>
      <c r="G54" s="118"/>
      <c r="H54" s="118"/>
    </row>
    <row r="55" spans="1:26" x14ac:dyDescent="0.3">
      <c r="B55" s="117"/>
      <c r="C55" s="119"/>
      <c r="D55" s="119"/>
      <c r="E55" s="119"/>
      <c r="F55" s="118"/>
      <c r="G55" s="118"/>
      <c r="H55" s="118"/>
    </row>
    <row r="56" spans="1:26" x14ac:dyDescent="0.3">
      <c r="B56" s="117"/>
      <c r="C56" s="119"/>
      <c r="D56" s="119"/>
      <c r="E56" s="119"/>
      <c r="F56" s="118"/>
      <c r="G56" s="118"/>
      <c r="H56" s="118"/>
    </row>
    <row r="57" spans="1:26" x14ac:dyDescent="0.3">
      <c r="B57" s="117"/>
      <c r="C57" s="119"/>
      <c r="D57" s="119"/>
      <c r="E57" s="119"/>
      <c r="F57" s="118"/>
      <c r="G57" s="118"/>
      <c r="H57" s="118"/>
    </row>
    <row r="58" spans="1:26" x14ac:dyDescent="0.3">
      <c r="B58" s="117"/>
      <c r="C58" s="119"/>
      <c r="D58" s="119"/>
      <c r="E58" s="119"/>
      <c r="F58" s="118"/>
      <c r="G58" s="118"/>
      <c r="H58" s="118"/>
    </row>
    <row r="59" spans="1:26" x14ac:dyDescent="0.3">
      <c r="B59" s="117"/>
      <c r="C59" s="119"/>
      <c r="D59" s="119"/>
      <c r="E59" s="119"/>
      <c r="F59" s="118"/>
      <c r="G59" s="118"/>
      <c r="H59" s="118"/>
    </row>
    <row r="60" spans="1:26" x14ac:dyDescent="0.3">
      <c r="B60" s="117"/>
      <c r="C60" s="119"/>
      <c r="D60" s="119"/>
      <c r="E60" s="119"/>
      <c r="F60" s="118"/>
      <c r="G60" s="118"/>
      <c r="H60" s="118"/>
    </row>
    <row r="61" spans="1:26" x14ac:dyDescent="0.3">
      <c r="B61" s="117"/>
      <c r="C61" s="119"/>
      <c r="D61" s="119"/>
      <c r="E61" s="119"/>
      <c r="F61" s="118"/>
      <c r="G61" s="118"/>
      <c r="H61" s="118"/>
    </row>
    <row r="62" spans="1:26" x14ac:dyDescent="0.3">
      <c r="B62" s="117"/>
      <c r="C62" s="119"/>
      <c r="D62" s="119"/>
      <c r="E62" s="119"/>
      <c r="F62" s="118"/>
      <c r="G62" s="118"/>
      <c r="H62" s="118"/>
    </row>
    <row r="63" spans="1:26" x14ac:dyDescent="0.3">
      <c r="B63" s="117"/>
      <c r="C63" s="119"/>
      <c r="D63" s="119"/>
      <c r="E63" s="119"/>
      <c r="F63" s="118"/>
      <c r="G63" s="118"/>
      <c r="H63" s="118"/>
    </row>
    <row r="64" spans="1:26" x14ac:dyDescent="0.3">
      <c r="B64" s="117"/>
      <c r="C64" s="119"/>
      <c r="D64" s="119"/>
      <c r="E64" s="119"/>
      <c r="F64" s="118"/>
      <c r="G64" s="118"/>
      <c r="H64" s="118"/>
    </row>
    <row r="65" spans="2:8" x14ac:dyDescent="0.3">
      <c r="B65" s="117"/>
      <c r="C65" s="119"/>
      <c r="D65" s="119"/>
      <c r="E65" s="119"/>
      <c r="F65" s="118"/>
      <c r="G65" s="118"/>
      <c r="H65" s="118"/>
    </row>
    <row r="66" spans="2:8" x14ac:dyDescent="0.3">
      <c r="B66" s="117"/>
      <c r="C66" s="119"/>
      <c r="D66" s="119"/>
      <c r="E66" s="119"/>
      <c r="F66" s="118"/>
      <c r="G66" s="118"/>
      <c r="H66" s="118"/>
    </row>
    <row r="67" spans="2:8" x14ac:dyDescent="0.3">
      <c r="B67" s="117"/>
      <c r="C67" s="119"/>
      <c r="D67" s="119"/>
      <c r="E67" s="119"/>
      <c r="F67" s="118"/>
      <c r="G67" s="118"/>
      <c r="H67" s="118"/>
    </row>
    <row r="68" spans="2:8" x14ac:dyDescent="0.3">
      <c r="B68" s="117"/>
      <c r="C68" s="119"/>
      <c r="D68" s="119"/>
      <c r="E68" s="119"/>
      <c r="F68" s="118"/>
      <c r="G68" s="118"/>
      <c r="H68" s="118"/>
    </row>
    <row r="69" spans="2:8" x14ac:dyDescent="0.3">
      <c r="B69" s="117"/>
      <c r="C69" s="119"/>
      <c r="D69" s="119"/>
      <c r="E69" s="119"/>
      <c r="F69" s="118"/>
      <c r="G69" s="118"/>
      <c r="H69" s="118"/>
    </row>
    <row r="70" spans="2:8" x14ac:dyDescent="0.3">
      <c r="B70" s="117"/>
      <c r="C70" s="119"/>
      <c r="D70" s="119"/>
      <c r="E70" s="119"/>
      <c r="F70" s="118"/>
      <c r="G70" s="118"/>
      <c r="H70" s="118"/>
    </row>
    <row r="71" spans="2:8" x14ac:dyDescent="0.3">
      <c r="B71" s="117"/>
      <c r="C71" s="119"/>
      <c r="D71" s="119"/>
      <c r="E71" s="119"/>
      <c r="F71" s="118"/>
      <c r="G71" s="118"/>
      <c r="H71" s="118"/>
    </row>
    <row r="72" spans="2:8" x14ac:dyDescent="0.3">
      <c r="B72" s="117"/>
      <c r="C72" s="119"/>
      <c r="D72" s="119"/>
      <c r="E72" s="119"/>
      <c r="F72" s="118"/>
      <c r="G72" s="118"/>
      <c r="H72" s="118"/>
    </row>
    <row r="73" spans="2:8" x14ac:dyDescent="0.3">
      <c r="B73" s="117"/>
      <c r="C73" s="119"/>
      <c r="D73" s="119"/>
      <c r="E73" s="119"/>
      <c r="F73" s="118"/>
      <c r="G73" s="118"/>
      <c r="H73" s="118"/>
    </row>
    <row r="74" spans="2:8" x14ac:dyDescent="0.3">
      <c r="B74" s="117"/>
      <c r="C74" s="119"/>
      <c r="D74" s="119"/>
      <c r="E74" s="119"/>
      <c r="F74" s="118"/>
      <c r="G74" s="118"/>
      <c r="H74" s="118"/>
    </row>
    <row r="75" spans="2:8" x14ac:dyDescent="0.3">
      <c r="B75" s="117"/>
      <c r="C75" s="119"/>
      <c r="D75" s="119"/>
      <c r="E75" s="119"/>
      <c r="F75" s="118"/>
      <c r="G75" s="118"/>
      <c r="H75" s="118"/>
    </row>
    <row r="76" spans="2:8" x14ac:dyDescent="0.3">
      <c r="B76" s="117"/>
      <c r="C76" s="119"/>
      <c r="D76" s="119"/>
      <c r="E76" s="119"/>
      <c r="F76" s="118"/>
      <c r="G76" s="118"/>
      <c r="H76" s="118"/>
    </row>
    <row r="77" spans="2:8" x14ac:dyDescent="0.3">
      <c r="B77" s="117"/>
      <c r="C77" s="119"/>
      <c r="D77" s="119"/>
      <c r="E77" s="119"/>
      <c r="F77" s="118"/>
      <c r="G77" s="118"/>
      <c r="H77" s="118"/>
    </row>
    <row r="78" spans="2:8" x14ac:dyDescent="0.3">
      <c r="B78" s="117"/>
      <c r="C78" s="119"/>
      <c r="D78" s="119"/>
      <c r="E78" s="119"/>
      <c r="F78" s="118"/>
      <c r="G78" s="118"/>
      <c r="H78" s="118"/>
    </row>
    <row r="79" spans="2:8" x14ac:dyDescent="0.3">
      <c r="B79" s="117"/>
      <c r="C79" s="119"/>
      <c r="D79" s="119"/>
      <c r="E79" s="119"/>
      <c r="F79" s="118"/>
      <c r="G79" s="118"/>
      <c r="H79" s="118"/>
    </row>
    <row r="80" spans="2:8" x14ac:dyDescent="0.3">
      <c r="B80" s="117"/>
      <c r="C80" s="119"/>
      <c r="D80" s="119"/>
      <c r="E80" s="119"/>
      <c r="F80" s="118"/>
      <c r="G80" s="118"/>
      <c r="H80" s="118"/>
    </row>
    <row r="81" spans="2:8" x14ac:dyDescent="0.3">
      <c r="B81" s="117"/>
      <c r="C81" s="119"/>
      <c r="D81" s="119"/>
      <c r="E81" s="119"/>
      <c r="F81" s="118"/>
      <c r="G81" s="118"/>
      <c r="H81" s="118"/>
    </row>
    <row r="82" spans="2:8" x14ac:dyDescent="0.3">
      <c r="B82" s="117"/>
      <c r="C82" s="119"/>
      <c r="D82" s="119"/>
      <c r="E82" s="119"/>
      <c r="F82" s="118"/>
      <c r="G82" s="118"/>
      <c r="H82" s="118"/>
    </row>
    <row r="83" spans="2:8" x14ac:dyDescent="0.3">
      <c r="B83" s="117"/>
      <c r="C83" s="119"/>
      <c r="D83" s="119"/>
      <c r="E83" s="119"/>
      <c r="F83" s="118"/>
      <c r="G83" s="118"/>
      <c r="H83" s="118"/>
    </row>
    <row r="84" spans="2:8" x14ac:dyDescent="0.3">
      <c r="B84" s="117"/>
      <c r="C84" s="119"/>
      <c r="D84" s="119"/>
      <c r="E84" s="119"/>
      <c r="F84" s="118"/>
      <c r="G84" s="118"/>
      <c r="H84" s="118"/>
    </row>
    <row r="85" spans="2:8" x14ac:dyDescent="0.3">
      <c r="B85" s="117"/>
      <c r="C85" s="119"/>
      <c r="D85" s="119"/>
      <c r="E85" s="119"/>
      <c r="F85" s="118"/>
      <c r="G85" s="118"/>
      <c r="H85" s="118"/>
    </row>
    <row r="86" spans="2:8" x14ac:dyDescent="0.3">
      <c r="B86" s="117"/>
      <c r="C86" s="119"/>
      <c r="D86" s="119"/>
      <c r="E86" s="119"/>
      <c r="F86" s="118"/>
      <c r="G86" s="118"/>
      <c r="H86" s="118"/>
    </row>
    <row r="87" spans="2:8" x14ac:dyDescent="0.3">
      <c r="B87" s="117"/>
      <c r="C87" s="119"/>
      <c r="D87" s="119"/>
      <c r="E87" s="119"/>
      <c r="F87" s="118"/>
      <c r="G87" s="118"/>
      <c r="H87" s="118"/>
    </row>
    <row r="88" spans="2:8" x14ac:dyDescent="0.3">
      <c r="B88" s="117"/>
      <c r="C88" s="119"/>
      <c r="D88" s="119"/>
      <c r="E88" s="119"/>
      <c r="F88" s="118"/>
      <c r="G88" s="118"/>
      <c r="H88" s="118"/>
    </row>
    <row r="89" spans="2:8" x14ac:dyDescent="0.3">
      <c r="B89" s="117"/>
      <c r="C89" s="119"/>
      <c r="D89" s="119"/>
      <c r="E89" s="119"/>
      <c r="F89" s="118"/>
      <c r="G89" s="118"/>
      <c r="H89" s="118"/>
    </row>
    <row r="90" spans="2:8" x14ac:dyDescent="0.3">
      <c r="B90" s="117"/>
      <c r="C90" s="119"/>
      <c r="D90" s="119"/>
      <c r="E90" s="119"/>
      <c r="F90" s="118"/>
      <c r="G90" s="118"/>
      <c r="H90" s="118"/>
    </row>
    <row r="91" spans="2:8" x14ac:dyDescent="0.3">
      <c r="B91" s="117"/>
      <c r="C91" s="119"/>
      <c r="D91" s="119"/>
      <c r="E91" s="119"/>
      <c r="F91" s="118"/>
      <c r="G91" s="118"/>
      <c r="H91" s="118"/>
    </row>
    <row r="92" spans="2:8" x14ac:dyDescent="0.3">
      <c r="B92" s="117"/>
      <c r="C92" s="119"/>
      <c r="D92" s="119"/>
      <c r="E92" s="119"/>
      <c r="F92" s="118"/>
      <c r="G92" s="118"/>
      <c r="H92" s="118"/>
    </row>
    <row r="93" spans="2:8" x14ac:dyDescent="0.3">
      <c r="B93" s="117"/>
      <c r="C93" s="119"/>
      <c r="D93" s="119"/>
      <c r="E93" s="119"/>
      <c r="F93" s="118"/>
      <c r="G93" s="118"/>
      <c r="H93" s="118"/>
    </row>
    <row r="94" spans="2:8" x14ac:dyDescent="0.3">
      <c r="B94" s="117"/>
      <c r="C94" s="119"/>
      <c r="D94" s="119"/>
      <c r="E94" s="119"/>
      <c r="F94" s="118"/>
      <c r="G94" s="118"/>
      <c r="H94" s="118"/>
    </row>
    <row r="95" spans="2:8" x14ac:dyDescent="0.3">
      <c r="B95" s="117"/>
      <c r="C95" s="119"/>
      <c r="D95" s="119"/>
      <c r="E95" s="119"/>
      <c r="F95" s="118"/>
      <c r="G95" s="118"/>
      <c r="H95" s="118"/>
    </row>
    <row r="96" spans="2:8" x14ac:dyDescent="0.3">
      <c r="B96" s="117"/>
      <c r="C96" s="119"/>
      <c r="D96" s="119"/>
      <c r="E96" s="119"/>
      <c r="F96" s="118"/>
      <c r="G96" s="118"/>
      <c r="H96" s="118"/>
    </row>
    <row r="97" spans="2:8" x14ac:dyDescent="0.3">
      <c r="B97" s="117"/>
      <c r="C97" s="119"/>
      <c r="D97" s="119"/>
      <c r="E97" s="119"/>
      <c r="F97" s="118"/>
      <c r="G97" s="118"/>
      <c r="H97" s="118"/>
    </row>
    <row r="98" spans="2:8" x14ac:dyDescent="0.3">
      <c r="B98" s="117"/>
      <c r="C98" s="119"/>
      <c r="D98" s="119"/>
      <c r="E98" s="119"/>
      <c r="F98" s="118"/>
      <c r="G98" s="118"/>
      <c r="H98" s="118"/>
    </row>
    <row r="99" spans="2:8" x14ac:dyDescent="0.3">
      <c r="B99" s="117"/>
      <c r="C99" s="119"/>
      <c r="D99" s="119"/>
      <c r="E99" s="119"/>
      <c r="F99" s="118"/>
      <c r="G99" s="118"/>
      <c r="H99" s="118"/>
    </row>
    <row r="100" spans="2:8" x14ac:dyDescent="0.3">
      <c r="B100" s="117"/>
      <c r="C100" s="119"/>
      <c r="D100" s="119"/>
      <c r="E100" s="119"/>
      <c r="F100" s="118"/>
      <c r="G100" s="118"/>
      <c r="H100" s="118"/>
    </row>
    <row r="101" spans="2:8" x14ac:dyDescent="0.3">
      <c r="B101" s="117"/>
      <c r="C101" s="119"/>
      <c r="D101" s="119"/>
      <c r="E101" s="119"/>
      <c r="F101" s="118"/>
      <c r="G101" s="118"/>
      <c r="H101" s="118"/>
    </row>
    <row r="102" spans="2:8" x14ac:dyDescent="0.3">
      <c r="B102" s="117"/>
      <c r="C102" s="119"/>
      <c r="D102" s="119"/>
      <c r="E102" s="119"/>
      <c r="F102" s="118"/>
      <c r="G102" s="118"/>
      <c r="H102" s="118"/>
    </row>
    <row r="103" spans="2:8" x14ac:dyDescent="0.3">
      <c r="B103" s="117"/>
      <c r="C103" s="119"/>
      <c r="D103" s="119"/>
      <c r="E103" s="119"/>
      <c r="F103" s="118"/>
      <c r="G103" s="118"/>
      <c r="H103" s="118"/>
    </row>
    <row r="104" spans="2:8" x14ac:dyDescent="0.3">
      <c r="B104" s="117"/>
      <c r="C104" s="119"/>
      <c r="D104" s="119"/>
      <c r="E104" s="119"/>
      <c r="F104" s="118"/>
      <c r="G104" s="118"/>
      <c r="H104" s="118"/>
    </row>
    <row r="105" spans="2:8" x14ac:dyDescent="0.3">
      <c r="B105" s="117"/>
      <c r="C105" s="119"/>
      <c r="D105" s="119"/>
      <c r="E105" s="119"/>
      <c r="F105" s="118"/>
      <c r="G105" s="118"/>
      <c r="H105" s="118"/>
    </row>
    <row r="106" spans="2:8" x14ac:dyDescent="0.3">
      <c r="B106" s="117"/>
      <c r="C106" s="119"/>
      <c r="D106" s="119"/>
      <c r="E106" s="119"/>
      <c r="F106" s="118"/>
      <c r="G106" s="118"/>
      <c r="H106" s="118"/>
    </row>
    <row r="107" spans="2:8" x14ac:dyDescent="0.3">
      <c r="B107" s="117"/>
      <c r="C107" s="119"/>
      <c r="D107" s="119"/>
      <c r="E107" s="119"/>
      <c r="F107" s="118"/>
      <c r="G107" s="118"/>
      <c r="H107" s="118"/>
    </row>
    <row r="108" spans="2:8" x14ac:dyDescent="0.3">
      <c r="B108" s="117"/>
      <c r="C108" s="119"/>
      <c r="D108" s="119"/>
      <c r="E108" s="119"/>
      <c r="F108" s="118"/>
      <c r="G108" s="118"/>
      <c r="H108" s="118"/>
    </row>
    <row r="109" spans="2:8" x14ac:dyDescent="0.3">
      <c r="B109" s="117"/>
      <c r="C109" s="119"/>
      <c r="D109" s="119"/>
      <c r="E109" s="119"/>
      <c r="F109" s="118"/>
      <c r="G109" s="118"/>
      <c r="H109" s="118"/>
    </row>
    <row r="110" spans="2:8" x14ac:dyDescent="0.3">
      <c r="B110" s="117"/>
      <c r="C110" s="119"/>
      <c r="D110" s="119"/>
      <c r="E110" s="119"/>
      <c r="F110" s="118"/>
      <c r="G110" s="118"/>
      <c r="H110" s="118"/>
    </row>
    <row r="111" spans="2:8" x14ac:dyDescent="0.3">
      <c r="B111" s="117"/>
      <c r="C111" s="119"/>
      <c r="D111" s="119"/>
      <c r="E111" s="119"/>
      <c r="F111" s="118"/>
      <c r="G111" s="118"/>
      <c r="H111" s="118"/>
    </row>
    <row r="112" spans="2:8" x14ac:dyDescent="0.3">
      <c r="B112" s="117"/>
      <c r="C112" s="119"/>
      <c r="D112" s="119"/>
      <c r="E112" s="119"/>
      <c r="F112" s="118"/>
      <c r="G112" s="118"/>
      <c r="H112" s="118"/>
    </row>
    <row r="113" spans="2:8" x14ac:dyDescent="0.3">
      <c r="B113" s="117"/>
      <c r="C113" s="119"/>
      <c r="D113" s="119"/>
      <c r="E113" s="119"/>
      <c r="F113" s="118"/>
      <c r="G113" s="118"/>
      <c r="H113" s="118"/>
    </row>
    <row r="114" spans="2:8" x14ac:dyDescent="0.3">
      <c r="B114" s="117"/>
      <c r="C114" s="119"/>
      <c r="D114" s="119"/>
      <c r="E114" s="119"/>
      <c r="F114" s="118"/>
      <c r="G114" s="118"/>
      <c r="H114" s="118"/>
    </row>
    <row r="115" spans="2:8" x14ac:dyDescent="0.3">
      <c r="B115" s="117"/>
      <c r="C115" s="119"/>
      <c r="D115" s="119"/>
      <c r="E115" s="119"/>
      <c r="F115" s="118"/>
      <c r="G115" s="118"/>
      <c r="H115" s="118"/>
    </row>
    <row r="116" spans="2:8" x14ac:dyDescent="0.3">
      <c r="B116" s="117"/>
      <c r="C116" s="119"/>
      <c r="D116" s="119"/>
      <c r="E116" s="119"/>
      <c r="F116" s="118"/>
      <c r="G116" s="118"/>
      <c r="H116" s="118"/>
    </row>
    <row r="117" spans="2:8" x14ac:dyDescent="0.3">
      <c r="B117" s="117"/>
      <c r="C117" s="119"/>
      <c r="D117" s="119"/>
      <c r="E117" s="119"/>
      <c r="F117" s="118"/>
      <c r="G117" s="118"/>
      <c r="H117" s="118"/>
    </row>
    <row r="118" spans="2:8" x14ac:dyDescent="0.3">
      <c r="B118" s="117"/>
      <c r="C118" s="119"/>
      <c r="D118" s="119"/>
      <c r="E118" s="119"/>
      <c r="F118" s="118"/>
      <c r="G118" s="118"/>
      <c r="H118" s="118"/>
    </row>
    <row r="119" spans="2:8" x14ac:dyDescent="0.3">
      <c r="B119" s="117"/>
      <c r="C119" s="119"/>
      <c r="D119" s="119"/>
      <c r="E119" s="119"/>
      <c r="F119" s="118"/>
      <c r="G119" s="118"/>
      <c r="H119" s="118"/>
    </row>
    <row r="120" spans="2:8" x14ac:dyDescent="0.3">
      <c r="B120" s="117"/>
      <c r="C120" s="119"/>
      <c r="D120" s="119"/>
      <c r="E120" s="119"/>
      <c r="F120" s="118"/>
      <c r="G120" s="118"/>
      <c r="H120" s="118"/>
    </row>
    <row r="121" spans="2:8" x14ac:dyDescent="0.3">
      <c r="B121" s="117"/>
      <c r="C121" s="119"/>
      <c r="D121" s="119"/>
      <c r="E121" s="119"/>
      <c r="F121" s="118"/>
      <c r="G121" s="118"/>
      <c r="H121" s="118"/>
    </row>
    <row r="122" spans="2:8" x14ac:dyDescent="0.3">
      <c r="B122" s="117"/>
      <c r="C122" s="119"/>
      <c r="D122" s="119"/>
      <c r="E122" s="119"/>
      <c r="F122" s="118"/>
      <c r="G122" s="118"/>
      <c r="H122" s="118"/>
    </row>
    <row r="123" spans="2:8" x14ac:dyDescent="0.3">
      <c r="B123" s="117"/>
      <c r="C123" s="119"/>
      <c r="D123" s="119"/>
      <c r="E123" s="119"/>
      <c r="F123" s="118"/>
      <c r="G123" s="118"/>
      <c r="H123" s="118"/>
    </row>
    <row r="124" spans="2:8" x14ac:dyDescent="0.3">
      <c r="B124" s="117"/>
      <c r="C124" s="119"/>
      <c r="D124" s="119"/>
      <c r="E124" s="119"/>
      <c r="F124" s="118"/>
      <c r="G124" s="118"/>
      <c r="H124" s="118"/>
    </row>
    <row r="125" spans="2:8" x14ac:dyDescent="0.3">
      <c r="B125" s="117"/>
      <c r="C125" s="119"/>
      <c r="D125" s="119"/>
      <c r="E125" s="119"/>
      <c r="F125" s="118"/>
      <c r="G125" s="118"/>
      <c r="H125" s="118"/>
    </row>
    <row r="126" spans="2:8" x14ac:dyDescent="0.3">
      <c r="B126" s="117"/>
      <c r="C126" s="119"/>
      <c r="D126" s="119"/>
      <c r="E126" s="119"/>
      <c r="F126" s="118"/>
      <c r="G126" s="118"/>
      <c r="H126" s="118"/>
    </row>
    <row r="127" spans="2:8" x14ac:dyDescent="0.3">
      <c r="B127" s="117"/>
      <c r="C127" s="119"/>
      <c r="D127" s="119"/>
      <c r="E127" s="119"/>
      <c r="F127" s="118"/>
      <c r="G127" s="118"/>
      <c r="H127" s="118"/>
    </row>
    <row r="128" spans="2:8" x14ac:dyDescent="0.3">
      <c r="B128" s="117"/>
      <c r="C128" s="119"/>
      <c r="D128" s="119"/>
      <c r="E128" s="119"/>
      <c r="F128" s="118"/>
      <c r="G128" s="118"/>
      <c r="H128" s="118"/>
    </row>
    <row r="129" spans="2:8" x14ac:dyDescent="0.3">
      <c r="B129" s="117"/>
      <c r="C129" s="119"/>
      <c r="D129" s="119"/>
      <c r="E129" s="119"/>
      <c r="F129" s="118"/>
      <c r="G129" s="118"/>
      <c r="H129" s="118"/>
    </row>
    <row r="130" spans="2:8" x14ac:dyDescent="0.3">
      <c r="B130" s="117"/>
      <c r="C130" s="119"/>
      <c r="D130" s="119"/>
      <c r="E130" s="119"/>
      <c r="F130" s="118"/>
      <c r="G130" s="118"/>
      <c r="H130" s="118"/>
    </row>
    <row r="131" spans="2:8" x14ac:dyDescent="0.3">
      <c r="B131" s="117"/>
      <c r="C131" s="119"/>
      <c r="D131" s="119"/>
      <c r="E131" s="119"/>
    </row>
    <row r="132" spans="2:8" x14ac:dyDescent="0.3">
      <c r="B132" s="117"/>
      <c r="C132" s="119"/>
      <c r="D132" s="119"/>
      <c r="E132" s="119"/>
    </row>
    <row r="133" spans="2:8" x14ac:dyDescent="0.3">
      <c r="B133" s="117"/>
      <c r="C133" s="119"/>
      <c r="D133" s="119"/>
      <c r="E133" s="119"/>
    </row>
  </sheetData>
  <sheetProtection algorithmName="SHA-512" hashValue="niXyWbl+ncllC5UXKbEcc31Wg4tLFqx6zCVqOEW1tn08Uj5zFF3R7YcDS2TLHectv3PPy9KE+C6f3phcO7XQWg==" saltValue="rctDNOgDQtNxKzgO0Bo84g==" spinCount="100000" sheet="1" objects="1" scenarios="1" selectLockedCells="1"/>
  <mergeCells count="110">
    <mergeCell ref="F129:H129"/>
    <mergeCell ref="F130:H130"/>
    <mergeCell ref="F123:H123"/>
    <mergeCell ref="F124:H124"/>
    <mergeCell ref="F125:H125"/>
    <mergeCell ref="F126:H126"/>
    <mergeCell ref="F127:H127"/>
    <mergeCell ref="F128:H128"/>
    <mergeCell ref="F117:H117"/>
    <mergeCell ref="F118:H118"/>
    <mergeCell ref="F119:H119"/>
    <mergeCell ref="F120:H120"/>
    <mergeCell ref="F121:H121"/>
    <mergeCell ref="F122:H122"/>
    <mergeCell ref="F111:H111"/>
    <mergeCell ref="F112:H112"/>
    <mergeCell ref="F113:H113"/>
    <mergeCell ref="F114:H114"/>
    <mergeCell ref="F115:H115"/>
    <mergeCell ref="F116:H116"/>
    <mergeCell ref="F105:H105"/>
    <mergeCell ref="F106:H106"/>
    <mergeCell ref="F107:H107"/>
    <mergeCell ref="F108:H108"/>
    <mergeCell ref="F109:H109"/>
    <mergeCell ref="F110:H110"/>
    <mergeCell ref="F99:H99"/>
    <mergeCell ref="F100:H100"/>
    <mergeCell ref="F101:H101"/>
    <mergeCell ref="F102:H102"/>
    <mergeCell ref="F103:H103"/>
    <mergeCell ref="F104:H104"/>
    <mergeCell ref="F93:H93"/>
    <mergeCell ref="F94:H94"/>
    <mergeCell ref="F95:H95"/>
    <mergeCell ref="F96:H96"/>
    <mergeCell ref="F97:H97"/>
    <mergeCell ref="F98:H98"/>
    <mergeCell ref="F87:H87"/>
    <mergeCell ref="F88:H88"/>
    <mergeCell ref="F89:H89"/>
    <mergeCell ref="F90:H90"/>
    <mergeCell ref="F91:H91"/>
    <mergeCell ref="F92:H92"/>
    <mergeCell ref="F81:H81"/>
    <mergeCell ref="F82:H82"/>
    <mergeCell ref="F83:H83"/>
    <mergeCell ref="F84:H84"/>
    <mergeCell ref="F85:H85"/>
    <mergeCell ref="F86:H86"/>
    <mergeCell ref="F75:H75"/>
    <mergeCell ref="F76:H76"/>
    <mergeCell ref="F77:H77"/>
    <mergeCell ref="F78:H78"/>
    <mergeCell ref="F79:H79"/>
    <mergeCell ref="F80:H80"/>
    <mergeCell ref="F69:H69"/>
    <mergeCell ref="F70:H70"/>
    <mergeCell ref="F71:H71"/>
    <mergeCell ref="F72:H72"/>
    <mergeCell ref="F73:H73"/>
    <mergeCell ref="F74:H74"/>
    <mergeCell ref="F63:H63"/>
    <mergeCell ref="F64:H64"/>
    <mergeCell ref="F65:H65"/>
    <mergeCell ref="F66:H66"/>
    <mergeCell ref="F67:H67"/>
    <mergeCell ref="F68:H68"/>
    <mergeCell ref="F57:H57"/>
    <mergeCell ref="F58:H58"/>
    <mergeCell ref="F59:H59"/>
    <mergeCell ref="F60:H60"/>
    <mergeCell ref="F61:H61"/>
    <mergeCell ref="F62:H62"/>
    <mergeCell ref="F51:H51"/>
    <mergeCell ref="F52:H52"/>
    <mergeCell ref="F53:H53"/>
    <mergeCell ref="F54:H54"/>
    <mergeCell ref="F55:H55"/>
    <mergeCell ref="F56:H56"/>
    <mergeCell ref="F45:H45"/>
    <mergeCell ref="F46:H46"/>
    <mergeCell ref="F47:H47"/>
    <mergeCell ref="F48:H48"/>
    <mergeCell ref="F49:H49"/>
    <mergeCell ref="F50:H50"/>
    <mergeCell ref="F39:H39"/>
    <mergeCell ref="F40:H40"/>
    <mergeCell ref="F41:H41"/>
    <mergeCell ref="F42:H42"/>
    <mergeCell ref="F43:H43"/>
    <mergeCell ref="F44:H44"/>
    <mergeCell ref="F33:H33"/>
    <mergeCell ref="F34:H34"/>
    <mergeCell ref="F35:H35"/>
    <mergeCell ref="F36:H36"/>
    <mergeCell ref="F37:H37"/>
    <mergeCell ref="F38:H38"/>
    <mergeCell ref="F27:H27"/>
    <mergeCell ref="F28:H28"/>
    <mergeCell ref="F29:H29"/>
    <mergeCell ref="F30:H30"/>
    <mergeCell ref="F31:H31"/>
    <mergeCell ref="F32:H32"/>
    <mergeCell ref="F21:H21"/>
    <mergeCell ref="F22:H22"/>
    <mergeCell ref="F23:H23"/>
    <mergeCell ref="F24:H24"/>
    <mergeCell ref="F25:H25"/>
    <mergeCell ref="F26:H26"/>
  </mergeCells>
  <conditionalFormatting sqref="A1:XFD1048576">
    <cfRule type="expression" dxfId="127" priority="4">
      <formula>$E$4="Excel version: Invalid"</formula>
    </cfRule>
    <cfRule type="expression" dxfId="126" priority="5" stopIfTrue="1">
      <formula>$F$4="Error: Please use Office 2021 desktop version or newer"</formula>
    </cfRule>
  </conditionalFormatting>
  <conditionalFormatting sqref="B21:F21">
    <cfRule type="expression" dxfId="125" priority="3" stopIfTrue="1">
      <formula>$F$21&lt;&gt;""</formula>
    </cfRule>
  </conditionalFormatting>
  <conditionalFormatting sqref="B22:F22">
    <cfRule type="expression" dxfId="124" priority="2" stopIfTrue="1">
      <formula>$F$22&lt;&gt;""</formula>
    </cfRule>
  </conditionalFormatting>
  <conditionalFormatting sqref="B23:F23">
    <cfRule type="expression" dxfId="4" priority="1" stopIfTrue="1">
      <formula>$F$23&lt;&gt;""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F4A6-804B-1B43-9749-B4C08999EDA4}">
  <sheetPr>
    <tabColor rgb="FF4FADEA"/>
  </sheetPr>
  <dimension ref="B1:N75"/>
  <sheetViews>
    <sheetView workbookViewId="0">
      <selection activeCell="E24" sqref="E24"/>
    </sheetView>
  </sheetViews>
  <sheetFormatPr baseColWidth="10" defaultColWidth="8.83203125" defaultRowHeight="9" x14ac:dyDescent="0.15"/>
  <cols>
    <col min="1" max="1" width="8.83203125" style="93"/>
    <col min="2" max="9" width="10.5" style="93" bestFit="1" customWidth="1"/>
    <col min="10" max="10" width="8.83203125" style="93"/>
    <col min="11" max="11" width="14.6640625" style="95" customWidth="1"/>
    <col min="12" max="12" width="55.6640625" style="93" bestFit="1" customWidth="1"/>
    <col min="13" max="13" width="53" style="93" customWidth="1"/>
    <col min="14" max="14" width="9" style="93" bestFit="1" customWidth="1"/>
    <col min="15" max="16384" width="8.83203125" style="93"/>
  </cols>
  <sheetData>
    <row r="1" spans="2:13" s="94" customFormat="1" x14ac:dyDescent="0.15">
      <c r="K1" s="95"/>
    </row>
    <row r="2" spans="2:13" s="94" customFormat="1" x14ac:dyDescent="0.15">
      <c r="K2" s="95"/>
    </row>
    <row r="4" spans="2:13" x14ac:dyDescent="0.15">
      <c r="B4" s="96">
        <v>0</v>
      </c>
      <c r="C4" s="96"/>
      <c r="D4" s="96"/>
      <c r="E4" s="96"/>
      <c r="F4" s="96"/>
      <c r="G4" s="96"/>
      <c r="H4" s="96"/>
      <c r="I4" s="96"/>
      <c r="K4" s="98">
        <v>0</v>
      </c>
      <c r="L4" s="98"/>
      <c r="M4" s="98"/>
    </row>
    <row r="5" spans="2:13" x14ac:dyDescent="0.15">
      <c r="B5" s="96"/>
      <c r="C5" s="96"/>
      <c r="D5" s="96"/>
      <c r="E5" s="96"/>
      <c r="F5" s="96"/>
      <c r="G5" s="96"/>
      <c r="H5" s="96"/>
      <c r="I5" s="96"/>
      <c r="K5" s="95">
        <v>0</v>
      </c>
      <c r="L5" s="95">
        <v>0</v>
      </c>
      <c r="M5" s="95">
        <v>0</v>
      </c>
    </row>
    <row r="6" spans="2:13" x14ac:dyDescent="0.15">
      <c r="B6" s="96"/>
      <c r="C6" s="96"/>
      <c r="D6" s="96"/>
      <c r="E6" s="96"/>
      <c r="F6" s="96"/>
      <c r="G6" s="96"/>
      <c r="H6" s="96"/>
      <c r="I6" s="96"/>
      <c r="K6" s="95">
        <v>0</v>
      </c>
      <c r="L6" s="95">
        <v>0</v>
      </c>
      <c r="M6" s="95">
        <v>0</v>
      </c>
    </row>
    <row r="7" spans="2:13" x14ac:dyDescent="0.15">
      <c r="K7" s="95">
        <v>0</v>
      </c>
      <c r="L7" s="95">
        <v>0</v>
      </c>
      <c r="M7" s="95">
        <v>1</v>
      </c>
    </row>
    <row r="8" spans="2:13" x14ac:dyDescent="0.15">
      <c r="B8" s="97">
        <v>0</v>
      </c>
      <c r="C8" s="97"/>
      <c r="D8" s="97"/>
      <c r="E8" s="97"/>
      <c r="F8" s="97"/>
      <c r="G8" s="97"/>
      <c r="H8" s="97"/>
      <c r="I8" s="97"/>
      <c r="K8" s="95">
        <v>0</v>
      </c>
      <c r="L8" s="95">
        <v>0</v>
      </c>
      <c r="M8" s="95">
        <v>1</v>
      </c>
    </row>
    <row r="9" spans="2:13" x14ac:dyDescent="0.15">
      <c r="B9" s="97"/>
      <c r="C9" s="97"/>
      <c r="D9" s="97"/>
      <c r="E9" s="97"/>
      <c r="F9" s="97"/>
      <c r="G9" s="97"/>
      <c r="H9" s="97"/>
      <c r="I9" s="97"/>
    </row>
    <row r="10" spans="2:13" x14ac:dyDescent="0.15">
      <c r="B10" s="97"/>
      <c r="C10" s="97"/>
      <c r="D10" s="97"/>
      <c r="E10" s="97"/>
      <c r="F10" s="97"/>
      <c r="G10" s="97"/>
      <c r="H10" s="97"/>
      <c r="I10" s="97"/>
      <c r="K10" s="98">
        <v>0</v>
      </c>
      <c r="L10" s="98"/>
      <c r="M10" s="98"/>
    </row>
    <row r="11" spans="2:13" x14ac:dyDescent="0.15">
      <c r="K11" s="95">
        <v>0</v>
      </c>
      <c r="L11" s="95">
        <v>0</v>
      </c>
      <c r="M11" s="105">
        <v>1</v>
      </c>
    </row>
    <row r="12" spans="2:13" x14ac:dyDescent="0.15">
      <c r="B12" s="100">
        <v>0</v>
      </c>
      <c r="C12" s="100"/>
      <c r="D12" s="100"/>
      <c r="E12" s="100"/>
      <c r="F12" s="100"/>
      <c r="G12" s="100"/>
      <c r="H12" s="100"/>
      <c r="I12" s="100"/>
      <c r="K12" s="95">
        <v>0</v>
      </c>
      <c r="L12" s="95">
        <v>0</v>
      </c>
      <c r="M12" s="99">
        <v>1</v>
      </c>
    </row>
    <row r="13" spans="2:13" x14ac:dyDescent="0.15">
      <c r="B13" s="99">
        <v>0</v>
      </c>
      <c r="C13" s="99">
        <v>0</v>
      </c>
      <c r="D13" s="99">
        <v>0</v>
      </c>
      <c r="E13" s="99">
        <v>0</v>
      </c>
      <c r="F13" s="99">
        <v>0</v>
      </c>
      <c r="G13" s="99">
        <v>0</v>
      </c>
      <c r="H13" s="99">
        <v>0</v>
      </c>
      <c r="I13" s="99">
        <v>0</v>
      </c>
      <c r="K13" s="95">
        <v>0</v>
      </c>
      <c r="L13" s="95">
        <v>0</v>
      </c>
      <c r="M13" s="99">
        <v>1</v>
      </c>
    </row>
    <row r="14" spans="2:13" x14ac:dyDescent="0.15">
      <c r="B14" s="99">
        <v>0</v>
      </c>
      <c r="C14" s="99">
        <v>0</v>
      </c>
      <c r="D14" s="99">
        <v>0</v>
      </c>
      <c r="E14" s="99">
        <v>0</v>
      </c>
      <c r="F14" s="99">
        <v>0</v>
      </c>
      <c r="G14" s="99">
        <v>0</v>
      </c>
      <c r="H14" s="99">
        <v>0</v>
      </c>
      <c r="I14" s="99">
        <v>0</v>
      </c>
      <c r="K14" s="95">
        <v>0</v>
      </c>
      <c r="L14" s="95">
        <v>0</v>
      </c>
      <c r="M14" s="104">
        <v>1</v>
      </c>
    </row>
    <row r="15" spans="2:13" x14ac:dyDescent="0.15">
      <c r="B15" s="99">
        <v>0</v>
      </c>
      <c r="C15" s="99">
        <v>0</v>
      </c>
      <c r="D15" s="99">
        <v>0</v>
      </c>
      <c r="E15" s="99">
        <v>0</v>
      </c>
      <c r="F15" s="99">
        <v>0</v>
      </c>
      <c r="G15" s="99">
        <v>0</v>
      </c>
      <c r="H15" s="99">
        <v>0</v>
      </c>
      <c r="I15" s="99">
        <v>0</v>
      </c>
      <c r="K15" s="95">
        <v>0</v>
      </c>
      <c r="L15" s="95">
        <v>0</v>
      </c>
      <c r="M15" s="105">
        <v>1</v>
      </c>
    </row>
    <row r="16" spans="2:13" x14ac:dyDescent="0.15">
      <c r="B16" s="99">
        <v>0</v>
      </c>
      <c r="C16" s="99">
        <v>0</v>
      </c>
      <c r="D16" s="99">
        <v>0</v>
      </c>
      <c r="E16" s="99">
        <v>0</v>
      </c>
      <c r="F16" s="99">
        <v>0</v>
      </c>
      <c r="G16" s="99">
        <v>0</v>
      </c>
      <c r="H16" s="99">
        <v>0</v>
      </c>
      <c r="I16" s="99">
        <v>0</v>
      </c>
      <c r="K16" s="95">
        <v>0</v>
      </c>
      <c r="L16" s="95">
        <v>0</v>
      </c>
      <c r="M16" s="105">
        <v>1</v>
      </c>
    </row>
    <row r="17" spans="2:14" x14ac:dyDescent="0.15">
      <c r="B17" s="99">
        <v>0</v>
      </c>
      <c r="C17" s="99">
        <v>0</v>
      </c>
      <c r="D17" s="99">
        <v>0</v>
      </c>
      <c r="E17" s="99">
        <v>0</v>
      </c>
      <c r="F17" s="99">
        <v>0</v>
      </c>
      <c r="G17" s="99">
        <v>0</v>
      </c>
      <c r="H17" s="99">
        <v>0</v>
      </c>
      <c r="I17" s="99">
        <v>0</v>
      </c>
      <c r="K17" s="95">
        <v>0</v>
      </c>
      <c r="L17" s="95">
        <v>0</v>
      </c>
      <c r="M17" s="106">
        <v>1</v>
      </c>
    </row>
    <row r="18" spans="2:14" x14ac:dyDescent="0.15">
      <c r="B18" s="99">
        <v>0</v>
      </c>
      <c r="C18" s="99">
        <v>0</v>
      </c>
      <c r="D18" s="99">
        <v>0</v>
      </c>
      <c r="E18" s="99">
        <v>0</v>
      </c>
      <c r="F18" s="99">
        <v>0</v>
      </c>
      <c r="G18" s="99">
        <v>0</v>
      </c>
      <c r="H18" s="99">
        <v>0</v>
      </c>
      <c r="I18" s="99">
        <v>0</v>
      </c>
    </row>
    <row r="19" spans="2:14" x14ac:dyDescent="0.15">
      <c r="K19" s="98">
        <v>0</v>
      </c>
      <c r="L19" s="98"/>
      <c r="M19" s="98"/>
    </row>
    <row r="20" spans="2:14" x14ac:dyDescent="0.15">
      <c r="K20" s="95">
        <v>0</v>
      </c>
      <c r="L20" s="95">
        <v>0</v>
      </c>
      <c r="M20" s="95">
        <v>0</v>
      </c>
    </row>
    <row r="21" spans="2:14" x14ac:dyDescent="0.15">
      <c r="B21" s="100">
        <v>0</v>
      </c>
      <c r="C21" s="100"/>
      <c r="D21" s="100"/>
      <c r="E21" s="100"/>
      <c r="F21" s="100"/>
      <c r="G21" s="100"/>
      <c r="H21" s="100"/>
      <c r="I21" s="100"/>
      <c r="K21" s="95">
        <v>0</v>
      </c>
      <c r="L21" s="95">
        <v>0</v>
      </c>
      <c r="M21" s="95">
        <v>0</v>
      </c>
    </row>
    <row r="22" spans="2:14" x14ac:dyDescent="0.15">
      <c r="L22" s="103">
        <v>0</v>
      </c>
      <c r="M22" s="107">
        <v>5</v>
      </c>
      <c r="N22" s="93">
        <v>0</v>
      </c>
    </row>
    <row r="24" spans="2:14" x14ac:dyDescent="0.15">
      <c r="K24" s="98">
        <v>0</v>
      </c>
      <c r="L24" s="98"/>
      <c r="M24" s="98"/>
    </row>
    <row r="25" spans="2:14" x14ac:dyDescent="0.15">
      <c r="K25" s="95">
        <v>0</v>
      </c>
      <c r="L25" s="108">
        <v>0</v>
      </c>
      <c r="M25" s="108"/>
    </row>
    <row r="26" spans="2:14" x14ac:dyDescent="0.15">
      <c r="K26" s="95">
        <v>0</v>
      </c>
      <c r="L26" s="108">
        <v>0</v>
      </c>
      <c r="M26" s="108"/>
    </row>
    <row r="27" spans="2:14" x14ac:dyDescent="0.15">
      <c r="K27" s="95">
        <v>0</v>
      </c>
      <c r="L27" s="108">
        <v>0</v>
      </c>
      <c r="M27" s="108"/>
    </row>
    <row r="28" spans="2:14" x14ac:dyDescent="0.15">
      <c r="K28" s="95">
        <v>0</v>
      </c>
      <c r="L28" s="108">
        <v>0</v>
      </c>
      <c r="M28" s="108"/>
    </row>
    <row r="29" spans="2:14" x14ac:dyDescent="0.15">
      <c r="K29" s="95">
        <v>0</v>
      </c>
      <c r="L29" s="108">
        <v>0</v>
      </c>
      <c r="M29" s="108"/>
    </row>
    <row r="30" spans="2:14" x14ac:dyDescent="0.15">
      <c r="K30" s="95">
        <v>0</v>
      </c>
      <c r="L30" s="108">
        <v>0</v>
      </c>
      <c r="M30" s="108"/>
    </row>
    <row r="62" spans="12:12" x14ac:dyDescent="0.15">
      <c r="L62" s="93">
        <v>0</v>
      </c>
    </row>
    <row r="63" spans="12:12" x14ac:dyDescent="0.15">
      <c r="L63" s="93">
        <v>0</v>
      </c>
    </row>
    <row r="68" spans="12:12" x14ac:dyDescent="0.15">
      <c r="L68" s="93">
        <v>0</v>
      </c>
    </row>
    <row r="69" spans="12:12" x14ac:dyDescent="0.15">
      <c r="L69" s="93">
        <v>0</v>
      </c>
    </row>
    <row r="70" spans="12:12" x14ac:dyDescent="0.15">
      <c r="L70" s="93">
        <v>0</v>
      </c>
    </row>
    <row r="73" spans="12:12" x14ac:dyDescent="0.15">
      <c r="L73" s="93">
        <v>0</v>
      </c>
    </row>
    <row r="74" spans="12:12" x14ac:dyDescent="0.15">
      <c r="L74" s="93">
        <v>0</v>
      </c>
    </row>
    <row r="75" spans="12:12" x14ac:dyDescent="0.15">
      <c r="L75" s="93">
        <v>0</v>
      </c>
    </row>
  </sheetData>
  <mergeCells count="14">
    <mergeCell ref="L29:M29"/>
    <mergeCell ref="L30:M30"/>
    <mergeCell ref="B21:I21"/>
    <mergeCell ref="K24:M24"/>
    <mergeCell ref="L25:M25"/>
    <mergeCell ref="L26:M26"/>
    <mergeCell ref="L27:M27"/>
    <mergeCell ref="L28:M28"/>
    <mergeCell ref="B4:I6"/>
    <mergeCell ref="K4:M4"/>
    <mergeCell ref="B8:I10"/>
    <mergeCell ref="K10:M10"/>
    <mergeCell ref="B12:I12"/>
    <mergeCell ref="K19:M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CEA2-FCCE-D24E-9FCC-0EEC3046A0C5}">
  <sheetPr>
    <tabColor rgb="FF4FADEA"/>
  </sheetPr>
  <dimension ref="A1:N75"/>
  <sheetViews>
    <sheetView workbookViewId="0">
      <selection activeCell="M7" sqref="M7"/>
    </sheetView>
  </sheetViews>
  <sheetFormatPr baseColWidth="10" defaultColWidth="8.83203125" defaultRowHeight="9" x14ac:dyDescent="0.15"/>
  <cols>
    <col min="1" max="1" width="9" style="93" bestFit="1" customWidth="1"/>
    <col min="2" max="9" width="10.5" style="93" bestFit="1" customWidth="1"/>
    <col min="10" max="10" width="8.83203125" style="93"/>
    <col min="11" max="11" width="14.6640625" style="95" customWidth="1"/>
    <col min="12" max="12" width="55.6640625" style="93" bestFit="1" customWidth="1"/>
    <col min="13" max="13" width="53" style="93" customWidth="1"/>
    <col min="14" max="14" width="9" style="93" bestFit="1" customWidth="1"/>
    <col min="15" max="16384" width="8.83203125" style="93"/>
  </cols>
  <sheetData>
    <row r="1" spans="1:13" s="94" customFormat="1" x14ac:dyDescent="0.15">
      <c r="I1" s="94" t="s">
        <v>312</v>
      </c>
      <c r="K1" s="95"/>
    </row>
    <row r="2" spans="1:13" s="94" customFormat="1" x14ac:dyDescent="0.15">
      <c r="A2" s="109">
        <f ca="1">IF('Page A'!$D$2="DRAGGING CELLS IS NOT PERMITTED. PLEASE UNDO LAST ACTION!!",0,IF('Page A'!$P$1&lt;&gt;"Feedback OFF",IF(Scoreboard!$F$21="",SUMIFS('Page APT'!A3:$AL$75, 'Page APT'!A3:$AL$75, "&gt;0", 'Page ASC'!A3:$AL$75, "PerfectMsg")+ABS(SUMIFS('Page APT'!A3:$AL$75, 'Page APT'!A3:$AL$75, "&lt;0", 'Page ASC'!A3:$AL$75, "PerfectMsg")),0),0))</f>
        <v>0</v>
      </c>
      <c r="B2" s="109">
        <f>SUMIF('Page APT'!A3:$AL$75,"&gt;0")</f>
        <v>14</v>
      </c>
      <c r="K2" s="95"/>
    </row>
    <row r="4" spans="1:13" x14ac:dyDescent="0.15">
      <c r="B4" s="96">
        <v>0</v>
      </c>
      <c r="C4" s="96"/>
      <c r="D4" s="96"/>
      <c r="E4" s="96"/>
      <c r="F4" s="96"/>
      <c r="G4" s="96"/>
      <c r="H4" s="96"/>
      <c r="I4" s="96"/>
      <c r="K4" s="98">
        <v>0</v>
      </c>
      <c r="L4" s="98"/>
      <c r="M4" s="98"/>
    </row>
    <row r="5" spans="1:13" x14ac:dyDescent="0.15">
      <c r="B5" s="96"/>
      <c r="C5" s="96"/>
      <c r="D5" s="96"/>
      <c r="E5" s="96"/>
      <c r="F5" s="96"/>
      <c r="G5" s="96"/>
      <c r="H5" s="96"/>
      <c r="I5" s="96"/>
      <c r="K5" s="95">
        <v>0</v>
      </c>
      <c r="L5" s="95">
        <v>0</v>
      </c>
      <c r="M5" s="95"/>
    </row>
    <row r="6" spans="1:13" x14ac:dyDescent="0.15">
      <c r="B6" s="96"/>
      <c r="C6" s="96"/>
      <c r="D6" s="96"/>
      <c r="E6" s="96"/>
      <c r="F6" s="96"/>
      <c r="G6" s="96"/>
      <c r="H6" s="96"/>
      <c r="I6" s="96"/>
      <c r="K6" s="95">
        <v>0</v>
      </c>
      <c r="L6" s="95">
        <v>0</v>
      </c>
      <c r="M6" s="95"/>
    </row>
    <row r="7" spans="1:13" x14ac:dyDescent="0.15">
      <c r="K7" s="95">
        <v>0</v>
      </c>
      <c r="L7" s="95">
        <v>0</v>
      </c>
      <c r="M7" s="95" t="str">
        <f ca="1">_xlfn.IFS(ISBLANK('Page A'!M7),"",IF(NOT(ISNA('#_Page A'!M7)),IF(ISNA('Page A'!M7),TRUE,FALSE),FALSE),"StuNAMsg",IF(AND(ISNA('#_Page A'!M7),ISNA('Page A'!M7)),TRUE,FALSE),"PerfectMsg",IF(NOT(ISERROR('#_Page A'!M7)),IF(ISERROR('Page A'!M7),TRUE,FALSE),FALSE),"StuErrorMsg",IF(TYPE('#_Page A'!M7)&lt;&gt;TYPE('Page A'!M7),TRUE,FALSE),"WrongTypeMsg",IF(_xlfn.ISFORMULA('#_Page A'!M7),IF(NOT(_xlfn.ISFORMULA('Page A'!M7)),TRUE),FALSE),"MissingFormulaMsg",IF(NOT(AND(ISNUMBER(FIND("[",_xlfn.FORMULATEXT('#_Page A'!M7))),ISNUMBER(FIND("!",_xlfn.FORMULATEXT('#_Page A'!M7))))),AND(ISNUMBER(FIND("[",_xlfn.FORMULATEXT('Page A'!M7))),ISNUMBER(FIND("!",_xlfn.FORMULATEXT('Page A'!M7)))),FALSE),"ExternalRefsMsg",IF(ISNUMBER('#_Page A'!M7),IF(ABS('#_Page A'!M7-'Page A'!M7)&gt;0.00001,TRUE,FALSE),IF('#_Page A'!M7&lt;&gt;'Page A'!M7,TRUE,FALSE)),IF(ISNUMBER('#_Page A'!M7),IF('#_Page A'!M7&gt;'Page A'!M7,"TooLow","TooHigh"),"WrongAnswer"),NOT(_xlfn.ISFORMULA('#_Page A'!M7)),"PerfectMsg",IF((LEN(SUBSTITUTE(SUBSTITUTE(SUBSTITUTE(SUBSTITUTE(SUBSTITUTE(SUBSTITUTE(SUBSTITUTE(SUBSTITUTE(SUBSTITUTE(SUBSTITUTE(SUBSTITUTE(SUBSTITUTE(SUBSTITUTE(SUBSTITUTE(SUBSTITUTE(SUBSTITUTE(SUBSTITUTE(SUBSTITUTE(SUBSTITUTE(SUBSTITUTE(SUBSTITUTE(SUBSTITUTE(SUBSTITUTE(SUBSTITUTE(IF(_xlfn.ISFORMULA('Page A'!M7),_xlfn.FORMULATEXT('Page A'!M7),'Page A'!M7),"9","#"),"8","#"),"7","#"),"6","#"),"5","#"),"4","#"),"3","#"),"2","#"),"1","#"),"0","#"),CHAR(10),""),"$",""),"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A'!M7),_xlfn.FORMULATEXT('Page A'!M7),'Page A'!M7),"9","#"),"8","#"),"7","#"),"6","#"),"5","#"),"4","#"),"3","#"),"2","#"),"1","#"),"0","#"),CHAR(10),""),"$",""),"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A'!M7),_xlfn.FORMULATEXT('#_Page A'!M7),'#_Page A'!M7),"9","#"),"8","#"),"7","#"),"6","#"),"5","#"),"4","#"),"3","#"),"2","#"),"1","#"),"0","#"),CHAR(10),""),"$",""),"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A'!M7),_xlfn.FORMULATEXT('#_Page A'!M7),'#_Page A'!M7),"9","#"),"8","#"),"7","#"),"6","#"),"5","#"),"4","#"),"3","#"),"2","#"),"1","#"),"0","#"),CHAR(10),""),"$","")," ",""),",","@"),"&gt;","@"),"&lt;","@"),"=","@"),")","@"),"(","@"),"^","@"),"/","@"),"+","@"),"*","@"),"-","@"),"@#","")))/2,TRUE,FALSE),"HardCodeMsg",IF(LEN(IF(_xlfn.ISFORMULA('Page A'!M7),_xlfn.FORMULATEXT('Page A'!M7),'Page A'!M7))-LEN(SUBSTITUTE(IF(_xlfn.ISFORMULA('Page A'!M7),_xlfn.FORMULATEXT('Page A'!M7),'Page A'!M7),"""",""))&gt;LEN(IF(_xlfn.ISFORMULA('#_Page A'!M7),_xlfn.FORMULATEXT('#_Page A'!M7),'#_Page A'!M7))-LEN(SUBSTITUTE(IF(_xlfn.ISFORMULA('#_Page A'!M7),_xlfn.FORMULATEXT('#_Page A'!M7),'#_Page A'!M7),"""","")),TRUE,FALSE),"HardQuoteMsg",IF(LEN(IF(_xlfn.ISFORMULA('Page A'!M7),_xlfn.FORMULATEXT('Page A'!M7),'Page A'!M7))-LEN(SUBSTITUTE(IF(_xlfn.ISFORMULA('Page A'!M7),_xlfn.FORMULATEXT('Page A'!M7),'Page A'!M7),"$",""))&lt;0.5*(LEN(IF(_xlfn.ISFORMULA('#_Page A'!M7),_xlfn.FORMULATEXT('#_Page A'!M7),'#_Page A'!M7))-LEN(SUBSTITUTE(IF(_xlfn.ISFORMULA('#_Page A'!M7),_xlfn.FORMULATEXT('#_Page A'!M7),'#_Page A'!M7),"$",""))),TRUE,FALSE),"MissingAbsMsg",TRUE,"PerfectMsg")</f>
        <v/>
      </c>
    </row>
    <row r="8" spans="1:13" x14ac:dyDescent="0.15">
      <c r="B8" s="97">
        <v>0</v>
      </c>
      <c r="C8" s="97"/>
      <c r="D8" s="97"/>
      <c r="E8" s="97"/>
      <c r="F8" s="97"/>
      <c r="G8" s="97"/>
      <c r="H8" s="97"/>
      <c r="I8" s="97"/>
      <c r="K8" s="95">
        <v>0</v>
      </c>
      <c r="L8" s="95">
        <v>0</v>
      </c>
      <c r="M8" s="95" t="str">
        <f ca="1">_xlfn.IFS(ISBLANK('Page A'!M8),"",IF(NOT(ISNA('#_Page A'!M8)),IF(ISNA('Page A'!M8),TRUE,FALSE),FALSE),"StuNAMsg",IF(AND(ISNA('#_Page A'!M8),ISNA('Page A'!M8)),TRUE,FALSE),"PerfectMsg",IF(NOT(ISERROR('#_Page A'!M8)),IF(ISERROR('Page A'!M8),TRUE,FALSE),FALSE),"StuErrorMsg",IF(TYPE('#_Page A'!M8)&lt;&gt;TYPE('Page A'!M8),TRUE,FALSE),"WrongTypeMsg",IF(_xlfn.ISFORMULA('#_Page A'!M8),IF(NOT(_xlfn.ISFORMULA('Page A'!M8)),TRUE),FALSE),"MissingFormulaMsg",IF(NOT(AND(ISNUMBER(FIND("[",_xlfn.FORMULATEXT('#_Page A'!M8))),ISNUMBER(FIND("!",_xlfn.FORMULATEXT('#_Page A'!M8))))),AND(ISNUMBER(FIND("[",_xlfn.FORMULATEXT('Page A'!M8))),ISNUMBER(FIND("!",_xlfn.FORMULATEXT('Page A'!M8)))),FALSE),"ExternalRefsMsg",IF(ISNUMBER('#_Page A'!M8),IF(ABS('#_Page A'!M8-'Page A'!M8)&gt;0.00001,TRUE,FALSE),IF('#_Page A'!M8&lt;&gt;'Page A'!M8,TRUE,FALSE)),IF(ISNUMBER('#_Page A'!M8),IF('#_Page A'!M8&gt;'Page A'!M8,"TooLow","TooHigh"),"WrongAnswer"),NOT(_xlfn.ISFORMULA('#_Page A'!M8)),"PerfectMsg",IF((LEN(SUBSTITUTE(SUBSTITUTE(SUBSTITUTE(SUBSTITUTE(SUBSTITUTE(SUBSTITUTE(SUBSTITUTE(SUBSTITUTE(SUBSTITUTE(SUBSTITUTE(SUBSTITUTE(SUBSTITUTE(SUBSTITUTE(SUBSTITUTE(SUBSTITUTE(SUBSTITUTE(SUBSTITUTE(SUBSTITUTE(SUBSTITUTE(SUBSTITUTE(SUBSTITUTE(SUBSTITUTE(SUBSTITUTE(SUBSTITUTE(IF(_xlfn.ISFORMULA('Page A'!M8),_xlfn.FORMULATEXT('Page A'!M8),'Page A'!M8),"9","#"),"8","#"),"7","#"),"6","#"),"5","#"),"4","#"),"3","#"),"2","#"),"1","#"),"0","#"),CHAR(10),""),"$",""),"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A'!M8),_xlfn.FORMULATEXT('Page A'!M8),'Page A'!M8),"9","#"),"8","#"),"7","#"),"6","#"),"5","#"),"4","#"),"3","#"),"2","#"),"1","#"),"0","#"),CHAR(10),""),"$",""),"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A'!M8),_xlfn.FORMULATEXT('#_Page A'!M8),'#_Page A'!M8),"9","#"),"8","#"),"7","#"),"6","#"),"5","#"),"4","#"),"3","#"),"2","#"),"1","#"),"0","#"),CHAR(10),""),"$",""),"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A'!M8),_xlfn.FORMULATEXT('#_Page A'!M8),'#_Page A'!M8),"9","#"),"8","#"),"7","#"),"6","#"),"5","#"),"4","#"),"3","#"),"2","#"),"1","#"),"0","#"),CHAR(10),""),"$","")," ",""),",","@"),"&gt;","@"),"&lt;","@"),"=","@"),")","@"),"(","@"),"^","@"),"/","@"),"+","@"),"*","@"),"-","@"),"@#","")))/2,TRUE,FALSE),"HardCodeMsg",IF(LEN(IF(_xlfn.ISFORMULA('Page A'!M8),_xlfn.FORMULATEXT('Page A'!M8),'Page A'!M8))-LEN(SUBSTITUTE(IF(_xlfn.ISFORMULA('Page A'!M8),_xlfn.FORMULATEXT('Page A'!M8),'Page A'!M8),"""",""))&gt;LEN(IF(_xlfn.ISFORMULA('#_Page A'!M8),_xlfn.FORMULATEXT('#_Page A'!M8),'#_Page A'!M8))-LEN(SUBSTITUTE(IF(_xlfn.ISFORMULA('#_Page A'!M8),_xlfn.FORMULATEXT('#_Page A'!M8),'#_Page A'!M8),"""","")),TRUE,FALSE),"HardQuoteMsg",IF(LEN(IF(_xlfn.ISFORMULA('Page A'!M8),_xlfn.FORMULATEXT('Page A'!M8),'Page A'!M8))-LEN(SUBSTITUTE(IF(_xlfn.ISFORMULA('Page A'!M8),_xlfn.FORMULATEXT('Page A'!M8),'Page A'!M8),"$",""))&lt;0.5*(LEN(IF(_xlfn.ISFORMULA('#_Page A'!M8),_xlfn.FORMULATEXT('#_Page A'!M8),'#_Page A'!M8))-LEN(SUBSTITUTE(IF(_xlfn.ISFORMULA('#_Page A'!M8),_xlfn.FORMULATEXT('#_Page A'!M8),'#_Page A'!M8),"$",""))),TRUE,FALSE),"MissingAbsMsg",TRUE,"PerfectMsg")</f>
        <v/>
      </c>
    </row>
    <row r="9" spans="1:13" x14ac:dyDescent="0.15">
      <c r="B9" s="97"/>
      <c r="C9" s="97"/>
      <c r="D9" s="97"/>
      <c r="E9" s="97"/>
      <c r="F9" s="97"/>
      <c r="G9" s="97"/>
      <c r="H9" s="97"/>
      <c r="I9" s="97"/>
    </row>
    <row r="10" spans="1:13" x14ac:dyDescent="0.15">
      <c r="B10" s="97"/>
      <c r="C10" s="97"/>
      <c r="D10" s="97"/>
      <c r="E10" s="97"/>
      <c r="F10" s="97"/>
      <c r="G10" s="97"/>
      <c r="H10" s="97"/>
      <c r="I10" s="97"/>
      <c r="K10" s="98">
        <v>0</v>
      </c>
      <c r="L10" s="98"/>
      <c r="M10" s="98"/>
    </row>
    <row r="11" spans="1:13" x14ac:dyDescent="0.15">
      <c r="K11" s="95">
        <v>0</v>
      </c>
      <c r="L11" s="95">
        <v>0</v>
      </c>
      <c r="M11" s="105" t="str">
        <f ca="1">_xlfn.IFS(ISBLANK('Page A'!M11),"",IF(NOT(ISNA('#_Page A'!M11)),IF(ISNA('Page A'!M11),TRUE,FALSE),FALSE),"StuNAMsg",IF(AND(ISNA('#_Page A'!M11),ISNA('Page A'!M11)),TRUE,FALSE),"PerfectMsg",IF(NOT(ISERROR('#_Page A'!M11)),IF(ISERROR('Page A'!M11),TRUE,FALSE),FALSE),"StuErrorMsg",IF(TYPE('#_Page A'!M11)&lt;&gt;TYPE('Page A'!M11),TRUE,FALSE),"WrongTypeMsg",IF(_xlfn.ISFORMULA('#_Page A'!M11),IF(NOT(_xlfn.ISFORMULA('Page A'!M11)),TRUE),FALSE),"MissingFormulaMsg",IF(NOT(AND(ISNUMBER(FIND("[",_xlfn.FORMULATEXT('#_Page A'!M11))),ISNUMBER(FIND("!",_xlfn.FORMULATEXT('#_Page A'!M11))))),AND(ISNUMBER(FIND("[",_xlfn.FORMULATEXT('Page A'!M11))),ISNUMBER(FIND("!",_xlfn.FORMULATEXT('Page A'!M11)))),FALSE),"ExternalRefsMsg",IF(ISNUMBER('#_Page A'!M11),IF(ABS('#_Page A'!M11-'Page A'!M11)&gt;0.00001,TRUE,FALSE),IF('#_Page A'!M11&lt;&gt;'Page A'!M11,TRUE,FALSE)),IF(ISNUMBER('#_Page A'!M11),IF('#_Page A'!M11&gt;'Page A'!M11,"TooLow","TooHigh"),"WrongAnswer"),NOT(_xlfn.ISFORMULA('#_Page A'!M11)),"PerfectMsg",IF((LEN(SUBSTITUTE(SUBSTITUTE(SUBSTITUTE(SUBSTITUTE(SUBSTITUTE(SUBSTITUTE(SUBSTITUTE(SUBSTITUTE(SUBSTITUTE(SUBSTITUTE(SUBSTITUTE(SUBSTITUTE(SUBSTITUTE(SUBSTITUTE(SUBSTITUTE(SUBSTITUTE(SUBSTITUTE(SUBSTITUTE(SUBSTITUTE(SUBSTITUTE(SUBSTITUTE(SUBSTITUTE(SUBSTITUTE(SUBSTITUTE(IF(_xlfn.ISFORMULA('Page A'!M11),_xlfn.FORMULATEXT('Page A'!M11),'Page A'!M11),"9","#"),"8","#"),"7","#"),"6","#"),"5","#"),"4","#"),"3","#"),"2","#"),"1","#"),"0","#"),CHAR(10),""),"$",""),"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A'!M11),_xlfn.FORMULATEXT('Page A'!M11),'Page A'!M11),"9","#"),"8","#"),"7","#"),"6","#"),"5","#"),"4","#"),"3","#"),"2","#"),"1","#"),"0","#"),CHAR(10),""),"$",""),"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A'!M11),_xlfn.FORMULATEXT('#_Page A'!M11),'#_Page A'!M11),"9","#"),"8","#"),"7","#"),"6","#"),"5","#"),"4","#"),"3","#"),"2","#"),"1","#"),"0","#"),CHAR(10),""),"$",""),"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A'!M11),_xlfn.FORMULATEXT('#_Page A'!M11),'#_Page A'!M11),"9","#"),"8","#"),"7","#"),"6","#"),"5","#"),"4","#"),"3","#"),"2","#"),"1","#"),"0","#"),CHAR(10),""),"$","")," ",""),",","@"),"&gt;","@"),"&lt;","@"),"=","@"),")","@"),"(","@"),"^","@"),"/","@"),"+","@"),"*","@"),"-","@"),"@#","")))/2,TRUE,FALSE),"HardCodeMsg",IF(LEN(IF(_xlfn.ISFORMULA('Page A'!M11),_xlfn.FORMULATEXT('Page A'!M11),'Page A'!M11))-LEN(SUBSTITUTE(IF(_xlfn.ISFORMULA('Page A'!M11),_xlfn.FORMULATEXT('Page A'!M11),'Page A'!M11),"""",""))&gt;LEN(IF(_xlfn.ISFORMULA('#_Page A'!M11),_xlfn.FORMULATEXT('#_Page A'!M11),'#_Page A'!M11))-LEN(SUBSTITUTE(IF(_xlfn.ISFORMULA('#_Page A'!M11),_xlfn.FORMULATEXT('#_Page A'!M11),'#_Page A'!M11),"""","")),TRUE,FALSE),"HardQuoteMsg",IF(LEN(IF(_xlfn.ISFORMULA('Page A'!M11),_xlfn.FORMULATEXT('Page A'!M11),'Page A'!M11))-LEN(SUBSTITUTE(IF(_xlfn.ISFORMULA('Page A'!M11),_xlfn.FORMULATEXT('Page A'!M11),'Page A'!M11),"$",""))&lt;0.5*(LEN(IF(_xlfn.ISFORMULA('#_Page A'!M11),_xlfn.FORMULATEXT('#_Page A'!M11),'#_Page A'!M11))-LEN(SUBSTITUTE(IF(_xlfn.ISFORMULA('#_Page A'!M11),_xlfn.FORMULATEXT('#_Page A'!M11),'#_Page A'!M11),"$",""))),TRUE,FALSE),"MissingAbsMsg",TRUE,"PerfectMsg")</f>
        <v/>
      </c>
    </row>
    <row r="12" spans="1:13" x14ac:dyDescent="0.15">
      <c r="B12" s="100">
        <v>0</v>
      </c>
      <c r="C12" s="100"/>
      <c r="D12" s="100"/>
      <c r="E12" s="100"/>
      <c r="F12" s="100"/>
      <c r="G12" s="100"/>
      <c r="H12" s="100"/>
      <c r="I12" s="100"/>
      <c r="K12" s="95">
        <v>0</v>
      </c>
      <c r="L12" s="95">
        <v>0</v>
      </c>
      <c r="M12" s="99" t="str">
        <f ca="1">_xlfn.IFS(ISBLANK('Page A'!M12),"",IF(NOT(ISNA('#_Page A'!M12)),IF(ISNA('Page A'!M12),TRUE,FALSE),FALSE),"StuNAMsg",IF(AND(ISNA('#_Page A'!M12),ISNA('Page A'!M12)),TRUE,FALSE),"PerfectMsg",IF(NOT(ISERROR('#_Page A'!M12)),IF(ISERROR('Page A'!M12),TRUE,FALSE),FALSE),"StuErrorMsg",IF(TYPE('#_Page A'!M12)&lt;&gt;TYPE('Page A'!M12),TRUE,FALSE),"WrongTypeMsg",IF(_xlfn.ISFORMULA('#_Page A'!M12),IF(NOT(_xlfn.ISFORMULA('Page A'!M12)),TRUE),FALSE),"MissingFormulaMsg",IF(NOT(AND(ISNUMBER(FIND("[",_xlfn.FORMULATEXT('#_Page A'!M12))),ISNUMBER(FIND("!",_xlfn.FORMULATEXT('#_Page A'!M12))))),AND(ISNUMBER(FIND("[",_xlfn.FORMULATEXT('Page A'!M12))),ISNUMBER(FIND("!",_xlfn.FORMULATEXT('Page A'!M12)))),FALSE),"ExternalRefsMsg",IF(ISNUMBER('#_Page A'!M12),IF(ABS('#_Page A'!M12-'Page A'!M12)&gt;0.00001,TRUE,FALSE),IF('#_Page A'!M12&lt;&gt;'Page A'!M12,TRUE,FALSE)),IF(ISNUMBER('#_Page A'!M12),IF('#_Page A'!M12&gt;'Page A'!M12,"TooLow","TooHigh"),"WrongAnswer"),NOT(_xlfn.ISFORMULA('#_Page A'!M12)),"PerfectMsg",IF((LEN(SUBSTITUTE(SUBSTITUTE(SUBSTITUTE(SUBSTITUTE(SUBSTITUTE(SUBSTITUTE(SUBSTITUTE(SUBSTITUTE(SUBSTITUTE(SUBSTITUTE(SUBSTITUTE(SUBSTITUTE(SUBSTITUTE(SUBSTITUTE(SUBSTITUTE(SUBSTITUTE(SUBSTITUTE(SUBSTITUTE(SUBSTITUTE(SUBSTITUTE(SUBSTITUTE(SUBSTITUTE(SUBSTITUTE(SUBSTITUTE(IF(_xlfn.ISFORMULA('Page A'!M12),_xlfn.FORMULATEXT('Page A'!M12),'Page A'!M12),"9","#"),"8","#"),"7","#"),"6","#"),"5","#"),"4","#"),"3","#"),"2","#"),"1","#"),"0","#"),CHAR(10),""),"$",""),"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A'!M12),_xlfn.FORMULATEXT('Page A'!M12),'Page A'!M12),"9","#"),"8","#"),"7","#"),"6","#"),"5","#"),"4","#"),"3","#"),"2","#"),"1","#"),"0","#"),CHAR(10),""),"$",""),"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A'!M12),_xlfn.FORMULATEXT('#_Page A'!M12),'#_Page A'!M12),"9","#"),"8","#"),"7","#"),"6","#"),"5","#"),"4","#"),"3","#"),"2","#"),"1","#"),"0","#"),CHAR(10),""),"$",""),"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A'!M12),_xlfn.FORMULATEXT('#_Page A'!M12),'#_Page A'!M12),"9","#"),"8","#"),"7","#"),"6","#"),"5","#"),"4","#"),"3","#"),"2","#"),"1","#"),"0","#"),CHAR(10),""),"$","")," ",""),",","@"),"&gt;","@"),"&lt;","@"),"=","@"),")","@"),"(","@"),"^","@"),"/","@"),"+","@"),"*","@"),"-","@"),"@#","")))/2,TRUE,FALSE),"HardCodeMsg",IF(LEN(IF(_xlfn.ISFORMULA('Page A'!M12),_xlfn.FORMULATEXT('Page A'!M12),'Page A'!M12))-LEN(SUBSTITUTE(IF(_xlfn.ISFORMULA('Page A'!M12),_xlfn.FORMULATEXT('Page A'!M12),'Page A'!M12),"""",""))&gt;LEN(IF(_xlfn.ISFORMULA('#_Page A'!M12),_xlfn.FORMULATEXT('#_Page A'!M12),'#_Page A'!M12))-LEN(SUBSTITUTE(IF(_xlfn.ISFORMULA('#_Page A'!M12),_xlfn.FORMULATEXT('#_Page A'!M12),'#_Page A'!M12),"""","")),TRUE,FALSE),"HardQuoteMsg",IF(LEN(IF(_xlfn.ISFORMULA('Page A'!M12),_xlfn.FORMULATEXT('Page A'!M12),'Page A'!M12))-LEN(SUBSTITUTE(IF(_xlfn.ISFORMULA('Page A'!M12),_xlfn.FORMULATEXT('Page A'!M12),'Page A'!M12),"$",""))&lt;0.5*(LEN(IF(_xlfn.ISFORMULA('#_Page A'!M12),_xlfn.FORMULATEXT('#_Page A'!M12),'#_Page A'!M12))-LEN(SUBSTITUTE(IF(_xlfn.ISFORMULA('#_Page A'!M12),_xlfn.FORMULATEXT('#_Page A'!M12),'#_Page A'!M12),"$",""))),TRUE,FALSE),"MissingAbsMsg",TRUE,"PerfectMsg")</f>
        <v/>
      </c>
    </row>
    <row r="13" spans="1:13" x14ac:dyDescent="0.15">
      <c r="B13" s="99">
        <v>0</v>
      </c>
      <c r="C13" s="99">
        <v>0</v>
      </c>
      <c r="D13" s="99">
        <v>0</v>
      </c>
      <c r="E13" s="99">
        <v>0</v>
      </c>
      <c r="F13" s="99">
        <v>0</v>
      </c>
      <c r="G13" s="99">
        <v>0</v>
      </c>
      <c r="H13" s="99">
        <v>0</v>
      </c>
      <c r="I13" s="99">
        <v>0</v>
      </c>
      <c r="K13" s="95">
        <v>0</v>
      </c>
      <c r="L13" s="95">
        <v>0</v>
      </c>
      <c r="M13" s="99" t="str">
        <f ca="1">_xlfn.IFS(ISBLANK('Page A'!M13),"",IF(NOT(ISNA('#_Page A'!M13)),IF(ISNA('Page A'!M13),TRUE,FALSE),FALSE),"StuNAMsg",IF(AND(ISNA('#_Page A'!M13),ISNA('Page A'!M13)),TRUE,FALSE),"PerfectMsg",IF(NOT(ISERROR('#_Page A'!M13)),IF(ISERROR('Page A'!M13),TRUE,FALSE),FALSE),"StuErrorMsg",IF(TYPE('#_Page A'!M13)&lt;&gt;TYPE('Page A'!M13),TRUE,FALSE),"WrongTypeMsg",IF(_xlfn.ISFORMULA('#_Page A'!M13),IF(NOT(_xlfn.ISFORMULA('Page A'!M13)),TRUE),FALSE),"MissingFormulaMsg",IF(NOT(AND(ISNUMBER(FIND("[",_xlfn.FORMULATEXT('#_Page A'!M13))),ISNUMBER(FIND("!",_xlfn.FORMULATEXT('#_Page A'!M13))))),AND(ISNUMBER(FIND("[",_xlfn.FORMULATEXT('Page A'!M13))),ISNUMBER(FIND("!",_xlfn.FORMULATEXT('Page A'!M13)))),FALSE),"ExternalRefsMsg",IF(ISNUMBER('#_Page A'!M13),IF(ABS('#_Page A'!M13-'Page A'!M13)&gt;0.00001,TRUE,FALSE),IF('#_Page A'!M13&lt;&gt;'Page A'!M13,TRUE,FALSE)),IF(ISNUMBER('#_Page A'!M13),IF('#_Page A'!M13&gt;'Page A'!M13,"TooLow","TooHigh"),"WrongAnswer"),NOT(_xlfn.ISFORMULA('#_Page A'!M13)),"PerfectMsg",IF((LEN(SUBSTITUTE(SUBSTITUTE(SUBSTITUTE(SUBSTITUTE(SUBSTITUTE(SUBSTITUTE(SUBSTITUTE(SUBSTITUTE(SUBSTITUTE(SUBSTITUTE(SUBSTITUTE(SUBSTITUTE(SUBSTITUTE(SUBSTITUTE(SUBSTITUTE(SUBSTITUTE(SUBSTITUTE(SUBSTITUTE(SUBSTITUTE(SUBSTITUTE(SUBSTITUTE(SUBSTITUTE(SUBSTITUTE(SUBSTITUTE(IF(_xlfn.ISFORMULA('Page A'!M13),_xlfn.FORMULATEXT('Page A'!M13),'Page A'!M13),"9","#"),"8","#"),"7","#"),"6","#"),"5","#"),"4","#"),"3","#"),"2","#"),"1","#"),"0","#"),CHAR(10),""),"$",""),"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A'!M13),_xlfn.FORMULATEXT('Page A'!M13),'Page A'!M13),"9","#"),"8","#"),"7","#"),"6","#"),"5","#"),"4","#"),"3","#"),"2","#"),"1","#"),"0","#"),CHAR(10),""),"$",""),"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A'!M13),_xlfn.FORMULATEXT('#_Page A'!M13),'#_Page A'!M13),"9","#"),"8","#"),"7","#"),"6","#"),"5","#"),"4","#"),"3","#"),"2","#"),"1","#"),"0","#"),CHAR(10),""),"$",""),"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A'!M13),_xlfn.FORMULATEXT('#_Page A'!M13),'#_Page A'!M13),"9","#"),"8","#"),"7","#"),"6","#"),"5","#"),"4","#"),"3","#"),"2","#"),"1","#"),"0","#"),CHAR(10),""),"$","")," ",""),",","@"),"&gt;","@"),"&lt;","@"),"=","@"),")","@"),"(","@"),"^","@"),"/","@"),"+","@"),"*","@"),"-","@"),"@#","")))/2,TRUE,FALSE),"HardCodeMsg",IF(LEN(IF(_xlfn.ISFORMULA('Page A'!M13),_xlfn.FORMULATEXT('Page A'!M13),'Page A'!M13))-LEN(SUBSTITUTE(IF(_xlfn.ISFORMULA('Page A'!M13),_xlfn.FORMULATEXT('Page A'!M13),'Page A'!M13),"""",""))&gt;LEN(IF(_xlfn.ISFORMULA('#_Page A'!M13),_xlfn.FORMULATEXT('#_Page A'!M13),'#_Page A'!M13))-LEN(SUBSTITUTE(IF(_xlfn.ISFORMULA('#_Page A'!M13),_xlfn.FORMULATEXT('#_Page A'!M13),'#_Page A'!M13),"""","")),TRUE,FALSE),"HardQuoteMsg",IF(LEN(IF(_xlfn.ISFORMULA('Page A'!M13),_xlfn.FORMULATEXT('Page A'!M13),'Page A'!M13))-LEN(SUBSTITUTE(IF(_xlfn.ISFORMULA('Page A'!M13),_xlfn.FORMULATEXT('Page A'!M13),'Page A'!M13),"$",""))&lt;0.5*(LEN(IF(_xlfn.ISFORMULA('#_Page A'!M13),_xlfn.FORMULATEXT('#_Page A'!M13),'#_Page A'!M13))-LEN(SUBSTITUTE(IF(_xlfn.ISFORMULA('#_Page A'!M13),_xlfn.FORMULATEXT('#_Page A'!M13),'#_Page A'!M13),"$",""))),TRUE,FALSE),"MissingAbsMsg",TRUE,"PerfectMsg")</f>
        <v/>
      </c>
    </row>
    <row r="14" spans="1:13" x14ac:dyDescent="0.15">
      <c r="B14" s="99">
        <v>0</v>
      </c>
      <c r="C14" s="99">
        <v>0</v>
      </c>
      <c r="D14" s="99">
        <v>0</v>
      </c>
      <c r="E14" s="99">
        <v>0</v>
      </c>
      <c r="F14" s="99">
        <v>0</v>
      </c>
      <c r="G14" s="99">
        <v>0</v>
      </c>
      <c r="H14" s="99">
        <v>0</v>
      </c>
      <c r="I14" s="99">
        <v>0</v>
      </c>
      <c r="K14" s="95">
        <v>0</v>
      </c>
      <c r="L14" s="95">
        <v>0</v>
      </c>
      <c r="M14" s="104" t="str">
        <f ca="1">_xlfn.IFS(ISBLANK('Page A'!M14),"",IF(NOT(ISNA('#_Page A'!M14)),IF(ISNA('Page A'!M14),TRUE,FALSE),FALSE),"StuNAMsg",IF(AND(ISNA('#_Page A'!M14),ISNA('Page A'!M14)),TRUE,FALSE),"PerfectMsg",IF(NOT(ISERROR('#_Page A'!M14)),IF(ISERROR('Page A'!M14),TRUE,FALSE),FALSE),"StuErrorMsg",IF(TYPE('#_Page A'!M14)&lt;&gt;TYPE('Page A'!M14),TRUE,FALSE),"WrongTypeMsg",IF(_xlfn.ISFORMULA('#_Page A'!M14),IF(NOT(_xlfn.ISFORMULA('Page A'!M14)),TRUE),FALSE),"MissingFormulaMsg",IF(NOT(AND(ISNUMBER(FIND("[",_xlfn.FORMULATEXT('#_Page A'!M14))),ISNUMBER(FIND("!",_xlfn.FORMULATEXT('#_Page A'!M14))))),AND(ISNUMBER(FIND("[",_xlfn.FORMULATEXT('Page A'!M14))),ISNUMBER(FIND("!",_xlfn.FORMULATEXT('Page A'!M14)))),FALSE),"ExternalRefsMsg",IF(ISNUMBER('#_Page A'!M14),IF(ABS('#_Page A'!M14-'Page A'!M14)&gt;0.00001,TRUE,FALSE),IF('#_Page A'!M14&lt;&gt;'Page A'!M14,TRUE,FALSE)),IF(ISNUMBER('#_Page A'!M14),IF('#_Page A'!M14&gt;'Page A'!M14,"TooLow","TooHigh"),"WrongAnswer"),NOT(_xlfn.ISFORMULA('#_Page A'!M14)),"PerfectMsg",IF((LEN(SUBSTITUTE(SUBSTITUTE(SUBSTITUTE(SUBSTITUTE(SUBSTITUTE(SUBSTITUTE(SUBSTITUTE(SUBSTITUTE(SUBSTITUTE(SUBSTITUTE(SUBSTITUTE(SUBSTITUTE(SUBSTITUTE(SUBSTITUTE(SUBSTITUTE(SUBSTITUTE(SUBSTITUTE(SUBSTITUTE(SUBSTITUTE(SUBSTITUTE(SUBSTITUTE(SUBSTITUTE(SUBSTITUTE(SUBSTITUTE(IF(_xlfn.ISFORMULA('Page A'!M14),_xlfn.FORMULATEXT('Page A'!M14),'Page A'!M14),"9","#"),"8","#"),"7","#"),"6","#"),"5","#"),"4","#"),"3","#"),"2","#"),"1","#"),"0","#"),CHAR(10),""),"$",""),"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A'!M14),_xlfn.FORMULATEXT('Page A'!M14),'Page A'!M14),"9","#"),"8","#"),"7","#"),"6","#"),"5","#"),"4","#"),"3","#"),"2","#"),"1","#"),"0","#"),CHAR(10),""),"$",""),"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A'!M14),_xlfn.FORMULATEXT('#_Page A'!M14),'#_Page A'!M14),"9","#"),"8","#"),"7","#"),"6","#"),"5","#"),"4","#"),"3","#"),"2","#"),"1","#"),"0","#"),CHAR(10),""),"$",""),"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A'!M14),_xlfn.FORMULATEXT('#_Page A'!M14),'#_Page A'!M14),"9","#"),"8","#"),"7","#"),"6","#"),"5","#"),"4","#"),"3","#"),"2","#"),"1","#"),"0","#"),CHAR(10),""),"$","")," ",""),",","@"),"&gt;","@"),"&lt;","@"),"=","@"),")","@"),"(","@"),"^","@"),"/","@"),"+","@"),"*","@"),"-","@"),"@#","")))/2,TRUE,FALSE),"HardCodeMsg",IF(LEN(IF(_xlfn.ISFORMULA('Page A'!M14),_xlfn.FORMULATEXT('Page A'!M14),'Page A'!M14))-LEN(SUBSTITUTE(IF(_xlfn.ISFORMULA('Page A'!M14),_xlfn.FORMULATEXT('Page A'!M14),'Page A'!M14),"""",""))&gt;LEN(IF(_xlfn.ISFORMULA('#_Page A'!M14),_xlfn.FORMULATEXT('#_Page A'!M14),'#_Page A'!M14))-LEN(SUBSTITUTE(IF(_xlfn.ISFORMULA('#_Page A'!M14),_xlfn.FORMULATEXT('#_Page A'!M14),'#_Page A'!M14),"""","")),TRUE,FALSE),"HardQuoteMsg",IF(LEN(IF(_xlfn.ISFORMULA('Page A'!M14),_xlfn.FORMULATEXT('Page A'!M14),'Page A'!M14))-LEN(SUBSTITUTE(IF(_xlfn.ISFORMULA('Page A'!M14),_xlfn.FORMULATEXT('Page A'!M14),'Page A'!M14),"$",""))&lt;0.5*(LEN(IF(_xlfn.ISFORMULA('#_Page A'!M14),_xlfn.FORMULATEXT('#_Page A'!M14),'#_Page A'!M14))-LEN(SUBSTITUTE(IF(_xlfn.ISFORMULA('#_Page A'!M14),_xlfn.FORMULATEXT('#_Page A'!M14),'#_Page A'!M14),"$",""))),TRUE,FALSE),"MissingAbsMsg",TRUE,"PerfectMsg")</f>
        <v/>
      </c>
    </row>
    <row r="15" spans="1:13" x14ac:dyDescent="0.15">
      <c r="B15" s="99">
        <v>0</v>
      </c>
      <c r="C15" s="99">
        <v>0</v>
      </c>
      <c r="D15" s="99">
        <v>0</v>
      </c>
      <c r="E15" s="99">
        <v>0</v>
      </c>
      <c r="F15" s="99">
        <v>0</v>
      </c>
      <c r="G15" s="99">
        <v>0</v>
      </c>
      <c r="H15" s="99">
        <v>0</v>
      </c>
      <c r="I15" s="99">
        <v>0</v>
      </c>
      <c r="K15" s="95">
        <v>0</v>
      </c>
      <c r="L15" s="95">
        <v>0</v>
      </c>
      <c r="M15" s="105" t="str">
        <f ca="1">_xlfn.IFS(ISBLANK('Page A'!M15),"",IF(NOT(ISNA('#_Page A'!M15)),IF(ISNA('Page A'!M15),TRUE,FALSE),FALSE),"StuNAMsg",IF(AND(ISNA('#_Page A'!M15),ISNA('Page A'!M15)),TRUE,FALSE),"PerfectMsg",IF(NOT(ISERROR('#_Page A'!M15)),IF(ISERROR('Page A'!M15),TRUE,FALSE),FALSE),"StuErrorMsg",IF(TYPE('#_Page A'!M15)&lt;&gt;TYPE('Page A'!M15),TRUE,FALSE),"WrongTypeMsg",IF(_xlfn.ISFORMULA('#_Page A'!M15),IF(NOT(_xlfn.ISFORMULA('Page A'!M15)),TRUE),FALSE),"MissingFormulaMsg",IF(NOT(AND(ISNUMBER(FIND("[",_xlfn.FORMULATEXT('#_Page A'!M15))),ISNUMBER(FIND("!",_xlfn.FORMULATEXT('#_Page A'!M15))))),AND(ISNUMBER(FIND("[",_xlfn.FORMULATEXT('Page A'!M15))),ISNUMBER(FIND("!",_xlfn.FORMULATEXT('Page A'!M15)))),FALSE),"ExternalRefsMsg",IF(ISNUMBER('#_Page A'!M15),IF(ABS('#_Page A'!M15-'Page A'!M15)&gt;0.00001,TRUE,FALSE),IF('#_Page A'!M15&lt;&gt;'Page A'!M15,TRUE,FALSE)),IF(ISNUMBER('#_Page A'!M15),IF('#_Page A'!M15&gt;'Page A'!M15,"TooLow","TooHigh"),"WrongAnswer"),NOT(_xlfn.ISFORMULA('#_Page A'!M15)),"PerfectMsg",IF((LEN(SUBSTITUTE(SUBSTITUTE(SUBSTITUTE(SUBSTITUTE(SUBSTITUTE(SUBSTITUTE(SUBSTITUTE(SUBSTITUTE(SUBSTITUTE(SUBSTITUTE(SUBSTITUTE(SUBSTITUTE(SUBSTITUTE(SUBSTITUTE(SUBSTITUTE(SUBSTITUTE(SUBSTITUTE(SUBSTITUTE(SUBSTITUTE(SUBSTITUTE(SUBSTITUTE(SUBSTITUTE(SUBSTITUTE(SUBSTITUTE(IF(_xlfn.ISFORMULA('Page A'!M15),_xlfn.FORMULATEXT('Page A'!M15),'Page A'!M15),"9","#"),"8","#"),"7","#"),"6","#"),"5","#"),"4","#"),"3","#"),"2","#"),"1","#"),"0","#"),CHAR(10),""),"$",""),"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A'!M15),_xlfn.FORMULATEXT('Page A'!M15),'Page A'!M15),"9","#"),"8","#"),"7","#"),"6","#"),"5","#"),"4","#"),"3","#"),"2","#"),"1","#"),"0","#"),CHAR(10),""),"$",""),"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A'!M15),_xlfn.FORMULATEXT('#_Page A'!M15),'#_Page A'!M15),"9","#"),"8","#"),"7","#"),"6","#"),"5","#"),"4","#"),"3","#"),"2","#"),"1","#"),"0","#"),CHAR(10),""),"$",""),"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A'!M15),_xlfn.FORMULATEXT('#_Page A'!M15),'#_Page A'!M15),"9","#"),"8","#"),"7","#"),"6","#"),"5","#"),"4","#"),"3","#"),"2","#"),"1","#"),"0","#"),CHAR(10),""),"$","")," ",""),",","@"),"&gt;","@"),"&lt;","@"),"=","@"),")","@"),"(","@"),"^","@"),"/","@"),"+","@"),"*","@"),"-","@"),"@#","")))/2,TRUE,FALSE),"HardCodeMsg",IF(LEN(IF(_xlfn.ISFORMULA('Page A'!M15),_xlfn.FORMULATEXT('Page A'!M15),'Page A'!M15))-LEN(SUBSTITUTE(IF(_xlfn.ISFORMULA('Page A'!M15),_xlfn.FORMULATEXT('Page A'!M15),'Page A'!M15),"""",""))&gt;LEN(IF(_xlfn.ISFORMULA('#_Page A'!M15),_xlfn.FORMULATEXT('#_Page A'!M15),'#_Page A'!M15))-LEN(SUBSTITUTE(IF(_xlfn.ISFORMULA('#_Page A'!M15),_xlfn.FORMULATEXT('#_Page A'!M15),'#_Page A'!M15),"""","")),TRUE,FALSE),"HardQuoteMsg",IF(LEN(IF(_xlfn.ISFORMULA('Page A'!M15),_xlfn.FORMULATEXT('Page A'!M15),'Page A'!M15))-LEN(SUBSTITUTE(IF(_xlfn.ISFORMULA('Page A'!M15),_xlfn.FORMULATEXT('Page A'!M15),'Page A'!M15),"$",""))&lt;0.5*(LEN(IF(_xlfn.ISFORMULA('#_Page A'!M15),_xlfn.FORMULATEXT('#_Page A'!M15),'#_Page A'!M15))-LEN(SUBSTITUTE(IF(_xlfn.ISFORMULA('#_Page A'!M15),_xlfn.FORMULATEXT('#_Page A'!M15),'#_Page A'!M15),"$",""))),TRUE,FALSE),"MissingAbsMsg",TRUE,"PerfectMsg")</f>
        <v/>
      </c>
    </row>
    <row r="16" spans="1:13" x14ac:dyDescent="0.15">
      <c r="B16" s="99">
        <v>0</v>
      </c>
      <c r="C16" s="99">
        <v>0</v>
      </c>
      <c r="D16" s="99">
        <v>0</v>
      </c>
      <c r="E16" s="99">
        <v>0</v>
      </c>
      <c r="F16" s="99">
        <v>0</v>
      </c>
      <c r="G16" s="99">
        <v>0</v>
      </c>
      <c r="H16" s="99">
        <v>0</v>
      </c>
      <c r="I16" s="99">
        <v>0</v>
      </c>
      <c r="K16" s="95">
        <v>0</v>
      </c>
      <c r="L16" s="95">
        <v>0</v>
      </c>
      <c r="M16" s="105" t="str">
        <f ca="1">_xlfn.IFS(ISBLANK('Page A'!M16),"",IF(NOT(ISNA('#_Page A'!M16)),IF(ISNA('Page A'!M16),TRUE,FALSE),FALSE),"StuNAMsg",IF(AND(ISNA('#_Page A'!M16),ISNA('Page A'!M16)),TRUE,FALSE),"PerfectMsg",IF(NOT(ISERROR('#_Page A'!M16)),IF(ISERROR('Page A'!M16),TRUE,FALSE),FALSE),"StuErrorMsg",IF(TYPE('#_Page A'!M16)&lt;&gt;TYPE('Page A'!M16),TRUE,FALSE),"WrongTypeMsg",IF(_xlfn.ISFORMULA('#_Page A'!M16),IF(NOT(_xlfn.ISFORMULA('Page A'!M16)),TRUE),FALSE),"MissingFormulaMsg",IF(NOT(AND(ISNUMBER(FIND("[",_xlfn.FORMULATEXT('#_Page A'!M16))),ISNUMBER(FIND("!",_xlfn.FORMULATEXT('#_Page A'!M16))))),AND(ISNUMBER(FIND("[",_xlfn.FORMULATEXT('Page A'!M16))),ISNUMBER(FIND("!",_xlfn.FORMULATEXT('Page A'!M16)))),FALSE),"ExternalRefsMsg",IF(ISNUMBER('#_Page A'!M16),IF(ABS('#_Page A'!M16-'Page A'!M16)&gt;0.00001,TRUE,FALSE),IF('#_Page A'!M16&lt;&gt;'Page A'!M16,TRUE,FALSE)),IF(ISNUMBER('#_Page A'!M16),IF('#_Page A'!M16&gt;'Page A'!M16,"TooLow","TooHigh"),"WrongAnswer"),NOT(_xlfn.ISFORMULA('#_Page A'!M16)),"PerfectMsg",IF((LEN(SUBSTITUTE(SUBSTITUTE(SUBSTITUTE(SUBSTITUTE(SUBSTITUTE(SUBSTITUTE(SUBSTITUTE(SUBSTITUTE(SUBSTITUTE(SUBSTITUTE(SUBSTITUTE(SUBSTITUTE(SUBSTITUTE(SUBSTITUTE(SUBSTITUTE(SUBSTITUTE(SUBSTITUTE(SUBSTITUTE(SUBSTITUTE(SUBSTITUTE(SUBSTITUTE(SUBSTITUTE(SUBSTITUTE(SUBSTITUTE(IF(_xlfn.ISFORMULA('Page A'!M16),_xlfn.FORMULATEXT('Page A'!M16),'Page A'!M16),"9","#"),"8","#"),"7","#"),"6","#"),"5","#"),"4","#"),"3","#"),"2","#"),"1","#"),"0","#"),CHAR(10),""),"$",""),"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A'!M16),_xlfn.FORMULATEXT('Page A'!M16),'Page A'!M16),"9","#"),"8","#"),"7","#"),"6","#"),"5","#"),"4","#"),"3","#"),"2","#"),"1","#"),"0","#"),CHAR(10),""),"$",""),"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A'!M16),_xlfn.FORMULATEXT('#_Page A'!M16),'#_Page A'!M16),"9","#"),"8","#"),"7","#"),"6","#"),"5","#"),"4","#"),"3","#"),"2","#"),"1","#"),"0","#"),CHAR(10),""),"$",""),"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A'!M16),_xlfn.FORMULATEXT('#_Page A'!M16),'#_Page A'!M16),"9","#"),"8","#"),"7","#"),"6","#"),"5","#"),"4","#"),"3","#"),"2","#"),"1","#"),"0","#"),CHAR(10),""),"$","")," ",""),",","@"),"&gt;","@"),"&lt;","@"),"=","@"),")","@"),"(","@"),"^","@"),"/","@"),"+","@"),"*","@"),"-","@"),"@#","")))/2,TRUE,FALSE),"HardCodeMsg",IF(LEN(IF(_xlfn.ISFORMULA('Page A'!M16),_xlfn.FORMULATEXT('Page A'!M16),'Page A'!M16))-LEN(SUBSTITUTE(IF(_xlfn.ISFORMULA('Page A'!M16),_xlfn.FORMULATEXT('Page A'!M16),'Page A'!M16),"""",""))&gt;LEN(IF(_xlfn.ISFORMULA('#_Page A'!M16),_xlfn.FORMULATEXT('#_Page A'!M16),'#_Page A'!M16))-LEN(SUBSTITUTE(IF(_xlfn.ISFORMULA('#_Page A'!M16),_xlfn.FORMULATEXT('#_Page A'!M16),'#_Page A'!M16),"""","")),TRUE,FALSE),"HardQuoteMsg",IF(LEN(IF(_xlfn.ISFORMULA('Page A'!M16),_xlfn.FORMULATEXT('Page A'!M16),'Page A'!M16))-LEN(SUBSTITUTE(IF(_xlfn.ISFORMULA('Page A'!M16),_xlfn.FORMULATEXT('Page A'!M16),'Page A'!M16),"$",""))&lt;0.5*(LEN(IF(_xlfn.ISFORMULA('#_Page A'!M16),_xlfn.FORMULATEXT('#_Page A'!M16),'#_Page A'!M16))-LEN(SUBSTITUTE(IF(_xlfn.ISFORMULA('#_Page A'!M16),_xlfn.FORMULATEXT('#_Page A'!M16),'#_Page A'!M16),"$",""))),TRUE,FALSE),"MissingAbsMsg",TRUE,"PerfectMsg")</f>
        <v/>
      </c>
    </row>
    <row r="17" spans="2:14" x14ac:dyDescent="0.15">
      <c r="B17" s="99">
        <v>0</v>
      </c>
      <c r="C17" s="99">
        <v>0</v>
      </c>
      <c r="D17" s="99">
        <v>0</v>
      </c>
      <c r="E17" s="99">
        <v>0</v>
      </c>
      <c r="F17" s="99">
        <v>0</v>
      </c>
      <c r="G17" s="99">
        <v>0</v>
      </c>
      <c r="H17" s="99">
        <v>0</v>
      </c>
      <c r="I17" s="99">
        <v>0</v>
      </c>
      <c r="K17" s="95">
        <v>0</v>
      </c>
      <c r="L17" s="95">
        <v>0</v>
      </c>
      <c r="M17" s="106" t="str">
        <f ca="1">_xlfn.IFS(ISBLANK('Page A'!M17),"",IF(NOT(ISNA('#_Page A'!M17)),IF(ISNA('Page A'!M17),TRUE,FALSE),FALSE),"StuNAMsg",IF(AND(ISNA('#_Page A'!M17),ISNA('Page A'!M17)),TRUE,FALSE),"PerfectMsg",IF(NOT(ISERROR('#_Page A'!M17)),IF(ISERROR('Page A'!M17),TRUE,FALSE),FALSE),"StuErrorMsg",IF(TYPE('#_Page A'!M17)&lt;&gt;TYPE('Page A'!M17),TRUE,FALSE),"WrongTypeMsg",IF(_xlfn.ISFORMULA('#_Page A'!M17),IF(NOT(_xlfn.ISFORMULA('Page A'!M17)),TRUE),FALSE),"MissingFormulaMsg",IF(NOT(AND(ISNUMBER(FIND("[",_xlfn.FORMULATEXT('#_Page A'!M17))),ISNUMBER(FIND("!",_xlfn.FORMULATEXT('#_Page A'!M17))))),AND(ISNUMBER(FIND("[",_xlfn.FORMULATEXT('Page A'!M17))),ISNUMBER(FIND("!",_xlfn.FORMULATEXT('Page A'!M17)))),FALSE),"ExternalRefsMsg",IF(ISNUMBER('#_Page A'!M17),IF(ABS('#_Page A'!M17-'Page A'!M17)&gt;0.00001,TRUE,FALSE),IF('#_Page A'!M17&lt;&gt;'Page A'!M17,TRUE,FALSE)),IF(ISNUMBER('#_Page A'!M17),IF('#_Page A'!M17&gt;'Page A'!M17,"TooLow","TooHigh"),"WrongAnswer"),NOT(_xlfn.ISFORMULA('#_Page A'!M17)),"PerfectMsg",IF((LEN(SUBSTITUTE(SUBSTITUTE(SUBSTITUTE(SUBSTITUTE(SUBSTITUTE(SUBSTITUTE(SUBSTITUTE(SUBSTITUTE(SUBSTITUTE(SUBSTITUTE(SUBSTITUTE(SUBSTITUTE(SUBSTITUTE(SUBSTITUTE(SUBSTITUTE(SUBSTITUTE(SUBSTITUTE(SUBSTITUTE(SUBSTITUTE(SUBSTITUTE(SUBSTITUTE(SUBSTITUTE(SUBSTITUTE(SUBSTITUTE(IF(_xlfn.ISFORMULA('Page A'!M17),_xlfn.FORMULATEXT('Page A'!M17),'Page A'!M17),"9","#"),"8","#"),"7","#"),"6","#"),"5","#"),"4","#"),"3","#"),"2","#"),"1","#"),"0","#"),CHAR(10),""),"$",""),"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A'!M17),_xlfn.FORMULATEXT('Page A'!M17),'Page A'!M17),"9","#"),"8","#"),"7","#"),"6","#"),"5","#"),"4","#"),"3","#"),"2","#"),"1","#"),"0","#"),CHAR(10),""),"$",""),"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A'!M17),_xlfn.FORMULATEXT('#_Page A'!M17),'#_Page A'!M17),"9","#"),"8","#"),"7","#"),"6","#"),"5","#"),"4","#"),"3","#"),"2","#"),"1","#"),"0","#"),CHAR(10),""),"$",""),"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A'!M17),_xlfn.FORMULATEXT('#_Page A'!M17),'#_Page A'!M17),"9","#"),"8","#"),"7","#"),"6","#"),"5","#"),"4","#"),"3","#"),"2","#"),"1","#"),"0","#"),CHAR(10),""),"$","")," ",""),",","@"),"&gt;","@"),"&lt;","@"),"=","@"),")","@"),"(","@"),"^","@"),"/","@"),"+","@"),"*","@"),"-","@"),"@#","")))/2,TRUE,FALSE),"HardCodeMsg",IF(LEN(IF(_xlfn.ISFORMULA('Page A'!M17),_xlfn.FORMULATEXT('Page A'!M17),'Page A'!M17))-LEN(SUBSTITUTE(IF(_xlfn.ISFORMULA('Page A'!M17),_xlfn.FORMULATEXT('Page A'!M17),'Page A'!M17),"""",""))&gt;LEN(IF(_xlfn.ISFORMULA('#_Page A'!M17),_xlfn.FORMULATEXT('#_Page A'!M17),'#_Page A'!M17))-LEN(SUBSTITUTE(IF(_xlfn.ISFORMULA('#_Page A'!M17),_xlfn.FORMULATEXT('#_Page A'!M17),'#_Page A'!M17),"""","")),TRUE,FALSE),"HardQuoteMsg",IF(LEN(IF(_xlfn.ISFORMULA('Page A'!M17),_xlfn.FORMULATEXT('Page A'!M17),'Page A'!M17))-LEN(SUBSTITUTE(IF(_xlfn.ISFORMULA('Page A'!M17),_xlfn.FORMULATEXT('Page A'!M17),'Page A'!M17),"$",""))&lt;0.5*(LEN(IF(_xlfn.ISFORMULA('#_Page A'!M17),_xlfn.FORMULATEXT('#_Page A'!M17),'#_Page A'!M17))-LEN(SUBSTITUTE(IF(_xlfn.ISFORMULA('#_Page A'!M17),_xlfn.FORMULATEXT('#_Page A'!M17),'#_Page A'!M17),"$",""))),TRUE,FALSE),"MissingAbsMsg",TRUE,"PerfectMsg")</f>
        <v/>
      </c>
    </row>
    <row r="18" spans="2:14" x14ac:dyDescent="0.15">
      <c r="B18" s="99">
        <v>0</v>
      </c>
      <c r="C18" s="99">
        <v>0</v>
      </c>
      <c r="D18" s="99">
        <v>0</v>
      </c>
      <c r="E18" s="99">
        <v>0</v>
      </c>
      <c r="F18" s="99">
        <v>0</v>
      </c>
      <c r="G18" s="99">
        <v>0</v>
      </c>
      <c r="H18" s="99">
        <v>0</v>
      </c>
      <c r="I18" s="99">
        <v>0</v>
      </c>
    </row>
    <row r="19" spans="2:14" x14ac:dyDescent="0.15">
      <c r="K19" s="98">
        <v>0</v>
      </c>
      <c r="L19" s="98"/>
      <c r="M19" s="98"/>
    </row>
    <row r="20" spans="2:14" x14ac:dyDescent="0.15">
      <c r="K20" s="95">
        <v>0</v>
      </c>
      <c r="L20" s="95">
        <v>0</v>
      </c>
      <c r="M20" s="95"/>
    </row>
    <row r="21" spans="2:14" x14ac:dyDescent="0.15">
      <c r="B21" s="100">
        <v>0</v>
      </c>
      <c r="C21" s="100"/>
      <c r="D21" s="100"/>
      <c r="E21" s="100"/>
      <c r="F21" s="100"/>
      <c r="G21" s="100"/>
      <c r="H21" s="100"/>
      <c r="I21" s="100"/>
      <c r="K21" s="95">
        <v>0</v>
      </c>
      <c r="L21" s="95">
        <v>0</v>
      </c>
      <c r="M21" s="95"/>
    </row>
    <row r="22" spans="2:14" x14ac:dyDescent="0.15">
      <c r="L22" s="103">
        <v>0</v>
      </c>
      <c r="M22" s="107" t="str">
        <f ca="1">_xlfn.IFS(ISBLANK('Page A'!M22),"",IF(NOT(ISNA('#_Page A'!M22)),IF(ISNA('Page A'!M22),TRUE,FALSE),FALSE),"StuNAMsg",IF(AND(ISNA('#_Page A'!M22),ISNA('Page A'!M22)),TRUE,FALSE),"PerfectMsg",IF(NOT(ISERROR('#_Page A'!M22)),IF(ISERROR('Page A'!M22),TRUE,FALSE),FALSE),"StuErrorMsg",IF(TYPE('#_Page A'!M22)&lt;&gt;TYPE('Page A'!M22),TRUE,FALSE),"WrongTypeMsg",IF(_xlfn.ISFORMULA('#_Page A'!M22),IF(NOT(_xlfn.ISFORMULA('Page A'!M22)),TRUE),FALSE),"MissingFormulaMsg",IF(NOT(AND(ISNUMBER(FIND("[",_xlfn.FORMULATEXT('#_Page A'!M22))),ISNUMBER(FIND("!",_xlfn.FORMULATEXT('#_Page A'!M22))))),AND(ISNUMBER(FIND("[",_xlfn.FORMULATEXT('Page A'!M22))),ISNUMBER(FIND("!",_xlfn.FORMULATEXT('Page A'!M22)))),FALSE),"ExternalRefsMsg",IF(ISNUMBER('#_Page A'!M22),IF(ABS('#_Page A'!M22-'Page A'!M22)&gt;0.00001,TRUE,FALSE),IF('#_Page A'!M22&lt;&gt;'Page A'!M22,TRUE,FALSE)),IF(ISNUMBER('#_Page A'!M22),IF('#_Page A'!M22&gt;'Page A'!M22,"TooLow","TooHigh"),"WrongAnswer"),NOT(_xlfn.ISFORMULA('#_Page A'!M22)),"PerfectMsg",IF((LEN(SUBSTITUTE(SUBSTITUTE(SUBSTITUTE(SUBSTITUTE(SUBSTITUTE(SUBSTITUTE(SUBSTITUTE(SUBSTITUTE(SUBSTITUTE(SUBSTITUTE(SUBSTITUTE(SUBSTITUTE(SUBSTITUTE(SUBSTITUTE(SUBSTITUTE(SUBSTITUTE(SUBSTITUTE(SUBSTITUTE(SUBSTITUTE(SUBSTITUTE(SUBSTITUTE(SUBSTITUTE(SUBSTITUTE(SUBSTITUTE(IF(_xlfn.ISFORMULA('Page A'!M22),_xlfn.FORMULATEXT('Page A'!M22),'Page A'!M22),"9","#"),"8","#"),"7","#"),"6","#"),"5","#"),"4","#"),"3","#"),"2","#"),"1","#"),"0","#"),CHAR(10),""),"$",""),"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A'!M22),_xlfn.FORMULATEXT('Page A'!M22),'Page A'!M22),"9","#"),"8","#"),"7","#"),"6","#"),"5","#"),"4","#"),"3","#"),"2","#"),"1","#"),"0","#"),CHAR(10),""),"$",""),"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A'!M22),_xlfn.FORMULATEXT('#_Page A'!M22),'#_Page A'!M22),"9","#"),"8","#"),"7","#"),"6","#"),"5","#"),"4","#"),"3","#"),"2","#"),"1","#"),"0","#"),CHAR(10),""),"$",""),"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A'!M22),_xlfn.FORMULATEXT('#_Page A'!M22),'#_Page A'!M22),"9","#"),"8","#"),"7","#"),"6","#"),"5","#"),"4","#"),"3","#"),"2","#"),"1","#"),"0","#"),CHAR(10),""),"$","")," ",""),",","@"),"&gt;","@"),"&lt;","@"),"=","@"),")","@"),"(","@"),"^","@"),"/","@"),"+","@"),"*","@"),"-","@"),"@#","")))/2,TRUE,FALSE),"HardCodeMsg",IF(LEN(IF(_xlfn.ISFORMULA('Page A'!M22),_xlfn.FORMULATEXT('Page A'!M22),'Page A'!M22))-LEN(SUBSTITUTE(IF(_xlfn.ISFORMULA('Page A'!M22),_xlfn.FORMULATEXT('Page A'!M22),'Page A'!M22),"""",""))&gt;LEN(IF(_xlfn.ISFORMULA('#_Page A'!M22),_xlfn.FORMULATEXT('#_Page A'!M22),'#_Page A'!M22))-LEN(SUBSTITUTE(IF(_xlfn.ISFORMULA('#_Page A'!M22),_xlfn.FORMULATEXT('#_Page A'!M22),'#_Page A'!M22),"""","")),TRUE,FALSE),"HardQuoteMsg",IF(LEN(IF(_xlfn.ISFORMULA('Page A'!M22),_xlfn.FORMULATEXT('Page A'!M22),'Page A'!M22))-LEN(SUBSTITUTE(IF(_xlfn.ISFORMULA('Page A'!M22),_xlfn.FORMULATEXT('Page A'!M22),'Page A'!M22),"$",""))&lt;0.5*(LEN(IF(_xlfn.ISFORMULA('#_Page A'!M22),_xlfn.FORMULATEXT('#_Page A'!M22),'#_Page A'!M22))-LEN(SUBSTITUTE(IF(_xlfn.ISFORMULA('#_Page A'!M22),_xlfn.FORMULATEXT('#_Page A'!M22),'#_Page A'!M22),"$",""))),TRUE,FALSE),"MissingAbsMsg",TRUE,"PerfectMsg")</f>
        <v>WrongAnswer</v>
      </c>
      <c r="N22" s="93">
        <v>0</v>
      </c>
    </row>
    <row r="24" spans="2:14" x14ac:dyDescent="0.15">
      <c r="K24" s="98">
        <v>0</v>
      </c>
      <c r="L24" s="98"/>
      <c r="M24" s="98"/>
    </row>
    <row r="25" spans="2:14" x14ac:dyDescent="0.15">
      <c r="K25" s="95">
        <v>0</v>
      </c>
      <c r="L25" s="108">
        <v>0</v>
      </c>
      <c r="M25" s="108"/>
    </row>
    <row r="26" spans="2:14" x14ac:dyDescent="0.15">
      <c r="K26" s="95">
        <v>0</v>
      </c>
      <c r="L26" s="108">
        <v>0</v>
      </c>
      <c r="M26" s="108"/>
    </row>
    <row r="27" spans="2:14" x14ac:dyDescent="0.15">
      <c r="K27" s="95">
        <v>0</v>
      </c>
      <c r="L27" s="108">
        <v>0</v>
      </c>
      <c r="M27" s="108"/>
    </row>
    <row r="28" spans="2:14" x14ac:dyDescent="0.15">
      <c r="K28" s="95">
        <v>0</v>
      </c>
      <c r="L28" s="108">
        <v>0</v>
      </c>
      <c r="M28" s="108"/>
    </row>
    <row r="29" spans="2:14" x14ac:dyDescent="0.15">
      <c r="K29" s="95">
        <v>0</v>
      </c>
      <c r="L29" s="108">
        <v>0</v>
      </c>
      <c r="M29" s="108"/>
    </row>
    <row r="30" spans="2:14" x14ac:dyDescent="0.15">
      <c r="K30" s="95">
        <v>0</v>
      </c>
      <c r="L30" s="108">
        <v>0</v>
      </c>
      <c r="M30" s="108"/>
    </row>
    <row r="62" spans="12:12" x14ac:dyDescent="0.15">
      <c r="L62" s="93">
        <v>0</v>
      </c>
    </row>
    <row r="63" spans="12:12" x14ac:dyDescent="0.15">
      <c r="L63" s="93">
        <v>0</v>
      </c>
    </row>
    <row r="68" spans="12:12" x14ac:dyDescent="0.15">
      <c r="L68" s="93">
        <v>0</v>
      </c>
    </row>
    <row r="69" spans="12:12" x14ac:dyDescent="0.15">
      <c r="L69" s="93">
        <v>0</v>
      </c>
    </row>
    <row r="70" spans="12:12" x14ac:dyDescent="0.15">
      <c r="L70" s="93">
        <v>0</v>
      </c>
    </row>
    <row r="73" spans="12:12" x14ac:dyDescent="0.15">
      <c r="L73" s="93">
        <v>0</v>
      </c>
    </row>
    <row r="74" spans="12:12" x14ac:dyDescent="0.15">
      <c r="L74" s="93">
        <v>0</v>
      </c>
    </row>
    <row r="75" spans="12:12" x14ac:dyDescent="0.15">
      <c r="L75" s="93">
        <v>0</v>
      </c>
    </row>
  </sheetData>
  <mergeCells count="14">
    <mergeCell ref="L29:M29"/>
    <mergeCell ref="L30:M30"/>
    <mergeCell ref="B21:I21"/>
    <mergeCell ref="K24:M24"/>
    <mergeCell ref="L25:M25"/>
    <mergeCell ref="L26:M26"/>
    <mergeCell ref="L27:M27"/>
    <mergeCell ref="L28:M28"/>
    <mergeCell ref="B4:I6"/>
    <mergeCell ref="K4:M4"/>
    <mergeCell ref="B8:I10"/>
    <mergeCell ref="K10:M10"/>
    <mergeCell ref="B12:I12"/>
    <mergeCell ref="K19:M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2F99-84D5-0546-8151-F52F8736A7F1}">
  <sheetPr>
    <tabColor theme="9" tint="0.79998168889431442"/>
  </sheetPr>
  <dimension ref="A1:AO78"/>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11" max="11" width="14.6640625" style="1" customWidth="1"/>
    <col min="12" max="12" width="55.5" bestFit="1" customWidth="1"/>
    <col min="13" max="13" width="53" customWidth="1"/>
  </cols>
  <sheetData>
    <row r="1" spans="1:41" s="68" customFormat="1" ht="22" customHeight="1" x14ac:dyDescent="0.2">
      <c r="A1" s="76" t="s">
        <v>307</v>
      </c>
      <c r="B1" s="76" t="s">
        <v>308</v>
      </c>
      <c r="C1" s="76" t="s">
        <v>309</v>
      </c>
      <c r="D1" s="77"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76"/>
      <c r="F1" s="76"/>
      <c r="G1" s="76"/>
      <c r="H1" s="76"/>
      <c r="I1" s="77" t="str" cm="1">
        <f t="array" ref="I1">_xlfn.IFS(ROW(A100)&lt;100,"Undo deleted row or quit without saving",COLUMN(AZ1)&lt;52,"Undo deleted column or quit without saving",ROW(A100)&gt;100,"Undo inserted row or quit without saving",COLUMN(AZ1)&gt;52,"Undo inserted column or quit without saving",Scoreboard!$F$21&lt;&gt;"","Security compromised: Undo last action or quit without saving",TRUE=TRUE,"Hardworking Student")</f>
        <v>Hardworking Student</v>
      </c>
      <c r="J1" s="77"/>
      <c r="K1" s="77"/>
      <c r="L1" s="77" t="s">
        <v>310</v>
      </c>
      <c r="M1" s="77"/>
      <c r="N1" s="77"/>
      <c r="O1" s="77"/>
      <c r="P1" s="78" t="s">
        <v>311</v>
      </c>
      <c r="Q1" s="77"/>
      <c r="R1" s="77"/>
      <c r="S1" s="110" t="s">
        <v>314</v>
      </c>
      <c r="T1" s="80"/>
      <c r="U1" s="79"/>
      <c r="V1" s="80"/>
      <c r="W1" s="79"/>
      <c r="X1" s="76" t="str">
        <f t="shared" ref="X1:AA2" si="0">A1</f>
        <v>earned</v>
      </c>
      <c r="Y1" s="76" t="str">
        <f t="shared" si="0"/>
        <v>possible</v>
      </c>
      <c r="Z1" s="76" t="str">
        <f t="shared" si="0"/>
        <v>cell</v>
      </c>
      <c r="AA1" s="77" t="str">
        <f t="shared" ca="1" si="0"/>
        <v>error</v>
      </c>
      <c r="AB1" s="76"/>
      <c r="AC1" s="76"/>
      <c r="AD1" s="81"/>
      <c r="AE1" s="81"/>
      <c r="AF1" s="77" t="str">
        <f>I1</f>
        <v>Hardworking Student</v>
      </c>
      <c r="AG1" s="77"/>
      <c r="AH1" s="81"/>
      <c r="AI1" s="81"/>
      <c r="AJ1" s="81"/>
      <c r="AK1" s="81"/>
      <c r="AL1" s="77" t="s">
        <v>310</v>
      </c>
      <c r="AM1" s="81"/>
      <c r="AN1" s="81"/>
      <c r="AO1" s="81"/>
    </row>
    <row r="2" spans="1:41" s="68" customFormat="1" ht="23" customHeight="1" thickBot="1" x14ac:dyDescent="0.45">
      <c r="A2" s="82">
        <f ca="1">'Page ASC'!$A$2</f>
        <v>0</v>
      </c>
      <c r="B2" s="83">
        <f>'Page ASC'!$B$2</f>
        <v>14</v>
      </c>
      <c r="C2" s="82" t="str" cm="1">
        <f t="array" aca="1" ref="C2" ca="1">SUBSTITUTE(IF(LEN(CELL("address"))&lt;15,CELL("address"),""),"$","")</f>
        <v/>
      </c>
      <c r="D2" s="84" t="str">
        <f ca="1">IF(ISNUMBER(SEARCH("FeedbackSFX!",_xlfn.FORMULATEXT(INDIRECT("'Page ASC'!"&amp;C2)))),"DRAGGING CELLS IS NOT PERMITTED. PLEASE UNDO LAST ACTION!!",IF($P$1&lt;&gt;"Feedback OFF",IFERROR(HLOOKUP(INDIRECT("'Page ASC'!"&amp;C2),FeedbackSFX!$B$2:$N$10,IF($P$1="Feedback ON", 2, FeedbackSFX!B1), FALSE), ""),""))</f>
        <v/>
      </c>
      <c r="E2" s="85"/>
      <c r="F2" s="85"/>
      <c r="G2" s="85"/>
      <c r="H2" s="85"/>
      <c r="I2" s="86"/>
      <c r="J2" s="85"/>
      <c r="K2" s="85"/>
      <c r="L2" s="85"/>
      <c r="M2" s="85"/>
      <c r="N2" s="85"/>
      <c r="O2" s="85"/>
      <c r="P2" s="92" t="str">
        <f ca="1">IF(Scoreboard!$E$4="Excel version: Invalid","****ERROR: Scoreboard requires Excel 365 or 2021 to run****", "")</f>
        <v/>
      </c>
      <c r="Q2" s="85"/>
      <c r="R2" s="85"/>
      <c r="S2" s="87"/>
      <c r="T2" s="88"/>
      <c r="U2" s="89"/>
      <c r="V2" s="88"/>
      <c r="W2" s="89"/>
      <c r="X2" s="90">
        <f t="shared" ca="1" si="0"/>
        <v>0</v>
      </c>
      <c r="Y2" s="90">
        <f t="shared" si="0"/>
        <v>14</v>
      </c>
      <c r="Z2" s="90" t="str">
        <f t="shared" ca="1" si="0"/>
        <v/>
      </c>
      <c r="AA2" s="84" t="str">
        <f t="shared" ca="1" si="0"/>
        <v/>
      </c>
      <c r="AB2" s="85"/>
      <c r="AC2" s="85"/>
      <c r="AD2" s="91"/>
      <c r="AE2" s="91"/>
      <c r="AF2" s="91"/>
      <c r="AG2" s="91"/>
      <c r="AH2" s="91"/>
      <c r="AI2" s="91"/>
      <c r="AJ2" s="91"/>
      <c r="AK2" s="91"/>
      <c r="AL2" s="91"/>
      <c r="AM2" s="91"/>
      <c r="AN2" s="91"/>
      <c r="AO2" s="91"/>
    </row>
    <row r="3" spans="1:41" ht="16" thickBot="1" x14ac:dyDescent="0.25"/>
    <row r="4" spans="1:41" x14ac:dyDescent="0.2">
      <c r="B4" s="2" t="s">
        <v>0</v>
      </c>
      <c r="C4" s="2"/>
      <c r="D4" s="2"/>
      <c r="E4" s="2"/>
      <c r="F4" s="2"/>
      <c r="G4" s="2"/>
      <c r="H4" s="2"/>
      <c r="I4" s="2"/>
      <c r="K4" s="3" t="s">
        <v>1</v>
      </c>
      <c r="L4" s="4"/>
      <c r="M4" s="5"/>
    </row>
    <row r="5" spans="1:41" x14ac:dyDescent="0.2">
      <c r="B5" s="2"/>
      <c r="C5" s="2"/>
      <c r="D5" s="2"/>
      <c r="E5" s="2"/>
      <c r="F5" s="2"/>
      <c r="G5" s="2"/>
      <c r="H5" s="2"/>
      <c r="I5" s="2"/>
      <c r="K5" s="6" t="s">
        <v>2</v>
      </c>
      <c r="L5" s="6" t="s">
        <v>3</v>
      </c>
      <c r="M5" s="69"/>
    </row>
    <row r="6" spans="1:41" x14ac:dyDescent="0.2">
      <c r="B6" s="2"/>
      <c r="C6" s="2"/>
      <c r="D6" s="2"/>
      <c r="E6" s="2"/>
      <c r="F6" s="2"/>
      <c r="G6" s="2"/>
      <c r="H6" s="2"/>
      <c r="I6" s="2"/>
      <c r="K6" s="6" t="s">
        <v>5</v>
      </c>
      <c r="L6" s="6" t="s">
        <v>6</v>
      </c>
      <c r="M6" s="69"/>
    </row>
    <row r="7" spans="1:41" x14ac:dyDescent="0.2">
      <c r="K7" s="6" t="s">
        <v>8</v>
      </c>
      <c r="L7" s="7" t="s">
        <v>9</v>
      </c>
      <c r="M7" s="70"/>
    </row>
    <row r="8" spans="1:41" x14ac:dyDescent="0.2">
      <c r="B8" s="8" t="s">
        <v>10</v>
      </c>
      <c r="C8" s="8"/>
      <c r="D8" s="8"/>
      <c r="E8" s="8"/>
      <c r="F8" s="8"/>
      <c r="G8" s="8"/>
      <c r="H8" s="8"/>
      <c r="I8" s="8"/>
      <c r="K8" s="6" t="s">
        <v>11</v>
      </c>
      <c r="L8" s="7" t="s">
        <v>12</v>
      </c>
      <c r="M8" s="70"/>
    </row>
    <row r="9" spans="1:41" x14ac:dyDescent="0.2">
      <c r="B9" s="8"/>
      <c r="C9" s="8"/>
      <c r="D9" s="8"/>
      <c r="E9" s="8"/>
      <c r="F9" s="8"/>
      <c r="G9" s="8"/>
      <c r="H9" s="8"/>
      <c r="I9" s="8"/>
      <c r="K9" s="6"/>
      <c r="L9" s="9"/>
      <c r="M9" s="10"/>
    </row>
    <row r="10" spans="1:41" x14ac:dyDescent="0.2">
      <c r="B10" s="8"/>
      <c r="C10" s="8"/>
      <c r="D10" s="8"/>
      <c r="E10" s="8"/>
      <c r="F10" s="8"/>
      <c r="G10" s="8"/>
      <c r="H10" s="8"/>
      <c r="I10" s="8"/>
      <c r="K10" s="11" t="s">
        <v>13</v>
      </c>
      <c r="L10" s="12"/>
      <c r="M10" s="13"/>
    </row>
    <row r="11" spans="1:41" ht="16" thickBot="1" x14ac:dyDescent="0.25">
      <c r="K11" s="6" t="s">
        <v>14</v>
      </c>
      <c r="L11" s="6" t="s">
        <v>15</v>
      </c>
      <c r="M11" s="71"/>
    </row>
    <row r="12" spans="1:41" ht="16" thickBot="1" x14ac:dyDescent="0.25">
      <c r="B12" s="14" t="s">
        <v>16</v>
      </c>
      <c r="C12" s="15"/>
      <c r="D12" s="15"/>
      <c r="E12" s="15"/>
      <c r="F12" s="15"/>
      <c r="G12" s="15"/>
      <c r="H12" s="15"/>
      <c r="I12" s="16"/>
      <c r="K12" s="6" t="s">
        <v>17</v>
      </c>
      <c r="L12" s="6" t="s">
        <v>18</v>
      </c>
      <c r="M12" s="72"/>
    </row>
    <row r="13" spans="1:41" x14ac:dyDescent="0.2">
      <c r="B13" s="17">
        <v>18.197150206762011</v>
      </c>
      <c r="C13" s="18">
        <v>18.969110689248936</v>
      </c>
      <c r="D13" s="18">
        <v>17.693110354160087</v>
      </c>
      <c r="E13" s="18">
        <v>17.289744106382884</v>
      </c>
      <c r="F13" s="18">
        <v>17.621189259541129</v>
      </c>
      <c r="G13" s="18">
        <v>17.664909023929734</v>
      </c>
      <c r="H13" s="18">
        <v>18.986951123964914</v>
      </c>
      <c r="I13" s="19">
        <v>19.986079616508778</v>
      </c>
      <c r="K13" s="6" t="s">
        <v>19</v>
      </c>
      <c r="L13" s="6" t="s">
        <v>20</v>
      </c>
      <c r="M13" s="72"/>
    </row>
    <row r="14" spans="1:41" x14ac:dyDescent="0.2">
      <c r="B14" s="17">
        <v>20.585365381534722</v>
      </c>
      <c r="C14" s="18">
        <v>17.954263419588269</v>
      </c>
      <c r="D14" s="18">
        <v>20.668559035917507</v>
      </c>
      <c r="E14" s="18">
        <v>21.071769725594717</v>
      </c>
      <c r="F14" s="18">
        <v>21.040119669181301</v>
      </c>
      <c r="G14" s="18">
        <v>21.18098322888212</v>
      </c>
      <c r="H14" s="18">
        <v>21.731295305079854</v>
      </c>
      <c r="I14" s="19">
        <v>21.722713476651634</v>
      </c>
      <c r="K14" s="6" t="s">
        <v>21</v>
      </c>
      <c r="L14" s="6" t="s">
        <v>22</v>
      </c>
      <c r="M14" s="73"/>
    </row>
    <row r="15" spans="1:41" x14ac:dyDescent="0.2">
      <c r="B15" s="17">
        <v>17.577213951450485</v>
      </c>
      <c r="C15" s="18">
        <v>20.518121147409168</v>
      </c>
      <c r="D15" s="18">
        <v>19.680621574754621</v>
      </c>
      <c r="E15" s="18">
        <v>21.483956547948367</v>
      </c>
      <c r="F15" s="18">
        <v>21.394003233062747</v>
      </c>
      <c r="G15" s="18">
        <v>18.506685992031308</v>
      </c>
      <c r="H15" s="18">
        <v>17.343293690821731</v>
      </c>
      <c r="I15" s="19">
        <v>20.812780334298292</v>
      </c>
      <c r="K15" s="6" t="s">
        <v>23</v>
      </c>
      <c r="L15" s="6" t="s">
        <v>24</v>
      </c>
      <c r="M15" s="71"/>
    </row>
    <row r="16" spans="1:41" x14ac:dyDescent="0.2">
      <c r="B16" s="17">
        <v>17.162315477095134</v>
      </c>
      <c r="C16" s="18">
        <v>17.397938914719465</v>
      </c>
      <c r="D16" s="18">
        <v>17.483115828545344</v>
      </c>
      <c r="E16" s="18">
        <v>19.056999853828682</v>
      </c>
      <c r="F16" s="18">
        <v>17.059525801255862</v>
      </c>
      <c r="G16" s="18">
        <v>18.789096779974372</v>
      </c>
      <c r="H16" s="18">
        <v>19.901462259171918</v>
      </c>
      <c r="I16" s="19">
        <v>19.13301733647992</v>
      </c>
      <c r="K16" s="6" t="s">
        <v>25</v>
      </c>
      <c r="L16" s="6" t="s">
        <v>26</v>
      </c>
      <c r="M16" s="71"/>
    </row>
    <row r="17" spans="2:14" x14ac:dyDescent="0.2">
      <c r="B17" s="17">
        <v>18.715397997931152</v>
      </c>
      <c r="C17" s="18">
        <v>20.449943048395244</v>
      </c>
      <c r="D17" s="18">
        <v>19.420857599444801</v>
      </c>
      <c r="E17" s="18">
        <v>17.727619910174862</v>
      </c>
      <c r="F17" s="18">
        <v>18.23529016718555</v>
      </c>
      <c r="G17" s="18">
        <v>19.471663957946351</v>
      </c>
      <c r="H17" s="18">
        <v>21.998882494577177</v>
      </c>
      <c r="I17" s="19">
        <v>20.463664079597226</v>
      </c>
      <c r="K17" s="6" t="s">
        <v>27</v>
      </c>
      <c r="L17" s="6" t="s">
        <v>28</v>
      </c>
      <c r="M17" s="74"/>
    </row>
    <row r="18" spans="2:14" ht="16" thickBot="1" x14ac:dyDescent="0.25">
      <c r="B18" s="20">
        <v>17.828871309693266</v>
      </c>
      <c r="C18" s="21">
        <v>20.438158710854388</v>
      </c>
      <c r="D18" s="21">
        <v>17.880778996677471</v>
      </c>
      <c r="E18" s="21">
        <v>21.567609442082343</v>
      </c>
      <c r="F18" s="21">
        <v>20.365573107940222</v>
      </c>
      <c r="G18" s="21">
        <v>20.174351713629871</v>
      </c>
      <c r="H18" s="21">
        <v>18.33680437243877</v>
      </c>
      <c r="I18" s="22">
        <v>20.506374858925714</v>
      </c>
      <c r="K18" s="23"/>
      <c r="L18" s="9"/>
      <c r="M18" s="10"/>
    </row>
    <row r="19" spans="2:14" x14ac:dyDescent="0.2">
      <c r="K19" s="11" t="s">
        <v>29</v>
      </c>
      <c r="L19" s="12"/>
      <c r="M19" s="13"/>
    </row>
    <row r="20" spans="2:14" x14ac:dyDescent="0.2">
      <c r="K20" s="6" t="s">
        <v>30</v>
      </c>
      <c r="L20" s="6" t="s">
        <v>31</v>
      </c>
      <c r="M20" s="69"/>
    </row>
    <row r="21" spans="2:14" x14ac:dyDescent="0.2">
      <c r="B21" s="24" t="s">
        <v>33</v>
      </c>
      <c r="C21" s="24"/>
      <c r="D21" s="24"/>
      <c r="E21" s="24"/>
      <c r="F21" s="24"/>
      <c r="G21" s="24"/>
      <c r="H21" s="24"/>
      <c r="I21" s="24"/>
      <c r="K21" s="6" t="s">
        <v>34</v>
      </c>
      <c r="L21" s="6" t="s">
        <v>35</v>
      </c>
      <c r="M21" s="69"/>
    </row>
    <row r="22" spans="2:14" x14ac:dyDescent="0.2">
      <c r="K22" s="23"/>
      <c r="L22" s="25" t="s">
        <v>37</v>
      </c>
      <c r="M22" s="75" t="str">
        <f>_xlfn.CONCAT(M5:M6,M20:M21)</f>
        <v/>
      </c>
      <c r="N22" t="s">
        <v>38</v>
      </c>
    </row>
    <row r="23" spans="2:14" ht="16" thickBot="1" x14ac:dyDescent="0.25">
      <c r="K23" s="26"/>
      <c r="L23" s="27"/>
      <c r="M23" s="28"/>
    </row>
    <row r="24" spans="2:14" x14ac:dyDescent="0.2">
      <c r="K24" s="3" t="s">
        <v>39</v>
      </c>
      <c r="L24" s="4"/>
      <c r="M24" s="5"/>
    </row>
    <row r="25" spans="2:14" x14ac:dyDescent="0.2">
      <c r="K25" s="6" t="s">
        <v>36</v>
      </c>
      <c r="L25" s="29" t="s">
        <v>40</v>
      </c>
      <c r="M25" s="29"/>
    </row>
    <row r="26" spans="2:14" x14ac:dyDescent="0.2">
      <c r="K26" s="6" t="s">
        <v>41</v>
      </c>
      <c r="L26" s="29" t="s">
        <v>42</v>
      </c>
      <c r="M26" s="29"/>
    </row>
    <row r="27" spans="2:14" x14ac:dyDescent="0.2">
      <c r="K27" s="6" t="s">
        <v>43</v>
      </c>
      <c r="L27" s="29" t="s">
        <v>44</v>
      </c>
      <c r="M27" s="29"/>
    </row>
    <row r="28" spans="2:14" x14ac:dyDescent="0.2">
      <c r="K28" s="6" t="s">
        <v>45</v>
      </c>
      <c r="L28" s="29" t="s">
        <v>46</v>
      </c>
      <c r="M28" s="29"/>
    </row>
    <row r="29" spans="2:14" x14ac:dyDescent="0.2">
      <c r="K29" s="6" t="s">
        <v>47</v>
      </c>
      <c r="L29" s="29" t="s">
        <v>48</v>
      </c>
      <c r="M29" s="29"/>
    </row>
    <row r="30" spans="2:14" x14ac:dyDescent="0.2">
      <c r="K30" s="6" t="s">
        <v>49</v>
      </c>
      <c r="L30" s="29" t="s">
        <v>50</v>
      </c>
      <c r="M30" s="29"/>
    </row>
    <row r="31" spans="2:14" x14ac:dyDescent="0.2">
      <c r="K31" s="7"/>
      <c r="L31" s="9"/>
      <c r="M31" s="9"/>
    </row>
    <row r="32" spans="2:14" x14ac:dyDescent="0.2">
      <c r="K32" s="7"/>
      <c r="L32" s="9"/>
      <c r="M32" s="9"/>
    </row>
    <row r="33" spans="11:13" x14ac:dyDescent="0.2">
      <c r="K33" s="7"/>
      <c r="L33" s="9"/>
      <c r="M33" s="9"/>
    </row>
    <row r="34" spans="11:13" x14ac:dyDescent="0.2">
      <c r="K34" s="7"/>
      <c r="L34" s="9"/>
      <c r="M34" s="9"/>
    </row>
    <row r="35" spans="11:13" x14ac:dyDescent="0.2">
      <c r="K35" s="7"/>
      <c r="L35" s="9"/>
      <c r="M35" s="9"/>
    </row>
    <row r="36" spans="11:13" x14ac:dyDescent="0.2">
      <c r="K36" s="7"/>
      <c r="L36" s="9"/>
      <c r="M36" s="9"/>
    </row>
    <row r="37" spans="11:13" x14ac:dyDescent="0.2">
      <c r="K37" s="7"/>
      <c r="L37" s="9"/>
      <c r="M37" s="9"/>
    </row>
    <row r="38" spans="11:13" x14ac:dyDescent="0.2">
      <c r="K38" s="7"/>
      <c r="L38" s="9"/>
      <c r="M38" s="9"/>
    </row>
    <row r="39" spans="11:13" x14ac:dyDescent="0.2">
      <c r="K39" s="7"/>
      <c r="L39" s="9"/>
      <c r="M39" s="9"/>
    </row>
    <row r="40" spans="11:13" x14ac:dyDescent="0.2">
      <c r="K40" s="7"/>
      <c r="L40" s="9"/>
      <c r="M40" s="9"/>
    </row>
    <row r="41" spans="11:13" x14ac:dyDescent="0.2">
      <c r="K41" s="7"/>
      <c r="L41" s="9"/>
      <c r="M41" s="9"/>
    </row>
    <row r="42" spans="11:13" x14ac:dyDescent="0.2">
      <c r="K42" s="7"/>
      <c r="L42" s="9"/>
      <c r="M42" s="9"/>
    </row>
    <row r="43" spans="11:13" x14ac:dyDescent="0.2">
      <c r="K43" s="7"/>
      <c r="L43" s="9"/>
      <c r="M43" s="9"/>
    </row>
    <row r="44" spans="11:13" x14ac:dyDescent="0.2">
      <c r="K44" s="7"/>
      <c r="L44" s="9"/>
      <c r="M44" s="9"/>
    </row>
    <row r="45" spans="11:13" x14ac:dyDescent="0.2">
      <c r="K45" s="7"/>
      <c r="L45" s="9"/>
      <c r="M45" s="9"/>
    </row>
    <row r="46" spans="11:13" x14ac:dyDescent="0.2">
      <c r="K46" s="7"/>
      <c r="L46" s="9"/>
      <c r="M46" s="9"/>
    </row>
    <row r="47" spans="11:13" x14ac:dyDescent="0.2">
      <c r="K47" s="7"/>
      <c r="L47" s="9"/>
      <c r="M47" s="9"/>
    </row>
    <row r="48" spans="11:13" x14ac:dyDescent="0.2">
      <c r="K48" s="7"/>
      <c r="L48" s="9"/>
      <c r="M48" s="9"/>
    </row>
    <row r="49" spans="11:13" x14ac:dyDescent="0.2">
      <c r="K49" s="7"/>
      <c r="L49" s="9"/>
      <c r="M49" s="9"/>
    </row>
    <row r="50" spans="11:13" x14ac:dyDescent="0.2">
      <c r="K50" s="7"/>
      <c r="L50" s="9"/>
      <c r="M50" s="9"/>
    </row>
    <row r="51" spans="11:13" x14ac:dyDescent="0.2">
      <c r="K51" s="7"/>
      <c r="L51" s="9"/>
      <c r="M51" s="9"/>
    </row>
    <row r="52" spans="11:13" x14ac:dyDescent="0.2">
      <c r="K52" s="7"/>
      <c r="L52" s="9"/>
      <c r="M52" s="9"/>
    </row>
    <row r="53" spans="11:13" x14ac:dyDescent="0.2">
      <c r="K53" s="7"/>
      <c r="L53" s="9"/>
      <c r="M53" s="9"/>
    </row>
    <row r="54" spans="11:13" x14ac:dyDescent="0.2">
      <c r="K54" s="7"/>
      <c r="L54" s="9"/>
      <c r="M54" s="9"/>
    </row>
    <row r="55" spans="11:13" x14ac:dyDescent="0.2">
      <c r="K55" s="7"/>
      <c r="L55" s="9"/>
      <c r="M55" s="9"/>
    </row>
    <row r="56" spans="11:13" x14ac:dyDescent="0.2">
      <c r="K56" s="7"/>
      <c r="L56" s="9"/>
      <c r="M56" s="9"/>
    </row>
    <row r="57" spans="11:13" x14ac:dyDescent="0.2">
      <c r="K57" s="7"/>
      <c r="L57" s="9"/>
      <c r="M57" s="9"/>
    </row>
    <row r="58" spans="11:13" x14ac:dyDescent="0.2">
      <c r="K58" s="7"/>
      <c r="L58" s="9"/>
      <c r="M58" s="9"/>
    </row>
    <row r="59" spans="11:13" x14ac:dyDescent="0.2">
      <c r="K59" s="30"/>
      <c r="L59" s="31"/>
      <c r="M59" s="31"/>
    </row>
    <row r="60" spans="11:13" x14ac:dyDescent="0.2">
      <c r="K60" s="30"/>
      <c r="L60" s="31"/>
      <c r="M60" s="31"/>
    </row>
    <row r="61" spans="11:13" x14ac:dyDescent="0.2">
      <c r="K61" s="30"/>
      <c r="L61" s="31"/>
      <c r="M61" s="31"/>
    </row>
    <row r="62" spans="11:13" x14ac:dyDescent="0.2">
      <c r="K62" s="30"/>
      <c r="L62" s="31" t="s">
        <v>32</v>
      </c>
      <c r="M62" s="31"/>
    </row>
    <row r="63" spans="11:13" x14ac:dyDescent="0.2">
      <c r="K63" s="30"/>
      <c r="L63" s="31" t="s">
        <v>51</v>
      </c>
      <c r="M63" s="31"/>
    </row>
    <row r="64" spans="11:13" x14ac:dyDescent="0.2">
      <c r="K64" s="30"/>
      <c r="L64" s="31"/>
      <c r="M64" s="31"/>
    </row>
    <row r="65" spans="11:13" x14ac:dyDescent="0.2">
      <c r="K65" s="30"/>
      <c r="L65" s="31"/>
      <c r="M65" s="31"/>
    </row>
    <row r="66" spans="11:13" x14ac:dyDescent="0.2">
      <c r="K66" s="30"/>
      <c r="L66" s="31"/>
      <c r="M66" s="31"/>
    </row>
    <row r="67" spans="11:13" x14ac:dyDescent="0.2">
      <c r="K67" s="30"/>
      <c r="L67" s="31"/>
      <c r="M67" s="31"/>
    </row>
    <row r="68" spans="11:13" x14ac:dyDescent="0.2">
      <c r="K68" s="30"/>
      <c r="L68" s="31" t="s">
        <v>4</v>
      </c>
      <c r="M68" s="31"/>
    </row>
    <row r="69" spans="11:13" x14ac:dyDescent="0.2">
      <c r="K69" s="30"/>
      <c r="L69" s="31" t="s">
        <v>52</v>
      </c>
      <c r="M69" s="31"/>
    </row>
    <row r="70" spans="11:13" x14ac:dyDescent="0.2">
      <c r="K70" s="30"/>
      <c r="L70" s="31" t="s">
        <v>53</v>
      </c>
      <c r="M70" s="31"/>
    </row>
    <row r="71" spans="11:13" x14ac:dyDescent="0.2">
      <c r="K71" s="30"/>
      <c r="L71" s="31"/>
      <c r="M71" s="31"/>
    </row>
    <row r="72" spans="11:13" x14ac:dyDescent="0.2">
      <c r="K72" s="30"/>
      <c r="L72" s="31"/>
      <c r="M72" s="31"/>
    </row>
    <row r="73" spans="11:13" x14ac:dyDescent="0.2">
      <c r="K73" s="30"/>
      <c r="L73" s="31" t="s">
        <v>54</v>
      </c>
      <c r="M73" s="31"/>
    </row>
    <row r="74" spans="11:13" x14ac:dyDescent="0.2">
      <c r="K74" s="30"/>
      <c r="L74" s="31" t="s">
        <v>7</v>
      </c>
      <c r="M74" s="31"/>
    </row>
    <row r="75" spans="11:13" x14ac:dyDescent="0.2">
      <c r="K75" s="30"/>
      <c r="L75" s="31" t="s">
        <v>55</v>
      </c>
      <c r="M75" s="31"/>
    </row>
    <row r="76" spans="11:13" x14ac:dyDescent="0.2">
      <c r="K76" s="30"/>
      <c r="L76" s="31"/>
      <c r="M76" s="31"/>
    </row>
    <row r="77" spans="11:13" x14ac:dyDescent="0.2">
      <c r="K77" s="30"/>
      <c r="L77" s="31"/>
      <c r="M77" s="31"/>
    </row>
    <row r="78" spans="11:13" x14ac:dyDescent="0.2">
      <c r="K78" s="30"/>
      <c r="L78" s="31"/>
      <c r="M78" s="31"/>
    </row>
  </sheetData>
  <mergeCells count="14">
    <mergeCell ref="L29:M29"/>
    <mergeCell ref="L30:M30"/>
    <mergeCell ref="B21:I21"/>
    <mergeCell ref="K24:M24"/>
    <mergeCell ref="L25:M25"/>
    <mergeCell ref="L26:M26"/>
    <mergeCell ref="L27:M27"/>
    <mergeCell ref="L28:M28"/>
    <mergeCell ref="B4:I6"/>
    <mergeCell ref="K4:M4"/>
    <mergeCell ref="B8:I10"/>
    <mergeCell ref="K10:M10"/>
    <mergeCell ref="B12:I12"/>
    <mergeCell ref="K19:M19"/>
  </mergeCells>
  <conditionalFormatting sqref="A1:A2">
    <cfRule type="expression" dxfId="123" priority="12">
      <formula>$A$2/$B$2&gt;=0.076</formula>
    </cfRule>
  </conditionalFormatting>
  <conditionalFormatting sqref="B1:B2">
    <cfRule type="expression" dxfId="122" priority="13">
      <formula>$A$2/$B$2&gt;=0.153</formula>
    </cfRule>
  </conditionalFormatting>
  <conditionalFormatting sqref="C1:C2">
    <cfRule type="expression" dxfId="121" priority="14">
      <formula>$A$2/$B$2&gt;=0.23</formula>
    </cfRule>
  </conditionalFormatting>
  <conditionalFormatting sqref="D1:D2">
    <cfRule type="expression" dxfId="120" priority="15">
      <formula>$A$2/$B$2&gt;=0.307</formula>
    </cfRule>
  </conditionalFormatting>
  <conditionalFormatting sqref="E1:E2">
    <cfRule type="expression" dxfId="119" priority="16">
      <formula>$A$2/$B$2&gt;=0.384</formula>
    </cfRule>
  </conditionalFormatting>
  <conditionalFormatting sqref="F1:F2">
    <cfRule type="expression" dxfId="118" priority="17">
      <formula>$A$2/$B$2&gt;=0.461</formula>
    </cfRule>
  </conditionalFormatting>
  <conditionalFormatting sqref="G1:G2">
    <cfRule type="expression" dxfId="117" priority="18">
      <formula>$A$2/$B$2&gt;=0.538</formula>
    </cfRule>
  </conditionalFormatting>
  <conditionalFormatting sqref="H1:H2">
    <cfRule type="expression" dxfId="116" priority="19">
      <formula>$A$2/$B$2&gt;=0.615</formula>
    </cfRule>
  </conditionalFormatting>
  <conditionalFormatting sqref="I1:P2">
    <cfRule type="expression" dxfId="115" priority="20">
      <formula>$A$2/$B$2&gt;=0.692</formula>
    </cfRule>
  </conditionalFormatting>
  <conditionalFormatting sqref="X1:AF1 X2:AO2 AH1:AK1 AM1:AO1">
    <cfRule type="expression" dxfId="114" priority="21">
      <formula>$A$2/$B$2&gt;=1</formula>
    </cfRule>
  </conditionalFormatting>
  <conditionalFormatting sqref="O1">
    <cfRule type="expression" dxfId="113" priority="11">
      <formula>$A$2/$B$2&gt;=0.846</formula>
    </cfRule>
  </conditionalFormatting>
  <conditionalFormatting sqref="AG1">
    <cfRule type="expression" dxfId="112" priority="10">
      <formula>$A$2/$B$2&gt;=0.846</formula>
    </cfRule>
  </conditionalFormatting>
  <conditionalFormatting sqref="AL1">
    <cfRule type="expression" dxfId="111" priority="9">
      <formula>$A$2/$B$2&gt;=0.846</formula>
    </cfRule>
  </conditionalFormatting>
  <conditionalFormatting sqref="L1">
    <cfRule type="expression" dxfId="110" priority="8">
      <formula>$A$2/$B$2&gt;=0.846</formula>
    </cfRule>
  </conditionalFormatting>
  <conditionalFormatting sqref="Q1:R2">
    <cfRule type="expression" dxfId="109" priority="7">
      <formula>$A$2/$B$2&gt;=0.846</formula>
    </cfRule>
  </conditionalFormatting>
  <conditionalFormatting sqref="P1">
    <cfRule type="expression" dxfId="108" priority="6">
      <formula>$P$1&lt;&gt;""</formula>
    </cfRule>
  </conditionalFormatting>
  <conditionalFormatting sqref="A1:O2 X1:AO2 P2:R2 Q1:R1">
    <cfRule type="expression" dxfId="107" priority="5">
      <formula>$P$1="Feedback OFF"</formula>
    </cfRule>
  </conditionalFormatting>
  <conditionalFormatting sqref="A3:AA100">
    <cfRule type="expression" dxfId="101" priority="2" stopIfTrue="1">
      <formula>$D$2="DRAGGING CELLS IS NOT PERMITTED. PLEASE UNDO LAST ACTION!!"</formula>
    </cfRule>
  </conditionalFormatting>
  <dataValidations count="5">
    <dataValidation type="list" allowBlank="1" showInputMessage="1" showErrorMessage="1" sqref="M21" xr:uid="{314BF736-1AF6-C24B-8EA2-376ADFFEDEF4}">
      <formula1>$K$25:$K$30</formula1>
    </dataValidation>
    <dataValidation type="list" allowBlank="1" showInputMessage="1" showErrorMessage="1" sqref="M20" xr:uid="{06C400BC-153F-514A-8470-72EAF4FB8D58}">
      <formula1>$L$62:$L$63</formula1>
    </dataValidation>
    <dataValidation type="list" allowBlank="1" showInputMessage="1" showErrorMessage="1" sqref="M6" xr:uid="{CA431183-74A1-1F40-81D0-9F1E1839BD18}">
      <formula1>$L$73:$L$75</formula1>
    </dataValidation>
    <dataValidation type="list" allowBlank="1" showInputMessage="1" showErrorMessage="1" sqref="M5" xr:uid="{7875F298-0DF2-7A43-ABDF-A931A11BB7B1}">
      <formula1>$L$68:$L$70</formula1>
    </dataValidation>
    <dataValidation type="list" allowBlank="1" showInputMessage="1" showErrorMessage="1" sqref="P1" xr:uid="{C6258B5D-6A60-A84E-8926-45ED4039FF01}">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237368D8-5DF9-1642-849B-A77A4779672A}">
            <xm:f>AND($P$1&lt;&gt;"Feedback OFF",IF('Page ASC'!A3=FeedbackSFX!$C$2, TRUE, FALSE))</xm:f>
            <x14:dxf>
              <fill>
                <patternFill>
                  <bgColor rgb="FFCEEED0"/>
                </patternFill>
              </fill>
            </x14:dxf>
          </x14:cfRule>
          <xm:sqref>A3:AL75</xm:sqref>
        </x14:conditionalFormatting>
        <x14:conditionalFormatting xmlns:xm="http://schemas.microsoft.com/office/excel/2006/main">
          <x14:cfRule type="expression" priority="23" stopIfTrue="1" id="{9BB616AA-A759-C54C-9925-18271F7302CB}">
            <xm:f>AND($P$1&lt;&gt;"Feedback OFF",IF('Page ASC'!A3=FeedbackSFX!$K$2, TRUE, FALSE))</xm:f>
            <x14:dxf>
              <fill>
                <patternFill>
                  <bgColor rgb="FFFFFF64"/>
                </patternFill>
              </fill>
            </x14:dxf>
          </x14:cfRule>
          <xm:sqref>A3:AL75</xm:sqref>
        </x14:conditionalFormatting>
        <x14:conditionalFormatting xmlns:xm="http://schemas.microsoft.com/office/excel/2006/main">
          <x14:cfRule type="expression" priority="24" stopIfTrue="1" id="{0780110E-C610-F64F-9619-25291D3FE011}">
            <xm:f>AND($P$1&lt;&gt;"Feedback OFF",AND(IF('Page ASC'!A3&lt;&gt;FeedbackSFX!$C$2, TRUE, FALSE),'Page ASC'!A3&lt;&gt;"",_xlfn.ISFORMULA('Page ASC'!A3)))</xm:f>
            <x14:dxf>
              <fill>
                <patternFill>
                  <bgColor rgb="FFFF99CC"/>
                </patternFill>
              </fill>
            </x14:dxf>
          </x14:cfRule>
          <xm:sqref>A3:AL75</xm:sqref>
        </x14:conditionalFormatting>
        <x14:conditionalFormatting xmlns:xm="http://schemas.microsoft.com/office/excel/2006/main">
          <x14:cfRule type="expression" priority="4" stopIfTrue="1" id="{110EAF89-D2D4-914B-894C-70FD6A65972D}">
            <xm:f>Scoreboard!$F$21&lt;&gt;""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9D8ED1F3-FECC-6345-A379-0CC9379189AC}">
            <xm:f>Scoreboard!$F$21&lt;&gt;""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D19C23E3-2B2F-2049-8FA9-AE581A7040E3}">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0F5F-6A70-7744-AC8D-F0D278B27B7A}">
  <sheetPr>
    <tabColor rgb="FF4FADEA"/>
  </sheetPr>
  <dimension ref="A1:AO75"/>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9" style="93" bestFit="1" customWidth="1"/>
    <col min="2" max="3" width="12.6640625" style="93" bestFit="1" customWidth="1"/>
    <col min="4" max="5" width="12.33203125" style="93" bestFit="1" customWidth="1"/>
    <col min="6" max="6" width="12.1640625" style="93" bestFit="1" customWidth="1"/>
    <col min="7" max="7" width="12.6640625" style="93" bestFit="1" customWidth="1"/>
    <col min="8" max="9" width="13" style="93" bestFit="1" customWidth="1"/>
    <col min="10" max="10" width="8.83203125" style="93"/>
    <col min="11" max="11" width="14.6640625" style="95" customWidth="1"/>
    <col min="12" max="12" width="55.5" style="93" bestFit="1" customWidth="1"/>
    <col min="13" max="13" width="53" style="93" customWidth="1"/>
    <col min="14" max="31" width="8.83203125" style="93"/>
    <col min="32" max="32" width="9" style="93" bestFit="1" customWidth="1"/>
    <col min="33" max="16384" width="8.83203125" style="93"/>
  </cols>
  <sheetData>
    <row r="1" spans="1:41" s="94" customFormat="1" ht="22" customHeight="1" x14ac:dyDescent="0.15">
      <c r="A1" s="95" t="s">
        <v>307</v>
      </c>
      <c r="B1" s="95" t="s">
        <v>308</v>
      </c>
      <c r="C1" s="95" t="s">
        <v>309</v>
      </c>
      <c r="D1" s="10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95"/>
      <c r="F1" s="95"/>
      <c r="G1" s="95"/>
      <c r="H1" s="95"/>
      <c r="I1" s="101" t="str">
        <f>'Page ASC'!$I$1</f>
        <v>Hardworking Student</v>
      </c>
      <c r="J1" s="101"/>
      <c r="K1" s="101"/>
      <c r="L1" s="101" t="s">
        <v>310</v>
      </c>
      <c r="M1" s="101"/>
      <c r="N1" s="101"/>
      <c r="O1" s="101"/>
      <c r="P1" s="101" t="s">
        <v>311</v>
      </c>
      <c r="Q1" s="101"/>
      <c r="R1" s="101"/>
      <c r="S1" s="93"/>
      <c r="T1" s="93"/>
      <c r="U1" s="93"/>
      <c r="V1" s="93"/>
      <c r="W1" s="93"/>
      <c r="X1" s="95" t="str">
        <f t="shared" ref="X1:AA2" si="0">A1</f>
        <v>earned</v>
      </c>
      <c r="Y1" s="95" t="str">
        <f t="shared" si="0"/>
        <v>possible</v>
      </c>
      <c r="Z1" s="95" t="str">
        <f t="shared" si="0"/>
        <v>cell</v>
      </c>
      <c r="AA1" s="101" t="str">
        <f t="shared" ca="1" si="0"/>
        <v>error</v>
      </c>
      <c r="AB1" s="95"/>
      <c r="AC1" s="95"/>
      <c r="AD1" s="93"/>
      <c r="AE1" s="93"/>
      <c r="AF1" s="101" t="str">
        <f>I1</f>
        <v>Hardworking Student</v>
      </c>
      <c r="AG1" s="101"/>
      <c r="AH1" s="93"/>
      <c r="AI1" s="93"/>
      <c r="AJ1" s="93"/>
      <c r="AK1" s="93"/>
      <c r="AL1" s="101" t="s">
        <v>310</v>
      </c>
      <c r="AM1" s="93"/>
      <c r="AN1" s="93"/>
      <c r="AO1" s="93"/>
    </row>
    <row r="2" spans="1:41" s="94" customFormat="1" ht="23" customHeight="1" x14ac:dyDescent="0.15">
      <c r="A2" s="95">
        <f ca="1">'Page ASC'!$A$2</f>
        <v>0</v>
      </c>
      <c r="B2" s="102">
        <f>'Page ASC'!$B$2</f>
        <v>14</v>
      </c>
      <c r="C2" s="95" t="str" cm="1">
        <f t="array" aca="1" ref="C2" ca="1">SUBSTITUTE(IF(LEN(CELL("address"))&lt;15,CELL("address"),""),"$","")</f>
        <v/>
      </c>
      <c r="D2" s="101" t="str">
        <f ca="1">IF(ISNUMBER(SEARCH("FeedbackSFX!",_xlfn.FORMULATEXT(INDIRECT("'Page ASC'!"&amp;C2)))),"DRAGGING CELLS IS NOT PERMITTED. PLEASE UNDO LAST ACTION!!",IF($P$1&lt;&gt;"Feedback OFF",IFERROR(HLOOKUP(INDIRECT("'Page ASC'!"&amp;C2),FeedbackSFX!$B$2:$N$10,IF($P$1="Feedback ON", 2, FeedbackSFX!B1), FALSE), ""),""))</f>
        <v/>
      </c>
      <c r="E2" s="95"/>
      <c r="F2" s="95"/>
      <c r="G2" s="95"/>
      <c r="H2" s="95"/>
      <c r="I2" s="103"/>
      <c r="J2" s="95"/>
      <c r="K2" s="95"/>
      <c r="L2" s="95"/>
      <c r="M2" s="95"/>
      <c r="N2" s="95"/>
      <c r="O2" s="95"/>
      <c r="P2" s="95"/>
      <c r="Q2" s="95"/>
      <c r="R2" s="95"/>
      <c r="S2" s="93"/>
      <c r="T2" s="93"/>
      <c r="U2" s="93"/>
      <c r="V2" s="93"/>
      <c r="W2" s="93"/>
      <c r="X2" s="104">
        <f t="shared" ca="1" si="0"/>
        <v>0</v>
      </c>
      <c r="Y2" s="104">
        <f t="shared" si="0"/>
        <v>14</v>
      </c>
      <c r="Z2" s="104" t="str">
        <f t="shared" ca="1" si="0"/>
        <v/>
      </c>
      <c r="AA2" s="101" t="str">
        <f t="shared" ca="1" si="0"/>
        <v/>
      </c>
      <c r="AB2" s="95"/>
      <c r="AC2" s="95"/>
      <c r="AD2" s="93"/>
      <c r="AE2" s="93"/>
      <c r="AF2" s="93"/>
      <c r="AG2" s="93"/>
      <c r="AH2" s="93"/>
      <c r="AI2" s="93"/>
      <c r="AJ2" s="93"/>
      <c r="AK2" s="93"/>
      <c r="AL2" s="93"/>
      <c r="AM2" s="93"/>
      <c r="AN2" s="93"/>
      <c r="AO2" s="93"/>
    </row>
    <row r="4" spans="1:41" x14ac:dyDescent="0.15">
      <c r="B4" s="96" t="s">
        <v>0</v>
      </c>
      <c r="C4" s="96"/>
      <c r="D4" s="96"/>
      <c r="E4" s="96"/>
      <c r="F4" s="96"/>
      <c r="G4" s="96"/>
      <c r="H4" s="96"/>
      <c r="I4" s="96"/>
      <c r="K4" s="98" t="s">
        <v>1</v>
      </c>
      <c r="L4" s="98"/>
      <c r="M4" s="98"/>
    </row>
    <row r="5" spans="1:41" x14ac:dyDescent="0.15">
      <c r="B5" s="96"/>
      <c r="C5" s="96"/>
      <c r="D5" s="96"/>
      <c r="E5" s="96"/>
      <c r="F5" s="96"/>
      <c r="G5" s="96"/>
      <c r="H5" s="96"/>
      <c r="I5" s="96"/>
      <c r="K5" s="95" t="s">
        <v>2</v>
      </c>
      <c r="L5" s="95" t="s">
        <v>3</v>
      </c>
      <c r="M5" s="95" t="s">
        <v>4</v>
      </c>
    </row>
    <row r="6" spans="1:41" x14ac:dyDescent="0.15">
      <c r="B6" s="96"/>
      <c r="C6" s="96"/>
      <c r="D6" s="96"/>
      <c r="E6" s="96"/>
      <c r="F6" s="96"/>
      <c r="G6" s="96"/>
      <c r="H6" s="96"/>
      <c r="I6" s="96"/>
      <c r="K6" s="95" t="s">
        <v>5</v>
      </c>
      <c r="L6" s="95" t="s">
        <v>6</v>
      </c>
      <c r="M6" s="95" t="s">
        <v>7</v>
      </c>
    </row>
    <row r="7" spans="1:41" x14ac:dyDescent="0.15">
      <c r="K7" s="95" t="s">
        <v>8</v>
      </c>
      <c r="L7" s="95" t="s">
        <v>9</v>
      </c>
      <c r="M7" s="95">
        <v>20</v>
      </c>
    </row>
    <row r="8" spans="1:41" x14ac:dyDescent="0.15">
      <c r="B8" s="97" t="s">
        <v>10</v>
      </c>
      <c r="C8" s="97"/>
      <c r="D8" s="97"/>
      <c r="E8" s="97"/>
      <c r="F8" s="97"/>
      <c r="G8" s="97"/>
      <c r="H8" s="97"/>
      <c r="I8" s="97"/>
      <c r="K8" s="95" t="s">
        <v>11</v>
      </c>
      <c r="L8" s="95" t="s">
        <v>12</v>
      </c>
      <c r="M8" s="95">
        <v>0.01</v>
      </c>
    </row>
    <row r="9" spans="1:41" x14ac:dyDescent="0.15">
      <c r="B9" s="97"/>
      <c r="C9" s="97"/>
      <c r="D9" s="97"/>
      <c r="E9" s="97"/>
      <c r="F9" s="97"/>
      <c r="G9" s="97"/>
      <c r="H9" s="97"/>
      <c r="I9" s="97"/>
    </row>
    <row r="10" spans="1:41" x14ac:dyDescent="0.15">
      <c r="B10" s="97"/>
      <c r="C10" s="97"/>
      <c r="D10" s="97"/>
      <c r="E10" s="97"/>
      <c r="F10" s="97"/>
      <c r="G10" s="97"/>
      <c r="H10" s="97"/>
      <c r="I10" s="97"/>
      <c r="K10" s="98" t="s">
        <v>13</v>
      </c>
      <c r="L10" s="98"/>
      <c r="M10" s="98"/>
    </row>
    <row r="11" spans="1:41" x14ac:dyDescent="0.15">
      <c r="K11" s="95" t="s">
        <v>14</v>
      </c>
      <c r="L11" s="95" t="s">
        <v>15</v>
      </c>
      <c r="M11" s="105">
        <f>_xlfn.NORM.S.INV(M8)</f>
        <v>-2.3263478740408408</v>
      </c>
    </row>
    <row r="12" spans="1:41" x14ac:dyDescent="0.15">
      <c r="B12" s="100" t="s">
        <v>16</v>
      </c>
      <c r="C12" s="100"/>
      <c r="D12" s="100"/>
      <c r="E12" s="100"/>
      <c r="F12" s="100"/>
      <c r="G12" s="100"/>
      <c r="H12" s="100"/>
      <c r="I12" s="100"/>
      <c r="K12" s="95" t="s">
        <v>17</v>
      </c>
      <c r="L12" s="95" t="s">
        <v>18</v>
      </c>
      <c r="M12" s="99">
        <f>AVERAGE(B13:I18)</f>
        <v>19.359277169026466</v>
      </c>
    </row>
    <row r="13" spans="1:41" x14ac:dyDescent="0.15">
      <c r="B13" s="99">
        <v>18.197150206762011</v>
      </c>
      <c r="C13" s="99">
        <v>18.969110689248936</v>
      </c>
      <c r="D13" s="99">
        <v>17.693110354160087</v>
      </c>
      <c r="E13" s="99">
        <v>17.289744106382884</v>
      </c>
      <c r="F13" s="99">
        <v>17.621189259541129</v>
      </c>
      <c r="G13" s="99">
        <v>17.664909023929734</v>
      </c>
      <c r="H13" s="99">
        <v>18.986951123964914</v>
      </c>
      <c r="I13" s="99">
        <v>19.986079616508778</v>
      </c>
      <c r="K13" s="95" t="s">
        <v>19</v>
      </c>
      <c r="L13" s="95" t="s">
        <v>20</v>
      </c>
      <c r="M13" s="99">
        <v>1.6</v>
      </c>
    </row>
    <row r="14" spans="1:41" x14ac:dyDescent="0.15">
      <c r="B14" s="99">
        <v>20.585365381534722</v>
      </c>
      <c r="C14" s="99">
        <v>17.954263419588269</v>
      </c>
      <c r="D14" s="99">
        <v>20.668559035917507</v>
      </c>
      <c r="E14" s="99">
        <v>21.071769725594717</v>
      </c>
      <c r="F14" s="99">
        <v>21.040119669181301</v>
      </c>
      <c r="G14" s="99">
        <v>21.18098322888212</v>
      </c>
      <c r="H14" s="99">
        <v>21.731295305079854</v>
      </c>
      <c r="I14" s="99">
        <v>21.722713476651634</v>
      </c>
      <c r="K14" s="95" t="s">
        <v>21</v>
      </c>
      <c r="L14" s="95" t="s">
        <v>22</v>
      </c>
      <c r="M14" s="104">
        <f>COUNT(B13:I18)</f>
        <v>48</v>
      </c>
    </row>
    <row r="15" spans="1:41" x14ac:dyDescent="0.15">
      <c r="B15" s="99">
        <v>17.577213951450485</v>
      </c>
      <c r="C15" s="99">
        <v>20.518121147409168</v>
      </c>
      <c r="D15" s="99">
        <v>19.680621574754621</v>
      </c>
      <c r="E15" s="99">
        <v>21.483956547948367</v>
      </c>
      <c r="F15" s="99">
        <v>21.394003233062747</v>
      </c>
      <c r="G15" s="99">
        <v>18.506685992031308</v>
      </c>
      <c r="H15" s="99">
        <v>17.343293690821731</v>
      </c>
      <c r="I15" s="99">
        <v>20.812780334298292</v>
      </c>
      <c r="K15" s="95" t="s">
        <v>23</v>
      </c>
      <c r="L15" s="95" t="s">
        <v>24</v>
      </c>
      <c r="M15" s="105">
        <f>M13/SQRT(M14)</f>
        <v>0.23094010767585033</v>
      </c>
    </row>
    <row r="16" spans="1:41" x14ac:dyDescent="0.15">
      <c r="B16" s="99">
        <v>17.162315477095134</v>
      </c>
      <c r="C16" s="99">
        <v>17.397938914719465</v>
      </c>
      <c r="D16" s="99">
        <v>17.483115828545344</v>
      </c>
      <c r="E16" s="99">
        <v>19.056999853828682</v>
      </c>
      <c r="F16" s="99">
        <v>17.059525801255862</v>
      </c>
      <c r="G16" s="99">
        <v>18.789096779974372</v>
      </c>
      <c r="H16" s="99">
        <v>19.901462259171918</v>
      </c>
      <c r="I16" s="99">
        <v>19.13301733647992</v>
      </c>
      <c r="K16" s="95" t="s">
        <v>25</v>
      </c>
      <c r="L16" s="95" t="s">
        <v>26</v>
      </c>
      <c r="M16" s="105">
        <f>(M12-M7)/M15</f>
        <v>-2.7744112420388158</v>
      </c>
    </row>
    <row r="17" spans="2:14" x14ac:dyDescent="0.15">
      <c r="B17" s="99">
        <v>18.715397997931152</v>
      </c>
      <c r="C17" s="99">
        <v>20.449943048395244</v>
      </c>
      <c r="D17" s="99">
        <v>19.420857599444801</v>
      </c>
      <c r="E17" s="99">
        <v>17.727619910174862</v>
      </c>
      <c r="F17" s="99">
        <v>18.23529016718555</v>
      </c>
      <c r="G17" s="99">
        <v>19.471663957946351</v>
      </c>
      <c r="H17" s="99">
        <v>21.998882494577177</v>
      </c>
      <c r="I17" s="99">
        <v>20.463664079597226</v>
      </c>
      <c r="K17" s="95" t="s">
        <v>27</v>
      </c>
      <c r="L17" s="95" t="s">
        <v>28</v>
      </c>
      <c r="M17" s="106">
        <f>_xlfn.NORM.S.DIST(M16,TRUE)</f>
        <v>2.7650861071981106E-3</v>
      </c>
    </row>
    <row r="18" spans="2:14" x14ac:dyDescent="0.15">
      <c r="B18" s="99">
        <v>17.828871309693266</v>
      </c>
      <c r="C18" s="99">
        <v>20.438158710854388</v>
      </c>
      <c r="D18" s="99">
        <v>17.880778996677471</v>
      </c>
      <c r="E18" s="99">
        <v>21.567609442082343</v>
      </c>
      <c r="F18" s="99">
        <v>20.365573107940222</v>
      </c>
      <c r="G18" s="99">
        <v>20.174351713629871</v>
      </c>
      <c r="H18" s="99">
        <v>18.33680437243877</v>
      </c>
      <c r="I18" s="99">
        <v>20.506374858925714</v>
      </c>
    </row>
    <row r="19" spans="2:14" x14ac:dyDescent="0.15">
      <c r="K19" s="98" t="s">
        <v>29</v>
      </c>
      <c r="L19" s="98"/>
      <c r="M19" s="98"/>
    </row>
    <row r="20" spans="2:14" x14ac:dyDescent="0.15">
      <c r="K20" s="95" t="s">
        <v>30</v>
      </c>
      <c r="L20" s="95" t="s">
        <v>31</v>
      </c>
      <c r="M20" s="95" t="s">
        <v>32</v>
      </c>
    </row>
    <row r="21" spans="2:14" x14ac:dyDescent="0.15">
      <c r="B21" s="100" t="s">
        <v>33</v>
      </c>
      <c r="C21" s="100"/>
      <c r="D21" s="100"/>
      <c r="E21" s="100"/>
      <c r="F21" s="100"/>
      <c r="G21" s="100"/>
      <c r="H21" s="100"/>
      <c r="I21" s="100"/>
      <c r="K21" s="95" t="s">
        <v>34</v>
      </c>
      <c r="L21" s="95" t="s">
        <v>35</v>
      </c>
      <c r="M21" s="95" t="s">
        <v>36</v>
      </c>
    </row>
    <row r="22" spans="2:14" x14ac:dyDescent="0.15">
      <c r="L22" s="103" t="s">
        <v>37</v>
      </c>
      <c r="M22" s="107" t="str">
        <f>_xlfn.CONCAT(M5:M6,M20:M21)</f>
        <v xml:space="preserve">Test for the mean : population standard deviation  knownOne Tail - Lower Tail TestReject the NullA. </v>
      </c>
      <c r="N22" s="93" t="s">
        <v>38</v>
      </c>
    </row>
    <row r="24" spans="2:14" x14ac:dyDescent="0.15">
      <c r="K24" s="98" t="s">
        <v>39</v>
      </c>
      <c r="L24" s="98"/>
      <c r="M24" s="98"/>
    </row>
    <row r="25" spans="2:14" x14ac:dyDescent="0.15">
      <c r="K25" s="95" t="s">
        <v>36</v>
      </c>
      <c r="L25" s="108" t="s">
        <v>40</v>
      </c>
      <c r="M25" s="108"/>
    </row>
    <row r="26" spans="2:14" x14ac:dyDescent="0.15">
      <c r="K26" s="95" t="s">
        <v>41</v>
      </c>
      <c r="L26" s="108" t="s">
        <v>42</v>
      </c>
      <c r="M26" s="108"/>
    </row>
    <row r="27" spans="2:14" x14ac:dyDescent="0.15">
      <c r="K27" s="95" t="s">
        <v>43</v>
      </c>
      <c r="L27" s="108" t="s">
        <v>44</v>
      </c>
      <c r="M27" s="108"/>
    </row>
    <row r="28" spans="2:14" x14ac:dyDescent="0.15">
      <c r="K28" s="95" t="s">
        <v>45</v>
      </c>
      <c r="L28" s="108" t="s">
        <v>46</v>
      </c>
      <c r="M28" s="108"/>
    </row>
    <row r="29" spans="2:14" x14ac:dyDescent="0.15">
      <c r="K29" s="95" t="s">
        <v>47</v>
      </c>
      <c r="L29" s="108" t="s">
        <v>48</v>
      </c>
      <c r="M29" s="108"/>
    </row>
    <row r="30" spans="2:14" x14ac:dyDescent="0.15">
      <c r="K30" s="95" t="s">
        <v>49</v>
      </c>
      <c r="L30" s="108" t="s">
        <v>50</v>
      </c>
      <c r="M30" s="108"/>
    </row>
    <row r="62" spans="12:12" x14ac:dyDescent="0.15">
      <c r="L62" s="93" t="s">
        <v>32</v>
      </c>
    </row>
    <row r="63" spans="12:12" x14ac:dyDescent="0.15">
      <c r="L63" s="93" t="s">
        <v>51</v>
      </c>
    </row>
    <row r="68" spans="12:12" x14ac:dyDescent="0.15">
      <c r="L68" s="93" t="s">
        <v>4</v>
      </c>
    </row>
    <row r="69" spans="12:12" x14ac:dyDescent="0.15">
      <c r="L69" s="93" t="s">
        <v>52</v>
      </c>
    </row>
    <row r="70" spans="12:12" x14ac:dyDescent="0.15">
      <c r="L70" s="93" t="s">
        <v>53</v>
      </c>
    </row>
    <row r="73" spans="12:12" x14ac:dyDescent="0.15">
      <c r="L73" s="93" t="s">
        <v>54</v>
      </c>
    </row>
    <row r="74" spans="12:12" x14ac:dyDescent="0.15">
      <c r="L74" s="93" t="s">
        <v>7</v>
      </c>
    </row>
    <row r="75" spans="12:12" x14ac:dyDescent="0.15">
      <c r="L75" s="93" t="s">
        <v>55</v>
      </c>
    </row>
  </sheetData>
  <mergeCells count="14">
    <mergeCell ref="L29:M29"/>
    <mergeCell ref="L30:M30"/>
    <mergeCell ref="B21:I21"/>
    <mergeCell ref="K24:M24"/>
    <mergeCell ref="L25:M25"/>
    <mergeCell ref="L26:M26"/>
    <mergeCell ref="L27:M27"/>
    <mergeCell ref="L28:M28"/>
    <mergeCell ref="B4:I6"/>
    <mergeCell ref="K4:M4"/>
    <mergeCell ref="B8:I10"/>
    <mergeCell ref="K10:M10"/>
    <mergeCell ref="B12:I12"/>
    <mergeCell ref="K19:M19"/>
  </mergeCells>
  <conditionalFormatting sqref="A1:A2">
    <cfRule type="expression" dxfId="99" priority="8">
      <formula>$A$2/$B$2&gt;=0.076</formula>
    </cfRule>
  </conditionalFormatting>
  <conditionalFormatting sqref="B1:B2">
    <cfRule type="expression" dxfId="98" priority="9">
      <formula>$A$2/$B$2&gt;=0.153</formula>
    </cfRule>
  </conditionalFormatting>
  <conditionalFormatting sqref="C1:C2">
    <cfRule type="expression" dxfId="97" priority="10">
      <formula>$A$2/$B$2&gt;=0.23</formula>
    </cfRule>
  </conditionalFormatting>
  <conditionalFormatting sqref="D1:D2">
    <cfRule type="expression" dxfId="96" priority="11">
      <formula>$A$2/$B$2&gt;=0.307</formula>
    </cfRule>
  </conditionalFormatting>
  <conditionalFormatting sqref="E1:E2">
    <cfRule type="expression" dxfId="95" priority="12">
      <formula>$A$2/$B$2&gt;=0.384</formula>
    </cfRule>
  </conditionalFormatting>
  <conditionalFormatting sqref="F1:F2">
    <cfRule type="expression" dxfId="94" priority="13">
      <formula>$A$2/$B$2&gt;=0.461</formula>
    </cfRule>
  </conditionalFormatting>
  <conditionalFormatting sqref="G1:G2">
    <cfRule type="expression" dxfId="93" priority="14">
      <formula>$A$2/$B$2&gt;=0.538</formula>
    </cfRule>
  </conditionalFormatting>
  <conditionalFormatting sqref="H1:H2">
    <cfRule type="expression" dxfId="92" priority="15">
      <formula>$A$2/$B$2&gt;=0.615</formula>
    </cfRule>
  </conditionalFormatting>
  <conditionalFormatting sqref="I1:P2">
    <cfRule type="expression" dxfId="91" priority="16">
      <formula>$A$2/$B$2&gt;=0.692</formula>
    </cfRule>
  </conditionalFormatting>
  <conditionalFormatting sqref="X1:AF1 X2:AO2 AH1:AK1 AM1:AO1">
    <cfRule type="expression" dxfId="90" priority="17">
      <formula>$A$2/$B$2&gt;=1</formula>
    </cfRule>
  </conditionalFormatting>
  <conditionalFormatting sqref="O1">
    <cfRule type="expression" dxfId="89" priority="7">
      <formula>$A$2/$B$2&gt;=0.846</formula>
    </cfRule>
  </conditionalFormatting>
  <conditionalFormatting sqref="AG1">
    <cfRule type="expression" dxfId="88" priority="6">
      <formula>$A$2/$B$2&gt;=0.846</formula>
    </cfRule>
  </conditionalFormatting>
  <conditionalFormatting sqref="AL1">
    <cfRule type="expression" dxfId="87" priority="5">
      <formula>$A$2/$B$2&gt;=0.846</formula>
    </cfRule>
  </conditionalFormatting>
  <conditionalFormatting sqref="L1">
    <cfRule type="expression" dxfId="86" priority="4">
      <formula>$A$2/$B$2&gt;=0.846</formula>
    </cfRule>
  </conditionalFormatting>
  <conditionalFormatting sqref="Q1:R2">
    <cfRule type="expression" dxfId="85" priority="3">
      <formula>$A$2/$B$2&gt;=0.846</formula>
    </cfRule>
  </conditionalFormatting>
  <conditionalFormatting sqref="P1">
    <cfRule type="expression" dxfId="84" priority="2">
      <formula>$P$1&lt;&gt;""</formula>
    </cfRule>
  </conditionalFormatting>
  <conditionalFormatting sqref="A1:O2 X1:AO2 P2:R2 Q1:R1">
    <cfRule type="expression" dxfId="83" priority="1">
      <formula>$P$1="Feedback OFF"</formula>
    </cfRule>
  </conditionalFormatting>
  <dataValidations count="5">
    <dataValidation type="list" allowBlank="1" showInputMessage="1" showErrorMessage="1" sqref="M5" xr:uid="{F6508721-41BA-C94B-9A9E-C47DEA2E7798}">
      <formula1>$L$68:$L$70</formula1>
    </dataValidation>
    <dataValidation type="list" allowBlank="1" showInputMessage="1" showErrorMessage="1" sqref="M6" xr:uid="{75893C61-D8DF-6A4C-BC79-495957290C60}">
      <formula1>$L$73:$L$75</formula1>
    </dataValidation>
    <dataValidation type="list" allowBlank="1" showInputMessage="1" showErrorMessage="1" sqref="M20" xr:uid="{35423D5E-A0A1-CE41-98DA-CCCB2D6CD54A}">
      <formula1>$L$62:$L$63</formula1>
    </dataValidation>
    <dataValidation type="list" allowBlank="1" showInputMessage="1" showErrorMessage="1" sqref="M21" xr:uid="{5B61EB4B-4A61-D149-94E5-7C4ED21D7447}">
      <formula1>$K$25:$K$30</formula1>
    </dataValidation>
    <dataValidation type="list" allowBlank="1" showInputMessage="1" showErrorMessage="1" sqref="P1" xr:uid="{99FE808F-B976-F94C-8CA1-2FE182CD20FB}">
      <formula1>"Feedback ON, Taunting ON, Feedback OFF"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FDEF-B034-294F-AA2F-BD27F6113D00}">
  <sheetPr>
    <tabColor rgb="FF4FADEA"/>
  </sheetPr>
  <dimension ref="B1:N75"/>
  <sheetViews>
    <sheetView workbookViewId="0">
      <selection activeCell="K8" sqref="K8:M8"/>
    </sheetView>
  </sheetViews>
  <sheetFormatPr baseColWidth="10" defaultColWidth="8.83203125" defaultRowHeight="9" x14ac:dyDescent="0.15"/>
  <cols>
    <col min="1" max="1" width="4.83203125" style="93" customWidth="1"/>
    <col min="2" max="10" width="8.83203125" style="93"/>
    <col min="11" max="11" width="14.6640625" style="95" customWidth="1"/>
    <col min="12" max="12" width="55.5" style="93" bestFit="1" customWidth="1"/>
    <col min="13" max="13" width="53" style="93" customWidth="1"/>
    <col min="14" max="16384" width="8.83203125" style="93"/>
  </cols>
  <sheetData>
    <row r="1" spans="2:13" s="94" customFormat="1" x14ac:dyDescent="0.15">
      <c r="K1" s="95"/>
    </row>
    <row r="2" spans="2:13" s="94" customFormat="1" x14ac:dyDescent="0.15">
      <c r="K2" s="95"/>
    </row>
    <row r="4" spans="2:13" ht="15" customHeight="1" x14ac:dyDescent="0.15">
      <c r="B4" s="96">
        <v>0</v>
      </c>
      <c r="C4" s="96"/>
      <c r="D4" s="96"/>
      <c r="E4" s="96"/>
      <c r="F4" s="96"/>
      <c r="G4" s="96"/>
      <c r="H4" s="96"/>
      <c r="I4" s="96"/>
      <c r="K4" s="98">
        <v>0</v>
      </c>
      <c r="L4" s="98"/>
      <c r="M4" s="98"/>
    </row>
    <row r="5" spans="2:13" x14ac:dyDescent="0.15">
      <c r="B5" s="96"/>
      <c r="C5" s="96"/>
      <c r="D5" s="96"/>
      <c r="E5" s="96"/>
      <c r="F5" s="96"/>
      <c r="G5" s="96"/>
      <c r="H5" s="96"/>
      <c r="I5" s="96"/>
      <c r="K5" s="95">
        <v>0</v>
      </c>
      <c r="L5" s="95">
        <v>0</v>
      </c>
      <c r="M5" s="95">
        <v>0</v>
      </c>
    </row>
    <row r="6" spans="2:13" x14ac:dyDescent="0.15">
      <c r="B6" s="96"/>
      <c r="C6" s="96"/>
      <c r="D6" s="96"/>
      <c r="E6" s="96"/>
      <c r="F6" s="96"/>
      <c r="G6" s="96"/>
      <c r="H6" s="96"/>
      <c r="I6" s="96"/>
      <c r="K6" s="95">
        <v>0</v>
      </c>
      <c r="L6" s="95">
        <v>0</v>
      </c>
      <c r="M6" s="95">
        <v>0</v>
      </c>
    </row>
    <row r="7" spans="2:13" x14ac:dyDescent="0.15">
      <c r="B7" s="96"/>
      <c r="C7" s="96"/>
      <c r="D7" s="96"/>
      <c r="E7" s="96"/>
      <c r="F7" s="96"/>
      <c r="G7" s="96"/>
      <c r="H7" s="96"/>
      <c r="I7" s="96"/>
      <c r="K7" s="95">
        <v>0</v>
      </c>
      <c r="L7" s="95">
        <v>0</v>
      </c>
      <c r="M7" s="95">
        <v>1</v>
      </c>
    </row>
    <row r="8" spans="2:13" ht="15" customHeight="1" x14ac:dyDescent="0.15">
      <c r="B8" s="112"/>
      <c r="C8" s="112"/>
      <c r="D8" s="112"/>
      <c r="E8" s="112"/>
      <c r="F8" s="112"/>
      <c r="G8" s="112"/>
      <c r="H8" s="112"/>
      <c r="I8" s="112"/>
      <c r="K8" s="95">
        <v>0</v>
      </c>
      <c r="L8" s="95">
        <v>0</v>
      </c>
      <c r="M8" s="99">
        <v>1</v>
      </c>
    </row>
    <row r="9" spans="2:13" x14ac:dyDescent="0.15">
      <c r="B9" s="112"/>
      <c r="C9" s="112"/>
      <c r="D9" s="112"/>
      <c r="E9" s="112"/>
      <c r="F9" s="112"/>
      <c r="G9" s="112"/>
      <c r="H9" s="112"/>
      <c r="I9" s="112"/>
    </row>
    <row r="10" spans="2:13" x14ac:dyDescent="0.15">
      <c r="B10" s="97">
        <v>0</v>
      </c>
      <c r="C10" s="97"/>
      <c r="D10" s="97"/>
      <c r="E10" s="97"/>
      <c r="F10" s="97"/>
      <c r="G10" s="97"/>
      <c r="H10" s="97"/>
      <c r="I10" s="97"/>
      <c r="K10" s="98">
        <v>0</v>
      </c>
      <c r="L10" s="98"/>
      <c r="M10" s="98"/>
    </row>
    <row r="11" spans="2:13" ht="15.75" customHeight="1" x14ac:dyDescent="0.15">
      <c r="B11" s="97"/>
      <c r="C11" s="97"/>
      <c r="D11" s="97"/>
      <c r="E11" s="97"/>
      <c r="F11" s="97"/>
      <c r="G11" s="97"/>
      <c r="H11" s="97"/>
      <c r="I11" s="97"/>
      <c r="K11" s="95">
        <v>0</v>
      </c>
      <c r="L11" s="95">
        <v>0</v>
      </c>
      <c r="M11" s="105">
        <v>1</v>
      </c>
    </row>
    <row r="12" spans="2:13" x14ac:dyDescent="0.15">
      <c r="B12" s="97"/>
      <c r="C12" s="97"/>
      <c r="D12" s="97"/>
      <c r="E12" s="97"/>
      <c r="F12" s="97"/>
      <c r="G12" s="97"/>
      <c r="H12" s="97"/>
      <c r="I12" s="97"/>
      <c r="K12" s="95">
        <v>0</v>
      </c>
      <c r="L12" s="95">
        <v>0</v>
      </c>
      <c r="M12" s="104">
        <v>1</v>
      </c>
    </row>
    <row r="13" spans="2:13" x14ac:dyDescent="0.15">
      <c r="K13" s="95">
        <v>0</v>
      </c>
      <c r="L13" s="95">
        <v>0</v>
      </c>
      <c r="M13" s="104">
        <v>1</v>
      </c>
    </row>
    <row r="14" spans="2:13" x14ac:dyDescent="0.15">
      <c r="K14" s="95">
        <v>0</v>
      </c>
      <c r="L14" s="95">
        <v>0</v>
      </c>
      <c r="M14" s="105">
        <v>1</v>
      </c>
    </row>
    <row r="15" spans="2:13" x14ac:dyDescent="0.15">
      <c r="K15" s="95">
        <v>0</v>
      </c>
      <c r="L15" s="95">
        <v>0</v>
      </c>
      <c r="M15" s="105">
        <v>1</v>
      </c>
    </row>
    <row r="16" spans="2:13" x14ac:dyDescent="0.15">
      <c r="K16" s="95">
        <v>0</v>
      </c>
      <c r="L16" s="95">
        <v>0</v>
      </c>
      <c r="M16" s="105">
        <v>1</v>
      </c>
    </row>
    <row r="17" spans="11:14" x14ac:dyDescent="0.15">
      <c r="K17" s="95">
        <v>0</v>
      </c>
      <c r="L17" s="95">
        <v>0</v>
      </c>
      <c r="M17" s="106">
        <v>1</v>
      </c>
    </row>
    <row r="19" spans="11:14" x14ac:dyDescent="0.15">
      <c r="K19" s="98">
        <v>0</v>
      </c>
      <c r="L19" s="98"/>
      <c r="M19" s="98"/>
    </row>
    <row r="20" spans="11:14" x14ac:dyDescent="0.15">
      <c r="K20" s="95">
        <v>0</v>
      </c>
      <c r="L20" s="95">
        <v>0</v>
      </c>
      <c r="M20" s="95">
        <v>0</v>
      </c>
    </row>
    <row r="21" spans="11:14" x14ac:dyDescent="0.15">
      <c r="K21" s="95">
        <v>0</v>
      </c>
      <c r="L21" s="95">
        <v>0</v>
      </c>
      <c r="M21" s="95">
        <v>0</v>
      </c>
    </row>
    <row r="22" spans="11:14" x14ac:dyDescent="0.15">
      <c r="L22" s="103">
        <v>0</v>
      </c>
      <c r="M22" s="107">
        <v>5</v>
      </c>
      <c r="N22" s="93">
        <v>0</v>
      </c>
    </row>
    <row r="24" spans="11:14" x14ac:dyDescent="0.15">
      <c r="K24" s="98">
        <v>0</v>
      </c>
      <c r="L24" s="98"/>
      <c r="M24" s="98"/>
    </row>
    <row r="25" spans="11:14" x14ac:dyDescent="0.15">
      <c r="K25" s="95">
        <v>0</v>
      </c>
      <c r="L25" s="108">
        <v>0</v>
      </c>
      <c r="M25" s="108"/>
    </row>
    <row r="26" spans="11:14" x14ac:dyDescent="0.15">
      <c r="K26" s="95">
        <v>0</v>
      </c>
      <c r="L26" s="108">
        <v>0</v>
      </c>
      <c r="M26" s="108"/>
    </row>
    <row r="27" spans="11:14" x14ac:dyDescent="0.15">
      <c r="K27" s="95">
        <v>0</v>
      </c>
      <c r="L27" s="108">
        <v>0</v>
      </c>
      <c r="M27" s="108"/>
    </row>
    <row r="28" spans="11:14" x14ac:dyDescent="0.15">
      <c r="K28" s="95">
        <v>0</v>
      </c>
      <c r="L28" s="108">
        <v>0</v>
      </c>
      <c r="M28" s="108"/>
    </row>
    <row r="29" spans="11:14" x14ac:dyDescent="0.15">
      <c r="K29" s="95">
        <v>0</v>
      </c>
      <c r="L29" s="108">
        <v>0</v>
      </c>
      <c r="M29" s="108"/>
    </row>
    <row r="30" spans="11:14" x14ac:dyDescent="0.15">
      <c r="K30" s="95">
        <v>0</v>
      </c>
      <c r="L30" s="108">
        <v>0</v>
      </c>
      <c r="M30" s="108"/>
    </row>
    <row r="62" spans="12:12" x14ac:dyDescent="0.15">
      <c r="L62" s="93">
        <v>0</v>
      </c>
    </row>
    <row r="63" spans="12:12" x14ac:dyDescent="0.15">
      <c r="L63" s="93">
        <v>0</v>
      </c>
    </row>
    <row r="68" spans="12:12" x14ac:dyDescent="0.15">
      <c r="L68" s="93">
        <v>0</v>
      </c>
    </row>
    <row r="69" spans="12:12" x14ac:dyDescent="0.15">
      <c r="L69" s="93">
        <v>0</v>
      </c>
    </row>
    <row r="70" spans="12:12" x14ac:dyDescent="0.15">
      <c r="L70" s="93">
        <v>0</v>
      </c>
    </row>
    <row r="73" spans="12:12" x14ac:dyDescent="0.15">
      <c r="L73" s="93">
        <v>0</v>
      </c>
    </row>
    <row r="74" spans="12:12" x14ac:dyDescent="0.15">
      <c r="L74" s="93">
        <v>0</v>
      </c>
    </row>
    <row r="75" spans="12:12" x14ac:dyDescent="0.15">
      <c r="L75" s="93">
        <v>0</v>
      </c>
    </row>
  </sheetData>
  <mergeCells count="12">
    <mergeCell ref="L25:M25"/>
    <mergeCell ref="L26:M26"/>
    <mergeCell ref="L27:M27"/>
    <mergeCell ref="L28:M28"/>
    <mergeCell ref="L29:M29"/>
    <mergeCell ref="L30:M30"/>
    <mergeCell ref="B4:I7"/>
    <mergeCell ref="K4:M4"/>
    <mergeCell ref="B10:I12"/>
    <mergeCell ref="K10:M10"/>
    <mergeCell ref="K19:M19"/>
    <mergeCell ref="K24:M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04E9-0199-BC4C-A421-E1BFB83427C9}">
  <sheetPr>
    <tabColor rgb="FF4FADEA"/>
  </sheetPr>
  <dimension ref="A1:N75"/>
  <sheetViews>
    <sheetView workbookViewId="0">
      <selection activeCell="M7" sqref="M7"/>
    </sheetView>
  </sheetViews>
  <sheetFormatPr baseColWidth="10" defaultColWidth="8.83203125" defaultRowHeight="9" x14ac:dyDescent="0.15"/>
  <cols>
    <col min="1" max="1" width="4.83203125" style="93" customWidth="1"/>
    <col min="2" max="10" width="8.83203125" style="93"/>
    <col min="11" max="11" width="14.6640625" style="95" customWidth="1"/>
    <col min="12" max="12" width="55.5" style="93" bestFit="1" customWidth="1"/>
    <col min="13" max="13" width="53" style="93" customWidth="1"/>
    <col min="14" max="16384" width="8.83203125" style="93"/>
  </cols>
  <sheetData>
    <row r="1" spans="1:13" s="94" customFormat="1" x14ac:dyDescent="0.15">
      <c r="I1" s="94" t="s">
        <v>312</v>
      </c>
      <c r="K1" s="95"/>
    </row>
    <row r="2" spans="1:13" s="94" customFormat="1" x14ac:dyDescent="0.15">
      <c r="A2" s="109">
        <f ca="1">IF(' Page B '!$D$2="DRAGGING CELLS IS NOT PERMITTED. PLEASE UNDO LAST ACTION!!",0,IF(' Page B '!$P$1&lt;&gt;"Feedback OFF",IF(Scoreboard!$F$22="",SUMIFS(' Page B PT'!A3:$AL$75, ' Page B PT'!A3:$AL$75, "&gt;0", ' Page B SC'!A3:$AL$75, "PerfectMsg")+ABS(SUMIFS(' Page B PT'!A3:$AL$75, ' Page B PT'!A3:$AL$75, "&lt;0", ' Page B SC'!A3:$AL$75, "PerfectMsg")),0),0))</f>
        <v>0</v>
      </c>
      <c r="B2" s="109">
        <f>SUMIF(' Page B PT'!A3:$AL$75,"&gt;0")</f>
        <v>14</v>
      </c>
      <c r="K2" s="95"/>
    </row>
    <row r="4" spans="1:13" ht="15" customHeight="1" x14ac:dyDescent="0.15">
      <c r="B4" s="96">
        <v>0</v>
      </c>
      <c r="C4" s="96"/>
      <c r="D4" s="96"/>
      <c r="E4" s="96"/>
      <c r="F4" s="96"/>
      <c r="G4" s="96"/>
      <c r="H4" s="96"/>
      <c r="I4" s="96"/>
      <c r="K4" s="98">
        <v>0</v>
      </c>
      <c r="L4" s="98"/>
      <c r="M4" s="98"/>
    </row>
    <row r="5" spans="1:13" x14ac:dyDescent="0.15">
      <c r="B5" s="96"/>
      <c r="C5" s="96"/>
      <c r="D5" s="96"/>
      <c r="E5" s="96"/>
      <c r="F5" s="96"/>
      <c r="G5" s="96"/>
      <c r="H5" s="96"/>
      <c r="I5" s="96"/>
      <c r="K5" s="95">
        <v>0</v>
      </c>
      <c r="L5" s="95">
        <v>0</v>
      </c>
      <c r="M5" s="95"/>
    </row>
    <row r="6" spans="1:13" x14ac:dyDescent="0.15">
      <c r="B6" s="96"/>
      <c r="C6" s="96"/>
      <c r="D6" s="96"/>
      <c r="E6" s="96"/>
      <c r="F6" s="96"/>
      <c r="G6" s="96"/>
      <c r="H6" s="96"/>
      <c r="I6" s="96"/>
      <c r="K6" s="95">
        <v>0</v>
      </c>
      <c r="L6" s="95">
        <v>0</v>
      </c>
      <c r="M6" s="95"/>
    </row>
    <row r="7" spans="1:13" x14ac:dyDescent="0.15">
      <c r="B7" s="96"/>
      <c r="C7" s="96"/>
      <c r="D7" s="96"/>
      <c r="E7" s="96"/>
      <c r="F7" s="96"/>
      <c r="G7" s="96"/>
      <c r="H7" s="96"/>
      <c r="I7" s="96"/>
      <c r="K7" s="95">
        <v>0</v>
      </c>
      <c r="L7" s="95">
        <v>0</v>
      </c>
      <c r="M7" s="95" t="str">
        <f ca="1">_xlfn.IFS(ISBLANK(' Page B '!M7),"",IF(NOT(ISNA('#_ Page B '!M7)),IF(ISNA(' Page B '!M7),TRUE,FALSE),FALSE),"StuNAMsg",IF(AND(ISNA('#_ Page B '!M7),ISNA(' Page B '!M7)),TRUE,FALSE),"PerfectMsg",IF(NOT(ISERROR('#_ Page B '!M7)),IF(ISERROR(' Page B '!M7),TRUE,FALSE),FALSE),"StuErrorMsg",IF(TYPE('#_ Page B '!M7)&lt;&gt;TYPE(' Page B '!M7),TRUE,FALSE),"WrongTypeMsg",IF(_xlfn.ISFORMULA('#_ Page B '!M7),IF(NOT(_xlfn.ISFORMULA(' Page B '!M7)),TRUE),FALSE),"MissingFormulaMsg",IF(NOT(AND(ISNUMBER(FIND("[",_xlfn.FORMULATEXT('#_ Page B '!M7))),ISNUMBER(FIND("!",_xlfn.FORMULATEXT('#_ Page B '!M7))))),AND(ISNUMBER(FIND("[",_xlfn.FORMULATEXT(' Page B '!M7))),ISNUMBER(FIND("!",_xlfn.FORMULATEXT(' Page B '!M7)))),FALSE),"ExternalRefsMsg",IF(ISNUMBER('#_ Page B '!M7),IF(ABS('#_ Page B '!M7-' Page B '!M7)&gt;0.00001,TRUE,FALSE),IF('#_ Page B '!M7&lt;&gt;' Page B '!M7,TRUE,FALSE)),IF(ISNUMBER('#_ Page B '!M7),IF('#_ Page B '!M7&gt;' Page B '!M7,"TooLow","TooHigh"),"WrongAnswer"),NOT(_xlfn.ISFORMULA('#_ Page B '!M7)),"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'!M7),_xlfn.FORMULATEXT(' Page B '!M7),' Page B '!M7),"9","#"),"8","#"),"7","#"),"6","#"),"5","#"),"4","#"),"3","#"),"2","#"),"1","#"),"0","#"),CHAR(10),""),"$",""),"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'!M7),_xlfn.FORMULATEXT(' Page B '!M7),' Page B '!M7),"9","#"),"8","#"),"7","#"),"6","#"),"5","#"),"4","#"),"3","#"),"2","#"),"1","#"),"0","#"),CHAR(10),""),"$",""),"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'!M7),_xlfn.FORMULATEXT('#_ Page B '!M7),'#_ Page B '!M7),"9","#"),"8","#"),"7","#"),"6","#"),"5","#"),"4","#"),"3","#"),"2","#"),"1","#"),"0","#"),CHAR(10),""),"$",""),"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'!M7),_xlfn.FORMULATEXT('#_ Page B '!M7),'#_ Page B '!M7),"9","#"),"8","#"),"7","#"),"6","#"),"5","#"),"4","#"),"3","#"),"2","#"),"1","#"),"0","#"),CHAR(10),""),"$","")," ",""),",","@"),"&gt;","@"),"&lt;","@"),"=","@"),")","@"),"(","@"),"^","@"),"/","@"),"+","@"),"*","@"),"-","@"),"@#","")))/2,TRUE,FALSE),"HardCodeMsg",IF(LEN(IF(_xlfn.ISFORMULA(' Page B '!M7),_xlfn.FORMULATEXT(' Page B '!M7),' Page B '!M7))-LEN(SUBSTITUTE(IF(_xlfn.ISFORMULA(' Page B '!M7),_xlfn.FORMULATEXT(' Page B '!M7),' Page B '!M7),"""",""))&gt;LEN(IF(_xlfn.ISFORMULA('#_ Page B '!M7),_xlfn.FORMULATEXT('#_ Page B '!M7),'#_ Page B '!M7))-LEN(SUBSTITUTE(IF(_xlfn.ISFORMULA('#_ Page B '!M7),_xlfn.FORMULATEXT('#_ Page B '!M7),'#_ Page B '!M7),"""","")),TRUE,FALSE),"HardQuoteMsg",IF(LEN(IF(_xlfn.ISFORMULA(' Page B '!M7),_xlfn.FORMULATEXT(' Page B '!M7),' Page B '!M7))-LEN(SUBSTITUTE(IF(_xlfn.ISFORMULA(' Page B '!M7),_xlfn.FORMULATEXT(' Page B '!M7),' Page B '!M7),"$",""))&lt;0.5*(LEN(IF(_xlfn.ISFORMULA('#_ Page B '!M7),_xlfn.FORMULATEXT('#_ Page B '!M7),'#_ Page B '!M7))-LEN(SUBSTITUTE(IF(_xlfn.ISFORMULA('#_ Page B '!M7),_xlfn.FORMULATEXT('#_ Page B '!M7),'#_ Page B '!M7),"$",""))),TRUE,FALSE),"MissingAbsMsg",TRUE,"PerfectMsg")</f>
        <v/>
      </c>
    </row>
    <row r="8" spans="1:13" ht="15" customHeight="1" x14ac:dyDescent="0.15">
      <c r="B8" s="112"/>
      <c r="C8" s="112"/>
      <c r="D8" s="112"/>
      <c r="E8" s="112"/>
      <c r="F8" s="112"/>
      <c r="G8" s="112"/>
      <c r="H8" s="112"/>
      <c r="I8" s="112"/>
      <c r="K8" s="95">
        <v>0</v>
      </c>
      <c r="L8" s="95">
        <v>0</v>
      </c>
      <c r="M8" s="99" t="str">
        <f ca="1">_xlfn.IFS(ISBLANK(' Page B '!M8),"",IF(NOT(ISNA('#_ Page B '!M8)),IF(ISNA(' Page B '!M8),TRUE,FALSE),FALSE),"StuNAMsg",IF(AND(ISNA('#_ Page B '!M8),ISNA(' Page B '!M8)),TRUE,FALSE),"PerfectMsg",IF(NOT(ISERROR('#_ Page B '!M8)),IF(ISERROR(' Page B '!M8),TRUE,FALSE),FALSE),"StuErrorMsg",IF(TYPE('#_ Page B '!M8)&lt;&gt;TYPE(' Page B '!M8),TRUE,FALSE),"WrongTypeMsg",IF(_xlfn.ISFORMULA('#_ Page B '!M8),IF(NOT(_xlfn.ISFORMULA(' Page B '!M8)),TRUE),FALSE),"MissingFormulaMsg",IF(NOT(AND(ISNUMBER(FIND("[",_xlfn.FORMULATEXT('#_ Page B '!M8))),ISNUMBER(FIND("!",_xlfn.FORMULATEXT('#_ Page B '!M8))))),AND(ISNUMBER(FIND("[",_xlfn.FORMULATEXT(' Page B '!M8))),ISNUMBER(FIND("!",_xlfn.FORMULATEXT(' Page B '!M8)))),FALSE),"ExternalRefsMsg",IF(ISNUMBER('#_ Page B '!M8),IF(ABS('#_ Page B '!M8-' Page B '!M8)&gt;0.00001,TRUE,FALSE),IF('#_ Page B '!M8&lt;&gt;' Page B '!M8,TRUE,FALSE)),IF(ISNUMBER('#_ Page B '!M8),IF('#_ Page B '!M8&gt;' Page B '!M8,"TooLow","TooHigh"),"WrongAnswer"),NOT(_xlfn.ISFORMULA('#_ Page B '!M8)),"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'!M8),_xlfn.FORMULATEXT(' Page B '!M8),' Page B '!M8),"9","#"),"8","#"),"7","#"),"6","#"),"5","#"),"4","#"),"3","#"),"2","#"),"1","#"),"0","#"),CHAR(10),""),"$",""),"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'!M8),_xlfn.FORMULATEXT(' Page B '!M8),' Page B '!M8),"9","#"),"8","#"),"7","#"),"6","#"),"5","#"),"4","#"),"3","#"),"2","#"),"1","#"),"0","#"),CHAR(10),""),"$",""),"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'!M8),_xlfn.FORMULATEXT('#_ Page B '!M8),'#_ Page B '!M8),"9","#"),"8","#"),"7","#"),"6","#"),"5","#"),"4","#"),"3","#"),"2","#"),"1","#"),"0","#"),CHAR(10),""),"$",""),"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'!M8),_xlfn.FORMULATEXT('#_ Page B '!M8),'#_ Page B '!M8),"9","#"),"8","#"),"7","#"),"6","#"),"5","#"),"4","#"),"3","#"),"2","#"),"1","#"),"0","#"),CHAR(10),""),"$","")," ",""),",","@"),"&gt;","@"),"&lt;","@"),"=","@"),")","@"),"(","@"),"^","@"),"/","@"),"+","@"),"*","@"),"-","@"),"@#","")))/2,TRUE,FALSE),"HardCodeMsg",IF(LEN(IF(_xlfn.ISFORMULA(' Page B '!M8),_xlfn.FORMULATEXT(' Page B '!M8),' Page B '!M8))-LEN(SUBSTITUTE(IF(_xlfn.ISFORMULA(' Page B '!M8),_xlfn.FORMULATEXT(' Page B '!M8),' Page B '!M8),"""",""))&gt;LEN(IF(_xlfn.ISFORMULA('#_ Page B '!M8),_xlfn.FORMULATEXT('#_ Page B '!M8),'#_ Page B '!M8))-LEN(SUBSTITUTE(IF(_xlfn.ISFORMULA('#_ Page B '!M8),_xlfn.FORMULATEXT('#_ Page B '!M8),'#_ Page B '!M8),"""","")),TRUE,FALSE),"HardQuoteMsg",IF(LEN(IF(_xlfn.ISFORMULA(' Page B '!M8),_xlfn.FORMULATEXT(' Page B '!M8),' Page B '!M8))-LEN(SUBSTITUTE(IF(_xlfn.ISFORMULA(' Page B '!M8),_xlfn.FORMULATEXT(' Page B '!M8),' Page B '!M8),"$",""))&lt;0.5*(LEN(IF(_xlfn.ISFORMULA('#_ Page B '!M8),_xlfn.FORMULATEXT('#_ Page B '!M8),'#_ Page B '!M8))-LEN(SUBSTITUTE(IF(_xlfn.ISFORMULA('#_ Page B '!M8),_xlfn.FORMULATEXT('#_ Page B '!M8),'#_ Page B '!M8),"$",""))),TRUE,FALSE),"MissingAbsMsg",TRUE,"PerfectMsg")</f>
        <v/>
      </c>
    </row>
    <row r="9" spans="1:13" x14ac:dyDescent="0.15">
      <c r="B9" s="112"/>
      <c r="C9" s="112"/>
      <c r="D9" s="112"/>
      <c r="E9" s="112"/>
      <c r="F9" s="112"/>
      <c r="G9" s="112"/>
      <c r="H9" s="112"/>
      <c r="I9" s="112"/>
    </row>
    <row r="10" spans="1:13" x14ac:dyDescent="0.15">
      <c r="B10" s="97">
        <v>0</v>
      </c>
      <c r="C10" s="97"/>
      <c r="D10" s="97"/>
      <c r="E10" s="97"/>
      <c r="F10" s="97"/>
      <c r="G10" s="97"/>
      <c r="H10" s="97"/>
      <c r="I10" s="97"/>
      <c r="K10" s="98">
        <v>0</v>
      </c>
      <c r="L10" s="98"/>
      <c r="M10" s="98"/>
    </row>
    <row r="11" spans="1:13" ht="15.75" customHeight="1" x14ac:dyDescent="0.15">
      <c r="B11" s="97"/>
      <c r="C11" s="97"/>
      <c r="D11" s="97"/>
      <c r="E11" s="97"/>
      <c r="F11" s="97"/>
      <c r="G11" s="97"/>
      <c r="H11" s="97"/>
      <c r="I11" s="97"/>
      <c r="K11" s="95">
        <v>0</v>
      </c>
      <c r="L11" s="95">
        <v>0</v>
      </c>
      <c r="M11" s="105" t="str">
        <f ca="1">_xlfn.IFS(ISBLANK(' Page B '!M11),"",IF(NOT(ISNA('#_ Page B '!M11)),IF(ISNA(' Page B '!M11),TRUE,FALSE),FALSE),"StuNAMsg",IF(AND(ISNA('#_ Page B '!M11),ISNA(' Page B '!M11)),TRUE,FALSE),"PerfectMsg",IF(NOT(ISERROR('#_ Page B '!M11)),IF(ISERROR(' Page B '!M11),TRUE,FALSE),FALSE),"StuErrorMsg",IF(TYPE('#_ Page B '!M11)&lt;&gt;TYPE(' Page B '!M11),TRUE,FALSE),"WrongTypeMsg",IF(_xlfn.ISFORMULA('#_ Page B '!M11),IF(NOT(_xlfn.ISFORMULA(' Page B '!M11)),TRUE),FALSE),"MissingFormulaMsg",IF(NOT(AND(ISNUMBER(FIND("[",_xlfn.FORMULATEXT('#_ Page B '!M11))),ISNUMBER(FIND("!",_xlfn.FORMULATEXT('#_ Page B '!M11))))),AND(ISNUMBER(FIND("[",_xlfn.FORMULATEXT(' Page B '!M11))),ISNUMBER(FIND("!",_xlfn.FORMULATEXT(' Page B '!M11)))),FALSE),"ExternalRefsMsg",IF(ISNUMBER('#_ Page B '!M11),IF(ABS('#_ Page B '!M11-' Page B '!M11)&gt;0.00001,TRUE,FALSE),IF('#_ Page B '!M11&lt;&gt;' Page B '!M11,TRUE,FALSE)),IF(ISNUMBER('#_ Page B '!M11),IF('#_ Page B '!M11&gt;' Page B '!M11,"TooLow","TooHigh"),"WrongAnswer"),NOT(_xlfn.ISFORMULA('#_ Page B '!M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'!M11),_xlfn.FORMULATEXT(' Page B '!M11),' Page B '!M11),"9","#"),"8","#"),"7","#"),"6","#"),"5","#"),"4","#"),"3","#"),"2","#"),"1","#"),"0","#"),CHAR(10),""),"$",""),"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'!M11),_xlfn.FORMULATEXT(' Page B '!M11),' Page B '!M11),"9","#"),"8","#"),"7","#"),"6","#"),"5","#"),"4","#"),"3","#"),"2","#"),"1","#"),"0","#"),CHAR(10),""),"$",""),"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'!M11),_xlfn.FORMULATEXT('#_ Page B '!M11),'#_ Page B '!M11),"9","#"),"8","#"),"7","#"),"6","#"),"5","#"),"4","#"),"3","#"),"2","#"),"1","#"),"0","#"),CHAR(10),""),"$",""),"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'!M11),_xlfn.FORMULATEXT('#_ Page B '!M11),'#_ Page B '!M11),"9","#"),"8","#"),"7","#"),"6","#"),"5","#"),"4","#"),"3","#"),"2","#"),"1","#"),"0","#"),CHAR(10),""),"$","")," ",""),",","@"),"&gt;","@"),"&lt;","@"),"=","@"),")","@"),"(","@"),"^","@"),"/","@"),"+","@"),"*","@"),"-","@"),"@#","")))/2,TRUE,FALSE),"HardCodeMsg",IF(LEN(IF(_xlfn.ISFORMULA(' Page B '!M11),_xlfn.FORMULATEXT(' Page B '!M11),' Page B '!M11))-LEN(SUBSTITUTE(IF(_xlfn.ISFORMULA(' Page B '!M11),_xlfn.FORMULATEXT(' Page B '!M11),' Page B '!M11),"""",""))&gt;LEN(IF(_xlfn.ISFORMULA('#_ Page B '!M11),_xlfn.FORMULATEXT('#_ Page B '!M11),'#_ Page B '!M11))-LEN(SUBSTITUTE(IF(_xlfn.ISFORMULA('#_ Page B '!M11),_xlfn.FORMULATEXT('#_ Page B '!M11),'#_ Page B '!M11),"""","")),TRUE,FALSE),"HardQuoteMsg",IF(LEN(IF(_xlfn.ISFORMULA(' Page B '!M11),_xlfn.FORMULATEXT(' Page B '!M11),' Page B '!M11))-LEN(SUBSTITUTE(IF(_xlfn.ISFORMULA(' Page B '!M11),_xlfn.FORMULATEXT(' Page B '!M11),' Page B '!M11),"$",""))&lt;0.5*(LEN(IF(_xlfn.ISFORMULA('#_ Page B '!M11),_xlfn.FORMULATEXT('#_ Page B '!M11),'#_ Page B '!M11))-LEN(SUBSTITUTE(IF(_xlfn.ISFORMULA('#_ Page B '!M11),_xlfn.FORMULATEXT('#_ Page B '!M11),'#_ Page B '!M11),"$",""))),TRUE,FALSE),"MissingAbsMsg",TRUE,"PerfectMsg")</f>
        <v/>
      </c>
    </row>
    <row r="12" spans="1:13" x14ac:dyDescent="0.15">
      <c r="B12" s="97"/>
      <c r="C12" s="97"/>
      <c r="D12" s="97"/>
      <c r="E12" s="97"/>
      <c r="F12" s="97"/>
      <c r="G12" s="97"/>
      <c r="H12" s="97"/>
      <c r="I12" s="97"/>
      <c r="K12" s="95">
        <v>0</v>
      </c>
      <c r="L12" s="95">
        <v>0</v>
      </c>
      <c r="M12" s="104" t="str">
        <f ca="1">_xlfn.IFS(ISBLANK(' Page B '!M12),"",IF(NOT(ISNA('#_ Page B '!M12)),IF(ISNA(' Page B '!M12),TRUE,FALSE),FALSE),"StuNAMsg",IF(AND(ISNA('#_ Page B '!M12),ISNA(' Page B '!M12)),TRUE,FALSE),"PerfectMsg",IF(NOT(ISERROR('#_ Page B '!M12)),IF(ISERROR(' Page B '!M12),TRUE,FALSE),FALSE),"StuErrorMsg",IF(TYPE('#_ Page B '!M12)&lt;&gt;TYPE(' Page B '!M12),TRUE,FALSE),"WrongTypeMsg",IF(_xlfn.ISFORMULA('#_ Page B '!M12),IF(NOT(_xlfn.ISFORMULA(' Page B '!M12)),TRUE),FALSE),"MissingFormulaMsg",IF(NOT(AND(ISNUMBER(FIND("[",_xlfn.FORMULATEXT('#_ Page B '!M12))),ISNUMBER(FIND("!",_xlfn.FORMULATEXT('#_ Page B '!M12))))),AND(ISNUMBER(FIND("[",_xlfn.FORMULATEXT(' Page B '!M12))),ISNUMBER(FIND("!",_xlfn.FORMULATEXT(' Page B '!M12)))),FALSE),"ExternalRefsMsg",IF(ISNUMBER('#_ Page B '!M12),IF(ABS('#_ Page B '!M12-' Page B '!M12)&gt;0.00001,TRUE,FALSE),IF('#_ Page B '!M12&lt;&gt;' Page B '!M12,TRUE,FALSE)),IF(ISNUMBER('#_ Page B '!M12),IF('#_ Page B '!M12&gt;' Page B '!M12,"TooLow","TooHigh"),"WrongAnswer"),NOT(_xlfn.ISFORMULA('#_ Page B '!M12)),"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'!M12),_xlfn.FORMULATEXT(' Page B '!M12),' Page B '!M12),"9","#"),"8","#"),"7","#"),"6","#"),"5","#"),"4","#"),"3","#"),"2","#"),"1","#"),"0","#"),CHAR(10),""),"$",""),"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'!M12),_xlfn.FORMULATEXT(' Page B '!M12),' Page B '!M12),"9","#"),"8","#"),"7","#"),"6","#"),"5","#"),"4","#"),"3","#"),"2","#"),"1","#"),"0","#"),CHAR(10),""),"$",""),"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'!M12),_xlfn.FORMULATEXT('#_ Page B '!M12),'#_ Page B '!M12),"9","#"),"8","#"),"7","#"),"6","#"),"5","#"),"4","#"),"3","#"),"2","#"),"1","#"),"0","#"),CHAR(10),""),"$",""),"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'!M12),_xlfn.FORMULATEXT('#_ Page B '!M12),'#_ Page B '!M12),"9","#"),"8","#"),"7","#"),"6","#"),"5","#"),"4","#"),"3","#"),"2","#"),"1","#"),"0","#"),CHAR(10),""),"$","")," ",""),",","@"),"&gt;","@"),"&lt;","@"),"=","@"),")","@"),"(","@"),"^","@"),"/","@"),"+","@"),"*","@"),"-","@"),"@#","")))/2,TRUE,FALSE),"HardCodeMsg",IF(LEN(IF(_xlfn.ISFORMULA(' Page B '!M12),_xlfn.FORMULATEXT(' Page B '!M12),' Page B '!M12))-LEN(SUBSTITUTE(IF(_xlfn.ISFORMULA(' Page B '!M12),_xlfn.FORMULATEXT(' Page B '!M12),' Page B '!M12),"""",""))&gt;LEN(IF(_xlfn.ISFORMULA('#_ Page B '!M12),_xlfn.FORMULATEXT('#_ Page B '!M12),'#_ Page B '!M12))-LEN(SUBSTITUTE(IF(_xlfn.ISFORMULA('#_ Page B '!M12),_xlfn.FORMULATEXT('#_ Page B '!M12),'#_ Page B '!M12),"""","")),TRUE,FALSE),"HardQuoteMsg",IF(LEN(IF(_xlfn.ISFORMULA(' Page B '!M12),_xlfn.FORMULATEXT(' Page B '!M12),' Page B '!M12))-LEN(SUBSTITUTE(IF(_xlfn.ISFORMULA(' Page B '!M12),_xlfn.FORMULATEXT(' Page B '!M12),' Page B '!M12),"$",""))&lt;0.5*(LEN(IF(_xlfn.ISFORMULA('#_ Page B '!M12),_xlfn.FORMULATEXT('#_ Page B '!M12),'#_ Page B '!M12))-LEN(SUBSTITUTE(IF(_xlfn.ISFORMULA('#_ Page B '!M12),_xlfn.FORMULATEXT('#_ Page B '!M12),'#_ Page B '!M12),"$",""))),TRUE,FALSE),"MissingAbsMsg",TRUE,"PerfectMsg")</f>
        <v/>
      </c>
    </row>
    <row r="13" spans="1:13" x14ac:dyDescent="0.15">
      <c r="K13" s="95">
        <v>0</v>
      </c>
      <c r="L13" s="95">
        <v>0</v>
      </c>
      <c r="M13" s="104" t="str">
        <f ca="1">_xlfn.IFS(ISBLANK(' Page B '!M13),"",IF(NOT(ISNA('#_ Page B '!M13)),IF(ISNA(' Page B '!M13),TRUE,FALSE),FALSE),"StuNAMsg",IF(AND(ISNA('#_ Page B '!M13),ISNA(' Page B '!M13)),TRUE,FALSE),"PerfectMsg",IF(NOT(ISERROR('#_ Page B '!M13)),IF(ISERROR(' Page B '!M13),TRUE,FALSE),FALSE),"StuErrorMsg",IF(TYPE('#_ Page B '!M13)&lt;&gt;TYPE(' Page B '!M13),TRUE,FALSE),"WrongTypeMsg",IF(_xlfn.ISFORMULA('#_ Page B '!M13),IF(NOT(_xlfn.ISFORMULA(' Page B '!M13)),TRUE),FALSE),"MissingFormulaMsg",IF(NOT(AND(ISNUMBER(FIND("[",_xlfn.FORMULATEXT('#_ Page B '!M13))),ISNUMBER(FIND("!",_xlfn.FORMULATEXT('#_ Page B '!M13))))),AND(ISNUMBER(FIND("[",_xlfn.FORMULATEXT(' Page B '!M13))),ISNUMBER(FIND("!",_xlfn.FORMULATEXT(' Page B '!M13)))),FALSE),"ExternalRefsMsg",IF(ISNUMBER('#_ Page B '!M13),IF(ABS('#_ Page B '!M13-' Page B '!M13)&gt;0.00001,TRUE,FALSE),IF('#_ Page B '!M13&lt;&gt;' Page B '!M13,TRUE,FALSE)),IF(ISNUMBER('#_ Page B '!M13),IF('#_ Page B '!M13&gt;' Page B '!M13,"TooLow","TooHigh"),"WrongAnswer"),NOT(_xlfn.ISFORMULA('#_ Page B '!M13)),"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'!M13),_xlfn.FORMULATEXT(' Page B '!M13),' Page B '!M13),"9","#"),"8","#"),"7","#"),"6","#"),"5","#"),"4","#"),"3","#"),"2","#"),"1","#"),"0","#"),CHAR(10),""),"$",""),"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'!M13),_xlfn.FORMULATEXT(' Page B '!M13),' Page B '!M13),"9","#"),"8","#"),"7","#"),"6","#"),"5","#"),"4","#"),"3","#"),"2","#"),"1","#"),"0","#"),CHAR(10),""),"$",""),"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'!M13),_xlfn.FORMULATEXT('#_ Page B '!M13),'#_ Page B '!M13),"9","#"),"8","#"),"7","#"),"6","#"),"5","#"),"4","#"),"3","#"),"2","#"),"1","#"),"0","#"),CHAR(10),""),"$",""),"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'!M13),_xlfn.FORMULATEXT('#_ Page B '!M13),'#_ Page B '!M13),"9","#"),"8","#"),"7","#"),"6","#"),"5","#"),"4","#"),"3","#"),"2","#"),"1","#"),"0","#"),CHAR(10),""),"$","")," ",""),",","@"),"&gt;","@"),"&lt;","@"),"=","@"),")","@"),"(","@"),"^","@"),"/","@"),"+","@"),"*","@"),"-","@"),"@#","")))/2,TRUE,FALSE),"HardCodeMsg",IF(LEN(IF(_xlfn.ISFORMULA(' Page B '!M13),_xlfn.FORMULATEXT(' Page B '!M13),' Page B '!M13))-LEN(SUBSTITUTE(IF(_xlfn.ISFORMULA(' Page B '!M13),_xlfn.FORMULATEXT(' Page B '!M13),' Page B '!M13),"""",""))&gt;LEN(IF(_xlfn.ISFORMULA('#_ Page B '!M13),_xlfn.FORMULATEXT('#_ Page B '!M13),'#_ Page B '!M13))-LEN(SUBSTITUTE(IF(_xlfn.ISFORMULA('#_ Page B '!M13),_xlfn.FORMULATEXT('#_ Page B '!M13),'#_ Page B '!M13),"""","")),TRUE,FALSE),"HardQuoteMsg",IF(LEN(IF(_xlfn.ISFORMULA(' Page B '!M13),_xlfn.FORMULATEXT(' Page B '!M13),' Page B '!M13))-LEN(SUBSTITUTE(IF(_xlfn.ISFORMULA(' Page B '!M13),_xlfn.FORMULATEXT(' Page B '!M13),' Page B '!M13),"$",""))&lt;0.5*(LEN(IF(_xlfn.ISFORMULA('#_ Page B '!M13),_xlfn.FORMULATEXT('#_ Page B '!M13),'#_ Page B '!M13))-LEN(SUBSTITUTE(IF(_xlfn.ISFORMULA('#_ Page B '!M13),_xlfn.FORMULATEXT('#_ Page B '!M13),'#_ Page B '!M13),"$",""))),TRUE,FALSE),"MissingAbsMsg",TRUE,"PerfectMsg")</f>
        <v/>
      </c>
    </row>
    <row r="14" spans="1:13" x14ac:dyDescent="0.15">
      <c r="K14" s="95">
        <v>0</v>
      </c>
      <c r="L14" s="95">
        <v>0</v>
      </c>
      <c r="M14" s="105" t="str">
        <f ca="1">_xlfn.IFS(ISBLANK(' Page B '!M14),"",IF(NOT(ISNA('#_ Page B '!M14)),IF(ISNA(' Page B '!M14),TRUE,FALSE),FALSE),"StuNAMsg",IF(AND(ISNA('#_ Page B '!M14),ISNA(' Page B '!M14)),TRUE,FALSE),"PerfectMsg",IF(NOT(ISERROR('#_ Page B '!M14)),IF(ISERROR(' Page B '!M14),TRUE,FALSE),FALSE),"StuErrorMsg",IF(TYPE('#_ Page B '!M14)&lt;&gt;TYPE(' Page B '!M14),TRUE,FALSE),"WrongTypeMsg",IF(_xlfn.ISFORMULA('#_ Page B '!M14),IF(NOT(_xlfn.ISFORMULA(' Page B '!M14)),TRUE),FALSE),"MissingFormulaMsg",IF(NOT(AND(ISNUMBER(FIND("[",_xlfn.FORMULATEXT('#_ Page B '!M14))),ISNUMBER(FIND("!",_xlfn.FORMULATEXT('#_ Page B '!M14))))),AND(ISNUMBER(FIND("[",_xlfn.FORMULATEXT(' Page B '!M14))),ISNUMBER(FIND("!",_xlfn.FORMULATEXT(' Page B '!M14)))),FALSE),"ExternalRefsMsg",IF(ISNUMBER('#_ Page B '!M14),IF(ABS('#_ Page B '!M14-' Page B '!M14)&gt;0.00001,TRUE,FALSE),IF('#_ Page B '!M14&lt;&gt;' Page B '!M14,TRUE,FALSE)),IF(ISNUMBER('#_ Page B '!M14),IF('#_ Page B '!M14&gt;' Page B '!M14,"TooLow","TooHigh"),"WrongAnswer"),NOT(_xlfn.ISFORMULA('#_ Page B '!M14)),"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'!M14),_xlfn.FORMULATEXT(' Page B '!M14),' Page B '!M14),"9","#"),"8","#"),"7","#"),"6","#"),"5","#"),"4","#"),"3","#"),"2","#"),"1","#"),"0","#"),CHAR(10),""),"$",""),"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'!M14),_xlfn.FORMULATEXT(' Page B '!M14),' Page B '!M14),"9","#"),"8","#"),"7","#"),"6","#"),"5","#"),"4","#"),"3","#"),"2","#"),"1","#"),"0","#"),CHAR(10),""),"$",""),"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'!M14),_xlfn.FORMULATEXT('#_ Page B '!M14),'#_ Page B '!M14),"9","#"),"8","#"),"7","#"),"6","#"),"5","#"),"4","#"),"3","#"),"2","#"),"1","#"),"0","#"),CHAR(10),""),"$",""),"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'!M14),_xlfn.FORMULATEXT('#_ Page B '!M14),'#_ Page B '!M14),"9","#"),"8","#"),"7","#"),"6","#"),"5","#"),"4","#"),"3","#"),"2","#"),"1","#"),"0","#"),CHAR(10),""),"$","")," ",""),",","@"),"&gt;","@"),"&lt;","@"),"=","@"),")","@"),"(","@"),"^","@"),"/","@"),"+","@"),"*","@"),"-","@"),"@#","")))/2,TRUE,FALSE),"HardCodeMsg",IF(LEN(IF(_xlfn.ISFORMULA(' Page B '!M14),_xlfn.FORMULATEXT(' Page B '!M14),' Page B '!M14))-LEN(SUBSTITUTE(IF(_xlfn.ISFORMULA(' Page B '!M14),_xlfn.FORMULATEXT(' Page B '!M14),' Page B '!M14),"""",""))&gt;LEN(IF(_xlfn.ISFORMULA('#_ Page B '!M14),_xlfn.FORMULATEXT('#_ Page B '!M14),'#_ Page B '!M14))-LEN(SUBSTITUTE(IF(_xlfn.ISFORMULA('#_ Page B '!M14),_xlfn.FORMULATEXT('#_ Page B '!M14),'#_ Page B '!M14),"""","")),TRUE,FALSE),"HardQuoteMsg",IF(LEN(IF(_xlfn.ISFORMULA(' Page B '!M14),_xlfn.FORMULATEXT(' Page B '!M14),' Page B '!M14))-LEN(SUBSTITUTE(IF(_xlfn.ISFORMULA(' Page B '!M14),_xlfn.FORMULATEXT(' Page B '!M14),' Page B '!M14),"$",""))&lt;0.5*(LEN(IF(_xlfn.ISFORMULA('#_ Page B '!M14),_xlfn.FORMULATEXT('#_ Page B '!M14),'#_ Page B '!M14))-LEN(SUBSTITUTE(IF(_xlfn.ISFORMULA('#_ Page B '!M14),_xlfn.FORMULATEXT('#_ Page B '!M14),'#_ Page B '!M14),"$",""))),TRUE,FALSE),"MissingAbsMsg",TRUE,"PerfectMsg")</f>
        <v/>
      </c>
    </row>
    <row r="15" spans="1:13" x14ac:dyDescent="0.15">
      <c r="K15" s="95">
        <v>0</v>
      </c>
      <c r="L15" s="95">
        <v>0</v>
      </c>
      <c r="M15" s="105" t="str">
        <f ca="1">_xlfn.IFS(ISBLANK(' Page B '!M15),"",IF(NOT(ISNA('#_ Page B '!M15)),IF(ISNA(' Page B '!M15),TRUE,FALSE),FALSE),"StuNAMsg",IF(AND(ISNA('#_ Page B '!M15),ISNA(' Page B '!M15)),TRUE,FALSE),"PerfectMsg",IF(NOT(ISERROR('#_ Page B '!M15)),IF(ISERROR(' Page B '!M15),TRUE,FALSE),FALSE),"StuErrorMsg",IF(TYPE('#_ Page B '!M15)&lt;&gt;TYPE(' Page B '!M15),TRUE,FALSE),"WrongTypeMsg",IF(_xlfn.ISFORMULA('#_ Page B '!M15),IF(NOT(_xlfn.ISFORMULA(' Page B '!M15)),TRUE),FALSE),"MissingFormulaMsg",IF(NOT(AND(ISNUMBER(FIND("[",_xlfn.FORMULATEXT('#_ Page B '!M15))),ISNUMBER(FIND("!",_xlfn.FORMULATEXT('#_ Page B '!M15))))),AND(ISNUMBER(FIND("[",_xlfn.FORMULATEXT(' Page B '!M15))),ISNUMBER(FIND("!",_xlfn.FORMULATEXT(' Page B '!M15)))),FALSE),"ExternalRefsMsg",IF(ISNUMBER('#_ Page B '!M15),IF(ABS('#_ Page B '!M15-' Page B '!M15)&gt;0.00001,TRUE,FALSE),IF('#_ Page B '!M15&lt;&gt;' Page B '!M15,TRUE,FALSE)),IF(ISNUMBER('#_ Page B '!M15),IF('#_ Page B '!M15&gt;' Page B '!M15,"TooLow","TooHigh"),"WrongAnswer"),NOT(_xlfn.ISFORMULA('#_ Page B '!M15)),"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'!M15),_xlfn.FORMULATEXT(' Page B '!M15),' Page B '!M15),"9","#"),"8","#"),"7","#"),"6","#"),"5","#"),"4","#"),"3","#"),"2","#"),"1","#"),"0","#"),CHAR(10),""),"$",""),"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'!M15),_xlfn.FORMULATEXT(' Page B '!M15),' Page B '!M15),"9","#"),"8","#"),"7","#"),"6","#"),"5","#"),"4","#"),"3","#"),"2","#"),"1","#"),"0","#"),CHAR(10),""),"$",""),"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'!M15),_xlfn.FORMULATEXT('#_ Page B '!M15),'#_ Page B '!M15),"9","#"),"8","#"),"7","#"),"6","#"),"5","#"),"4","#"),"3","#"),"2","#"),"1","#"),"0","#"),CHAR(10),""),"$",""),"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'!M15),_xlfn.FORMULATEXT('#_ Page B '!M15),'#_ Page B '!M15),"9","#"),"8","#"),"7","#"),"6","#"),"5","#"),"4","#"),"3","#"),"2","#"),"1","#"),"0","#"),CHAR(10),""),"$","")," ",""),",","@"),"&gt;","@"),"&lt;","@"),"=","@"),")","@"),"(","@"),"^","@"),"/","@"),"+","@"),"*","@"),"-","@"),"@#","")))/2,TRUE,FALSE),"HardCodeMsg",IF(LEN(IF(_xlfn.ISFORMULA(' Page B '!M15),_xlfn.FORMULATEXT(' Page B '!M15),' Page B '!M15))-LEN(SUBSTITUTE(IF(_xlfn.ISFORMULA(' Page B '!M15),_xlfn.FORMULATEXT(' Page B '!M15),' Page B '!M15),"""",""))&gt;LEN(IF(_xlfn.ISFORMULA('#_ Page B '!M15),_xlfn.FORMULATEXT('#_ Page B '!M15),'#_ Page B '!M15))-LEN(SUBSTITUTE(IF(_xlfn.ISFORMULA('#_ Page B '!M15),_xlfn.FORMULATEXT('#_ Page B '!M15),'#_ Page B '!M15),"""","")),TRUE,FALSE),"HardQuoteMsg",IF(LEN(IF(_xlfn.ISFORMULA(' Page B '!M15),_xlfn.FORMULATEXT(' Page B '!M15),' Page B '!M15))-LEN(SUBSTITUTE(IF(_xlfn.ISFORMULA(' Page B '!M15),_xlfn.FORMULATEXT(' Page B '!M15),' Page B '!M15),"$",""))&lt;0.5*(LEN(IF(_xlfn.ISFORMULA('#_ Page B '!M15),_xlfn.FORMULATEXT('#_ Page B '!M15),'#_ Page B '!M15))-LEN(SUBSTITUTE(IF(_xlfn.ISFORMULA('#_ Page B '!M15),_xlfn.FORMULATEXT('#_ Page B '!M15),'#_ Page B '!M15),"$",""))),TRUE,FALSE),"MissingAbsMsg",TRUE,"PerfectMsg")</f>
        <v/>
      </c>
    </row>
    <row r="16" spans="1:13" x14ac:dyDescent="0.15">
      <c r="K16" s="95">
        <v>0</v>
      </c>
      <c r="L16" s="95">
        <v>0</v>
      </c>
      <c r="M16" s="105" t="str">
        <f ca="1">_xlfn.IFS(ISBLANK(' Page B '!M16),"",IF(NOT(ISNA('#_ Page B '!M16)),IF(ISNA(' Page B '!M16),TRUE,FALSE),FALSE),"StuNAMsg",IF(AND(ISNA('#_ Page B '!M16),ISNA(' Page B '!M16)),TRUE,FALSE),"PerfectMsg",IF(NOT(ISERROR('#_ Page B '!M16)),IF(ISERROR(' Page B '!M16),TRUE,FALSE),FALSE),"StuErrorMsg",IF(TYPE('#_ Page B '!M16)&lt;&gt;TYPE(' Page B '!M16),TRUE,FALSE),"WrongTypeMsg",IF(_xlfn.ISFORMULA('#_ Page B '!M16),IF(NOT(_xlfn.ISFORMULA(' Page B '!M16)),TRUE),FALSE),"MissingFormulaMsg",IF(NOT(AND(ISNUMBER(FIND("[",_xlfn.FORMULATEXT('#_ Page B '!M16))),ISNUMBER(FIND("!",_xlfn.FORMULATEXT('#_ Page B '!M16))))),AND(ISNUMBER(FIND("[",_xlfn.FORMULATEXT(' Page B '!M16))),ISNUMBER(FIND("!",_xlfn.FORMULATEXT(' Page B '!M16)))),FALSE),"ExternalRefsMsg",IF(ISNUMBER('#_ Page B '!M16),IF(ABS('#_ Page B '!M16-' Page B '!M16)&gt;0.00001,TRUE,FALSE),IF('#_ Page B '!M16&lt;&gt;' Page B '!M16,TRUE,FALSE)),IF(ISNUMBER('#_ Page B '!M16),IF('#_ Page B '!M16&gt;' Page B '!M16,"TooLow","TooHigh"),"WrongAnswer"),NOT(_xlfn.ISFORMULA('#_ Page B '!M16)),"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'!M16),_xlfn.FORMULATEXT(' Page B '!M16),' Page B '!M16),"9","#"),"8","#"),"7","#"),"6","#"),"5","#"),"4","#"),"3","#"),"2","#"),"1","#"),"0","#"),CHAR(10),""),"$",""),"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'!M16),_xlfn.FORMULATEXT(' Page B '!M16),' Page B '!M16),"9","#"),"8","#"),"7","#"),"6","#"),"5","#"),"4","#"),"3","#"),"2","#"),"1","#"),"0","#"),CHAR(10),""),"$",""),"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'!M16),_xlfn.FORMULATEXT('#_ Page B '!M16),'#_ Page B '!M16),"9","#"),"8","#"),"7","#"),"6","#"),"5","#"),"4","#"),"3","#"),"2","#"),"1","#"),"0","#"),CHAR(10),""),"$",""),"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'!M16),_xlfn.FORMULATEXT('#_ Page B '!M16),'#_ Page B '!M16),"9","#"),"8","#"),"7","#"),"6","#"),"5","#"),"4","#"),"3","#"),"2","#"),"1","#"),"0","#"),CHAR(10),""),"$","")," ",""),",","@"),"&gt;","@"),"&lt;","@"),"=","@"),")","@"),"(","@"),"^","@"),"/","@"),"+","@"),"*","@"),"-","@"),"@#","")))/2,TRUE,FALSE),"HardCodeMsg",IF(LEN(IF(_xlfn.ISFORMULA(' Page B '!M16),_xlfn.FORMULATEXT(' Page B '!M16),' Page B '!M16))-LEN(SUBSTITUTE(IF(_xlfn.ISFORMULA(' Page B '!M16),_xlfn.FORMULATEXT(' Page B '!M16),' Page B '!M16),"""",""))&gt;LEN(IF(_xlfn.ISFORMULA('#_ Page B '!M16),_xlfn.FORMULATEXT('#_ Page B '!M16),'#_ Page B '!M16))-LEN(SUBSTITUTE(IF(_xlfn.ISFORMULA('#_ Page B '!M16),_xlfn.FORMULATEXT('#_ Page B '!M16),'#_ Page B '!M16),"""","")),TRUE,FALSE),"HardQuoteMsg",IF(LEN(IF(_xlfn.ISFORMULA(' Page B '!M16),_xlfn.FORMULATEXT(' Page B '!M16),' Page B '!M16))-LEN(SUBSTITUTE(IF(_xlfn.ISFORMULA(' Page B '!M16),_xlfn.FORMULATEXT(' Page B '!M16),' Page B '!M16),"$",""))&lt;0.5*(LEN(IF(_xlfn.ISFORMULA('#_ Page B '!M16),_xlfn.FORMULATEXT('#_ Page B '!M16),'#_ Page B '!M16))-LEN(SUBSTITUTE(IF(_xlfn.ISFORMULA('#_ Page B '!M16),_xlfn.FORMULATEXT('#_ Page B '!M16),'#_ Page B '!M16),"$",""))),TRUE,FALSE),"MissingAbsMsg",TRUE,"PerfectMsg")</f>
        <v/>
      </c>
    </row>
    <row r="17" spans="11:14" x14ac:dyDescent="0.15">
      <c r="K17" s="95">
        <v>0</v>
      </c>
      <c r="L17" s="95">
        <v>0</v>
      </c>
      <c r="M17" s="106" t="str">
        <f ca="1">_xlfn.IFS(ISBLANK(' Page B '!M17),"",IF(NOT(ISNA('#_ Page B '!M17)),IF(ISNA(' Page B '!M17),TRUE,FALSE),FALSE),"StuNAMsg",IF(AND(ISNA('#_ Page B '!M17),ISNA(' Page B '!M17)),TRUE,FALSE),"PerfectMsg",IF(NOT(ISERROR('#_ Page B '!M17)),IF(ISERROR(' Page B '!M17),TRUE,FALSE),FALSE),"StuErrorMsg",IF(TYPE('#_ Page B '!M17)&lt;&gt;TYPE(' Page B '!M17),TRUE,FALSE),"WrongTypeMsg",IF(_xlfn.ISFORMULA('#_ Page B '!M17),IF(NOT(_xlfn.ISFORMULA(' Page B '!M17)),TRUE),FALSE),"MissingFormulaMsg",IF(NOT(AND(ISNUMBER(FIND("[",_xlfn.FORMULATEXT('#_ Page B '!M17))),ISNUMBER(FIND("!",_xlfn.FORMULATEXT('#_ Page B '!M17))))),AND(ISNUMBER(FIND("[",_xlfn.FORMULATEXT(' Page B '!M17))),ISNUMBER(FIND("!",_xlfn.FORMULATEXT(' Page B '!M17)))),FALSE),"ExternalRefsMsg",IF(ISNUMBER('#_ Page B '!M17),IF(ABS('#_ Page B '!M17-' Page B '!M17)&gt;0.00001,TRUE,FALSE),IF('#_ Page B '!M17&lt;&gt;' Page B '!M17,TRUE,FALSE)),IF(ISNUMBER('#_ Page B '!M17),IF('#_ Page B '!M17&gt;' Page B '!M17,"TooLow","TooHigh"),"WrongAnswer"),NOT(_xlfn.ISFORMULA('#_ Page B '!M17)),"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'!M17),_xlfn.FORMULATEXT(' Page B '!M17),' Page B '!M17),"9","#"),"8","#"),"7","#"),"6","#"),"5","#"),"4","#"),"3","#"),"2","#"),"1","#"),"0","#"),CHAR(10),""),"$",""),"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'!M17),_xlfn.FORMULATEXT(' Page B '!M17),' Page B '!M17),"9","#"),"8","#"),"7","#"),"6","#"),"5","#"),"4","#"),"3","#"),"2","#"),"1","#"),"0","#"),CHAR(10),""),"$",""),"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'!M17),_xlfn.FORMULATEXT('#_ Page B '!M17),'#_ Page B '!M17),"9","#"),"8","#"),"7","#"),"6","#"),"5","#"),"4","#"),"3","#"),"2","#"),"1","#"),"0","#"),CHAR(10),""),"$",""),"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'!M17),_xlfn.FORMULATEXT('#_ Page B '!M17),'#_ Page B '!M17),"9","#"),"8","#"),"7","#"),"6","#"),"5","#"),"4","#"),"3","#"),"2","#"),"1","#"),"0","#"),CHAR(10),""),"$","")," ",""),",","@"),"&gt;","@"),"&lt;","@"),"=","@"),")","@"),"(","@"),"^","@"),"/","@"),"+","@"),"*","@"),"-","@"),"@#","")))/2,TRUE,FALSE),"HardCodeMsg",IF(LEN(IF(_xlfn.ISFORMULA(' Page B '!M17),_xlfn.FORMULATEXT(' Page B '!M17),' Page B '!M17))-LEN(SUBSTITUTE(IF(_xlfn.ISFORMULA(' Page B '!M17),_xlfn.FORMULATEXT(' Page B '!M17),' Page B '!M17),"""",""))&gt;LEN(IF(_xlfn.ISFORMULA('#_ Page B '!M17),_xlfn.FORMULATEXT('#_ Page B '!M17),'#_ Page B '!M17))-LEN(SUBSTITUTE(IF(_xlfn.ISFORMULA('#_ Page B '!M17),_xlfn.FORMULATEXT('#_ Page B '!M17),'#_ Page B '!M17),"""","")),TRUE,FALSE),"HardQuoteMsg",IF(LEN(IF(_xlfn.ISFORMULA(' Page B '!M17),_xlfn.FORMULATEXT(' Page B '!M17),' Page B '!M17))-LEN(SUBSTITUTE(IF(_xlfn.ISFORMULA(' Page B '!M17),_xlfn.FORMULATEXT(' Page B '!M17),' Page B '!M17),"$",""))&lt;0.5*(LEN(IF(_xlfn.ISFORMULA('#_ Page B '!M17),_xlfn.FORMULATEXT('#_ Page B '!M17),'#_ Page B '!M17))-LEN(SUBSTITUTE(IF(_xlfn.ISFORMULA('#_ Page B '!M17),_xlfn.FORMULATEXT('#_ Page B '!M17),'#_ Page B '!M17),"$",""))),TRUE,FALSE),"MissingAbsMsg",TRUE,"PerfectMsg")</f>
        <v/>
      </c>
    </row>
    <row r="19" spans="11:14" x14ac:dyDescent="0.15">
      <c r="K19" s="98">
        <v>0</v>
      </c>
      <c r="L19" s="98"/>
      <c r="M19" s="98"/>
    </row>
    <row r="20" spans="11:14" x14ac:dyDescent="0.15">
      <c r="K20" s="95">
        <v>0</v>
      </c>
      <c r="L20" s="95">
        <v>0</v>
      </c>
      <c r="M20" s="95"/>
    </row>
    <row r="21" spans="11:14" x14ac:dyDescent="0.15">
      <c r="K21" s="95">
        <v>0</v>
      </c>
      <c r="L21" s="95">
        <v>0</v>
      </c>
      <c r="M21" s="95"/>
    </row>
    <row r="22" spans="11:14" x14ac:dyDescent="0.15">
      <c r="L22" s="103">
        <v>0</v>
      </c>
      <c r="M22" s="107" t="str">
        <f ca="1">_xlfn.IFS(ISBLANK(' Page B '!M22),"",IF(NOT(ISNA('#_ Page B '!M22)),IF(ISNA(' Page B '!M22),TRUE,FALSE),FALSE),"StuNAMsg",IF(AND(ISNA('#_ Page B '!M22),ISNA(' Page B '!M22)),TRUE,FALSE),"PerfectMsg",IF(NOT(ISERROR('#_ Page B '!M22)),IF(ISERROR(' Page B '!M22),TRUE,FALSE),FALSE),"StuErrorMsg",IF(TYPE('#_ Page B '!M22)&lt;&gt;TYPE(' Page B '!M22),TRUE,FALSE),"WrongTypeMsg",IF(_xlfn.ISFORMULA('#_ Page B '!M22),IF(NOT(_xlfn.ISFORMULA(' Page B '!M22)),TRUE),FALSE),"MissingFormulaMsg",IF(NOT(AND(ISNUMBER(FIND("[",_xlfn.FORMULATEXT('#_ Page B '!M22))),ISNUMBER(FIND("!",_xlfn.FORMULATEXT('#_ Page B '!M22))))),AND(ISNUMBER(FIND("[",_xlfn.FORMULATEXT(' Page B '!M22))),ISNUMBER(FIND("!",_xlfn.FORMULATEXT(' Page B '!M22)))),FALSE),"ExternalRefsMsg",IF(ISNUMBER('#_ Page B '!M22),IF(ABS('#_ Page B '!M22-' Page B '!M22)&gt;0.00001,TRUE,FALSE),IF('#_ Page B '!M22&lt;&gt;' Page B '!M22,TRUE,FALSE)),IF(ISNUMBER('#_ Page B '!M22),IF('#_ Page B '!M22&gt;' Page B '!M22,"TooLow","TooHigh"),"WrongAnswer"),NOT(_xlfn.ISFORMULA('#_ Page B '!M22)),"PerfectMsg",IF((LEN(SUBSTITUTE(SUBSTITUTE(SUBSTITUTE(SUBSTITUTE(SUBSTITUTE(SUBSTITUTE(SUBSTITUTE(SUBSTITUTE(SUBSTITUTE(SUBSTITUTE(SUBSTITUTE(SUBSTITUTE(SUBSTITUTE(SUBSTITUTE(SUBSTITUTE(SUBSTITUTE(SUBSTITUTE(SUBSTITUTE(SUBSTITUTE(SUBSTITUTE(SUBSTITUTE(SUBSTITUTE(SUBSTITUTE(SUBSTITUTE(IF(_xlfn.ISFORMULA(' Page B '!M22),_xlfn.FORMULATEXT(' Page B '!M22),' Page B '!M22),"9","#"),"8","#"),"7","#"),"6","#"),"5","#"),"4","#"),"3","#"),"2","#"),"1","#"),"0","#"),CHAR(10),""),"$",""),"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 '!M22),_xlfn.FORMULATEXT(' Page B '!M22),' Page B '!M22),"9","#"),"8","#"),"7","#"),"6","#"),"5","#"),"4","#"),"3","#"),"2","#"),"1","#"),"0","#"),CHAR(10),""),"$",""),"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 '!M22),_xlfn.FORMULATEXT('#_ Page B '!M22),'#_ Page B '!M22),"9","#"),"8","#"),"7","#"),"6","#"),"5","#"),"4","#"),"3","#"),"2","#"),"1","#"),"0","#"),CHAR(10),""),"$",""),"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 '!M22),_xlfn.FORMULATEXT('#_ Page B '!M22),'#_ Page B '!M22),"9","#"),"8","#"),"7","#"),"6","#"),"5","#"),"4","#"),"3","#"),"2","#"),"1","#"),"0","#"),CHAR(10),""),"$","")," ",""),",","@"),"&gt;","@"),"&lt;","@"),"=","@"),")","@"),"(","@"),"^","@"),"/","@"),"+","@"),"*","@"),"-","@"),"@#","")))/2,TRUE,FALSE),"HardCodeMsg",IF(LEN(IF(_xlfn.ISFORMULA(' Page B '!M22),_xlfn.FORMULATEXT(' Page B '!M22),' Page B '!M22))-LEN(SUBSTITUTE(IF(_xlfn.ISFORMULA(' Page B '!M22),_xlfn.FORMULATEXT(' Page B '!M22),' Page B '!M22),"""",""))&gt;LEN(IF(_xlfn.ISFORMULA('#_ Page B '!M22),_xlfn.FORMULATEXT('#_ Page B '!M22),'#_ Page B '!M22))-LEN(SUBSTITUTE(IF(_xlfn.ISFORMULA('#_ Page B '!M22),_xlfn.FORMULATEXT('#_ Page B '!M22),'#_ Page B '!M22),"""","")),TRUE,FALSE),"HardQuoteMsg",IF(LEN(IF(_xlfn.ISFORMULA(' Page B '!M22),_xlfn.FORMULATEXT(' Page B '!M22),' Page B '!M22))-LEN(SUBSTITUTE(IF(_xlfn.ISFORMULA(' Page B '!M22),_xlfn.FORMULATEXT(' Page B '!M22),' Page B '!M22),"$",""))&lt;0.5*(LEN(IF(_xlfn.ISFORMULA('#_ Page B '!M22),_xlfn.FORMULATEXT('#_ Page B '!M22),'#_ Page B '!M22))-LEN(SUBSTITUTE(IF(_xlfn.ISFORMULA('#_ Page B '!M22),_xlfn.FORMULATEXT('#_ Page B '!M22),'#_ Page B '!M22),"$",""))),TRUE,FALSE),"MissingAbsMsg",TRUE,"PerfectMsg")</f>
        <v>WrongAnswer</v>
      </c>
      <c r="N22" s="93">
        <v>0</v>
      </c>
    </row>
    <row r="24" spans="11:14" x14ac:dyDescent="0.15">
      <c r="K24" s="98">
        <v>0</v>
      </c>
      <c r="L24" s="98"/>
      <c r="M24" s="98"/>
    </row>
    <row r="25" spans="11:14" x14ac:dyDescent="0.15">
      <c r="K25" s="95">
        <v>0</v>
      </c>
      <c r="L25" s="108">
        <v>0</v>
      </c>
      <c r="M25" s="108"/>
    </row>
    <row r="26" spans="11:14" x14ac:dyDescent="0.15">
      <c r="K26" s="95">
        <v>0</v>
      </c>
      <c r="L26" s="108">
        <v>0</v>
      </c>
      <c r="M26" s="108"/>
    </row>
    <row r="27" spans="11:14" x14ac:dyDescent="0.15">
      <c r="K27" s="95">
        <v>0</v>
      </c>
      <c r="L27" s="108">
        <v>0</v>
      </c>
      <c r="M27" s="108"/>
    </row>
    <row r="28" spans="11:14" x14ac:dyDescent="0.15">
      <c r="K28" s="95">
        <v>0</v>
      </c>
      <c r="L28" s="108">
        <v>0</v>
      </c>
      <c r="M28" s="108"/>
    </row>
    <row r="29" spans="11:14" x14ac:dyDescent="0.15">
      <c r="K29" s="95">
        <v>0</v>
      </c>
      <c r="L29" s="108">
        <v>0</v>
      </c>
      <c r="M29" s="108"/>
    </row>
    <row r="30" spans="11:14" x14ac:dyDescent="0.15">
      <c r="K30" s="95">
        <v>0</v>
      </c>
      <c r="L30" s="108">
        <v>0</v>
      </c>
      <c r="M30" s="108"/>
    </row>
    <row r="62" spans="12:12" x14ac:dyDescent="0.15">
      <c r="L62" s="93">
        <v>0</v>
      </c>
    </row>
    <row r="63" spans="12:12" x14ac:dyDescent="0.15">
      <c r="L63" s="93">
        <v>0</v>
      </c>
    </row>
    <row r="68" spans="12:12" x14ac:dyDescent="0.15">
      <c r="L68" s="93">
        <v>0</v>
      </c>
    </row>
    <row r="69" spans="12:12" x14ac:dyDescent="0.15">
      <c r="L69" s="93">
        <v>0</v>
      </c>
    </row>
    <row r="70" spans="12:12" x14ac:dyDescent="0.15">
      <c r="L70" s="93">
        <v>0</v>
      </c>
    </row>
    <row r="73" spans="12:12" x14ac:dyDescent="0.15">
      <c r="L73" s="93">
        <v>0</v>
      </c>
    </row>
    <row r="74" spans="12:12" x14ac:dyDescent="0.15">
      <c r="L74" s="93">
        <v>0</v>
      </c>
    </row>
    <row r="75" spans="12:12" x14ac:dyDescent="0.15">
      <c r="L75" s="93">
        <v>0</v>
      </c>
    </row>
  </sheetData>
  <mergeCells count="12">
    <mergeCell ref="L25:M25"/>
    <mergeCell ref="L26:M26"/>
    <mergeCell ref="L27:M27"/>
    <mergeCell ref="L28:M28"/>
    <mergeCell ref="L29:M29"/>
    <mergeCell ref="L30:M30"/>
    <mergeCell ref="B4:I7"/>
    <mergeCell ref="K4:M4"/>
    <mergeCell ref="B10:I12"/>
    <mergeCell ref="K10:M10"/>
    <mergeCell ref="K19:M19"/>
    <mergeCell ref="K24:M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1499-7D33-F047-9163-B9697BB6E9B6}">
  <sheetPr>
    <tabColor theme="7" tint="0.59999389629810485"/>
  </sheetPr>
  <dimension ref="A1:AO78"/>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1" max="1" width="8.83203125" customWidth="1"/>
    <col min="11" max="11" width="14.6640625" style="1" customWidth="1"/>
    <col min="12" max="12" width="55.5" bestFit="1" customWidth="1"/>
    <col min="13" max="13" width="53" customWidth="1"/>
  </cols>
  <sheetData>
    <row r="1" spans="1:41" s="68" customFormat="1" ht="22" customHeight="1" x14ac:dyDescent="0.2">
      <c r="A1" s="76" t="s">
        <v>307</v>
      </c>
      <c r="B1" s="76" t="s">
        <v>308</v>
      </c>
      <c r="C1" s="76" t="s">
        <v>309</v>
      </c>
      <c r="D1" s="77"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76"/>
      <c r="F1" s="76"/>
      <c r="G1" s="76"/>
      <c r="H1" s="76"/>
      <c r="I1" s="77" t="str" cm="1">
        <f t="array" ref="I1">_xlfn.IFS(ROW(A100)&lt;100,"Undo deleted row or quit without saving",COLUMN(AZ1)&lt;52,"Undo deleted column or quit without saving",ROW(A100)&gt;100,"Undo inserted row or quit without saving",COLUMN(AZ1)&gt;52,"Undo inserted column or quit without saving",Scoreboard!$F$22&lt;&gt;"","Security compromised: Undo last action or quit without saving",TRUE=TRUE,"Hardworking Student")</f>
        <v>Hardworking Student</v>
      </c>
      <c r="J1" s="77"/>
      <c r="K1" s="77"/>
      <c r="L1" s="77" t="s">
        <v>310</v>
      </c>
      <c r="M1" s="77"/>
      <c r="N1" s="77"/>
      <c r="O1" s="77"/>
      <c r="P1" s="78" t="s">
        <v>311</v>
      </c>
      <c r="Q1" s="77"/>
      <c r="R1" s="77"/>
      <c r="S1" s="110" t="s">
        <v>314</v>
      </c>
      <c r="T1" s="80"/>
      <c r="U1" s="79"/>
      <c r="V1" s="80"/>
      <c r="W1" s="79"/>
      <c r="X1" s="76" t="str">
        <f t="shared" ref="X1:AA2" si="0">A1</f>
        <v>earned</v>
      </c>
      <c r="Y1" s="76" t="str">
        <f t="shared" si="0"/>
        <v>possible</v>
      </c>
      <c r="Z1" s="76" t="str">
        <f t="shared" si="0"/>
        <v>cell</v>
      </c>
      <c r="AA1" s="77" t="str">
        <f t="shared" ca="1" si="0"/>
        <v>error</v>
      </c>
      <c r="AB1" s="76"/>
      <c r="AC1" s="76"/>
      <c r="AD1" s="81"/>
      <c r="AE1" s="81"/>
      <c r="AF1" s="77" t="str">
        <f>I1</f>
        <v>Hardworking Student</v>
      </c>
      <c r="AG1" s="77"/>
      <c r="AH1" s="81"/>
      <c r="AI1" s="81"/>
      <c r="AJ1" s="81"/>
      <c r="AK1" s="81"/>
      <c r="AL1" s="77" t="s">
        <v>310</v>
      </c>
      <c r="AM1" s="81"/>
      <c r="AN1" s="81"/>
      <c r="AO1" s="81"/>
    </row>
    <row r="2" spans="1:41" s="68" customFormat="1" ht="23" customHeight="1" thickBot="1" x14ac:dyDescent="0.45">
      <c r="A2" s="82">
        <f ca="1">' Page B SC'!$A$2</f>
        <v>0</v>
      </c>
      <c r="B2" s="83">
        <f>' Page B SC'!$B$2</f>
        <v>14</v>
      </c>
      <c r="C2" s="82" t="str" cm="1">
        <f t="array" aca="1" ref="C2" ca="1">SUBSTITUTE(IF(LEN(CELL("address"))&lt;15,CELL("address"),""),"$","")</f>
        <v/>
      </c>
      <c r="D2" s="84" t="str">
        <f ca="1">IF(ISNUMBER(SEARCH("FeedbackSFX!",_xlfn.FORMULATEXT(INDIRECT("' Page B SC'!"&amp;C2)))),"DRAGGING CELLS IS NOT PERMITTED. PLEASE UNDO LAST ACTION!!",IF($P$1&lt;&gt;"Feedback OFF",IFERROR(HLOOKUP(INDIRECT("' Page B SC'!"&amp;C2),FeedbackSFX!$B$2:$N$10,IF($P$1="Feedback ON", 2, FeedbackSFX!B1), FALSE), ""),""))</f>
        <v/>
      </c>
      <c r="E2" s="85"/>
      <c r="F2" s="85"/>
      <c r="G2" s="85"/>
      <c r="H2" s="85"/>
      <c r="I2" s="86"/>
      <c r="J2" s="85"/>
      <c r="K2" s="85"/>
      <c r="L2" s="85"/>
      <c r="M2" s="85"/>
      <c r="N2" s="85"/>
      <c r="O2" s="85"/>
      <c r="P2" s="92" t="str">
        <f ca="1">IF(Scoreboard!$E$4="Excel version: Invalid","****ERROR: Scoreboard requires Excel 365 or 2021 to run****", "")</f>
        <v/>
      </c>
      <c r="Q2" s="85"/>
      <c r="R2" s="85"/>
      <c r="S2" s="87"/>
      <c r="T2" s="88"/>
      <c r="U2" s="89"/>
      <c r="V2" s="88"/>
      <c r="W2" s="89"/>
      <c r="X2" s="90">
        <f t="shared" ca="1" si="0"/>
        <v>0</v>
      </c>
      <c r="Y2" s="90">
        <f t="shared" si="0"/>
        <v>14</v>
      </c>
      <c r="Z2" s="90" t="str">
        <f t="shared" ca="1" si="0"/>
        <v/>
      </c>
      <c r="AA2" s="84" t="str">
        <f t="shared" ca="1" si="0"/>
        <v/>
      </c>
      <c r="AB2" s="85"/>
      <c r="AC2" s="85"/>
      <c r="AD2" s="91"/>
      <c r="AE2" s="91"/>
      <c r="AF2" s="91"/>
      <c r="AG2" s="91"/>
      <c r="AH2" s="91"/>
      <c r="AI2" s="91"/>
      <c r="AJ2" s="91"/>
      <c r="AK2" s="91"/>
      <c r="AL2" s="91"/>
      <c r="AM2" s="91"/>
      <c r="AN2" s="91"/>
      <c r="AO2" s="91"/>
    </row>
    <row r="3" spans="1:41" ht="16" thickBot="1" x14ac:dyDescent="0.25"/>
    <row r="4" spans="1:41" ht="15" customHeight="1" x14ac:dyDescent="0.2">
      <c r="B4" s="32" t="s">
        <v>56</v>
      </c>
      <c r="C4" s="32"/>
      <c r="D4" s="32"/>
      <c r="E4" s="32"/>
      <c r="F4" s="32"/>
      <c r="G4" s="32"/>
      <c r="H4" s="32"/>
      <c r="I4" s="32"/>
      <c r="K4" s="3" t="s">
        <v>1</v>
      </c>
      <c r="L4" s="4"/>
      <c r="M4" s="5"/>
    </row>
    <row r="5" spans="1:41" x14ac:dyDescent="0.2">
      <c r="B5" s="32"/>
      <c r="C5" s="32"/>
      <c r="D5" s="32"/>
      <c r="E5" s="32"/>
      <c r="F5" s="32"/>
      <c r="G5" s="32"/>
      <c r="H5" s="32"/>
      <c r="I5" s="32"/>
      <c r="K5" s="6" t="s">
        <v>2</v>
      </c>
      <c r="L5" s="6" t="s">
        <v>3</v>
      </c>
      <c r="M5" s="69"/>
    </row>
    <row r="6" spans="1:41" x14ac:dyDescent="0.2">
      <c r="B6" s="32"/>
      <c r="C6" s="32"/>
      <c r="D6" s="32"/>
      <c r="E6" s="32"/>
      <c r="F6" s="32"/>
      <c r="G6" s="32"/>
      <c r="H6" s="32"/>
      <c r="I6" s="32"/>
      <c r="K6" s="6" t="s">
        <v>5</v>
      </c>
      <c r="L6" s="6" t="s">
        <v>6</v>
      </c>
      <c r="M6" s="69"/>
    </row>
    <row r="7" spans="1:41" x14ac:dyDescent="0.2">
      <c r="B7" s="32"/>
      <c r="C7" s="32"/>
      <c r="D7" s="32"/>
      <c r="E7" s="32"/>
      <c r="F7" s="32"/>
      <c r="G7" s="32"/>
      <c r="H7" s="32"/>
      <c r="I7" s="32"/>
      <c r="K7" s="6" t="s">
        <v>8</v>
      </c>
      <c r="L7" s="7" t="s">
        <v>9</v>
      </c>
      <c r="M7" s="70"/>
    </row>
    <row r="8" spans="1:41" ht="15" customHeight="1" x14ac:dyDescent="0.2">
      <c r="B8" s="33"/>
      <c r="C8" s="33"/>
      <c r="D8" s="33"/>
      <c r="E8" s="33"/>
      <c r="F8" s="33"/>
      <c r="G8" s="33"/>
      <c r="H8" s="33"/>
      <c r="I8" s="33"/>
      <c r="K8" s="6" t="s">
        <v>11</v>
      </c>
      <c r="L8" s="7" t="s">
        <v>12</v>
      </c>
      <c r="M8" s="111"/>
    </row>
    <row r="9" spans="1:41" x14ac:dyDescent="0.2">
      <c r="B9" s="33"/>
      <c r="C9" s="33"/>
      <c r="D9" s="33"/>
      <c r="E9" s="33"/>
      <c r="F9" s="33"/>
      <c r="G9" s="33"/>
      <c r="H9" s="33"/>
      <c r="I9" s="33"/>
      <c r="K9" s="6"/>
      <c r="L9" s="9"/>
      <c r="M9" s="10"/>
    </row>
    <row r="10" spans="1:41" x14ac:dyDescent="0.2">
      <c r="B10" s="34" t="s">
        <v>57</v>
      </c>
      <c r="C10" s="34"/>
      <c r="D10" s="34"/>
      <c r="E10" s="34"/>
      <c r="F10" s="34"/>
      <c r="G10" s="34"/>
      <c r="H10" s="34"/>
      <c r="I10" s="34"/>
      <c r="K10" s="11" t="s">
        <v>13</v>
      </c>
      <c r="L10" s="12"/>
      <c r="M10" s="13"/>
    </row>
    <row r="11" spans="1:41" ht="15.75" customHeight="1" x14ac:dyDescent="0.2">
      <c r="B11" s="34"/>
      <c r="C11" s="34"/>
      <c r="D11" s="34"/>
      <c r="E11" s="34"/>
      <c r="F11" s="34"/>
      <c r="G11" s="34"/>
      <c r="H11" s="34"/>
      <c r="I11" s="34"/>
      <c r="K11" s="6" t="s">
        <v>14</v>
      </c>
      <c r="L11" s="6" t="s">
        <v>15</v>
      </c>
      <c r="M11" s="71"/>
    </row>
    <row r="12" spans="1:41" x14ac:dyDescent="0.2">
      <c r="B12" s="34"/>
      <c r="C12" s="34"/>
      <c r="D12" s="34"/>
      <c r="E12" s="34"/>
      <c r="F12" s="34"/>
      <c r="G12" s="34"/>
      <c r="H12" s="34"/>
      <c r="I12" s="34"/>
      <c r="K12" s="6" t="s">
        <v>17</v>
      </c>
      <c r="L12" s="6" t="s">
        <v>58</v>
      </c>
      <c r="M12" s="73"/>
    </row>
    <row r="13" spans="1:41" x14ac:dyDescent="0.2">
      <c r="K13" s="6" t="s">
        <v>19</v>
      </c>
      <c r="L13" s="6" t="s">
        <v>22</v>
      </c>
      <c r="M13" s="73"/>
    </row>
    <row r="14" spans="1:41" x14ac:dyDescent="0.2">
      <c r="K14" s="6" t="s">
        <v>21</v>
      </c>
      <c r="L14" s="6" t="s">
        <v>59</v>
      </c>
      <c r="M14" s="71"/>
    </row>
    <row r="15" spans="1:41" x14ac:dyDescent="0.2">
      <c r="K15" s="6" t="s">
        <v>23</v>
      </c>
      <c r="L15" s="6" t="s">
        <v>24</v>
      </c>
      <c r="M15" s="71"/>
    </row>
    <row r="16" spans="1:41" x14ac:dyDescent="0.2">
      <c r="K16" s="6" t="s">
        <v>25</v>
      </c>
      <c r="L16" s="6" t="s">
        <v>26</v>
      </c>
      <c r="M16" s="71"/>
    </row>
    <row r="17" spans="11:14" x14ac:dyDescent="0.2">
      <c r="K17" s="6" t="s">
        <v>27</v>
      </c>
      <c r="L17" s="6" t="s">
        <v>28</v>
      </c>
      <c r="M17" s="74"/>
    </row>
    <row r="18" spans="11:14" x14ac:dyDescent="0.2">
      <c r="K18" s="23"/>
      <c r="L18" s="9"/>
      <c r="M18" s="10"/>
    </row>
    <row r="19" spans="11:14" x14ac:dyDescent="0.2">
      <c r="K19" s="11" t="s">
        <v>29</v>
      </c>
      <c r="L19" s="12"/>
      <c r="M19" s="13"/>
    </row>
    <row r="20" spans="11:14" x14ac:dyDescent="0.2">
      <c r="K20" s="6" t="s">
        <v>30</v>
      </c>
      <c r="L20" s="6" t="s">
        <v>31</v>
      </c>
      <c r="M20" s="69"/>
    </row>
    <row r="21" spans="11:14" x14ac:dyDescent="0.2">
      <c r="K21" s="6" t="s">
        <v>34</v>
      </c>
      <c r="L21" s="6" t="s">
        <v>35</v>
      </c>
      <c r="M21" s="69"/>
    </row>
    <row r="22" spans="11:14" x14ac:dyDescent="0.2">
      <c r="K22" s="23"/>
      <c r="L22" s="25" t="s">
        <v>37</v>
      </c>
      <c r="M22" s="75" t="str">
        <f>_xlfn.CONCAT(M5:M6,M20:M21)</f>
        <v/>
      </c>
      <c r="N22" t="s">
        <v>38</v>
      </c>
    </row>
    <row r="23" spans="11:14" ht="16" thickBot="1" x14ac:dyDescent="0.25">
      <c r="K23" s="26"/>
      <c r="L23" s="27"/>
      <c r="M23" s="28"/>
    </row>
    <row r="24" spans="11:14" x14ac:dyDescent="0.2">
      <c r="K24" s="3" t="s">
        <v>39</v>
      </c>
      <c r="L24" s="4"/>
      <c r="M24" s="5"/>
    </row>
    <row r="25" spans="11:14" x14ac:dyDescent="0.2">
      <c r="K25" s="6" t="s">
        <v>36</v>
      </c>
      <c r="L25" s="29" t="s">
        <v>60</v>
      </c>
      <c r="M25" s="29"/>
    </row>
    <row r="26" spans="11:14" x14ac:dyDescent="0.2">
      <c r="K26" s="6" t="s">
        <v>41</v>
      </c>
      <c r="L26" s="29" t="s">
        <v>61</v>
      </c>
      <c r="M26" s="29"/>
    </row>
    <row r="27" spans="11:14" x14ac:dyDescent="0.2">
      <c r="K27" s="6" t="s">
        <v>43</v>
      </c>
      <c r="L27" s="29" t="s">
        <v>62</v>
      </c>
      <c r="M27" s="29"/>
    </row>
    <row r="28" spans="11:14" x14ac:dyDescent="0.2">
      <c r="K28" s="6" t="s">
        <v>45</v>
      </c>
      <c r="L28" s="29" t="s">
        <v>63</v>
      </c>
      <c r="M28" s="29"/>
    </row>
    <row r="29" spans="11:14" x14ac:dyDescent="0.2">
      <c r="K29" s="6" t="s">
        <v>47</v>
      </c>
      <c r="L29" s="29" t="s">
        <v>64</v>
      </c>
      <c r="M29" s="29"/>
    </row>
    <row r="30" spans="11:14" x14ac:dyDescent="0.2">
      <c r="K30" s="6" t="s">
        <v>49</v>
      </c>
      <c r="L30" s="29" t="s">
        <v>65</v>
      </c>
      <c r="M30" s="29"/>
    </row>
    <row r="31" spans="11:14" x14ac:dyDescent="0.2">
      <c r="K31" s="7"/>
      <c r="L31" s="9"/>
      <c r="M31" s="9"/>
    </row>
    <row r="32" spans="11:14" x14ac:dyDescent="0.2">
      <c r="K32" s="7"/>
      <c r="L32" s="9"/>
      <c r="M32" s="9"/>
    </row>
    <row r="33" spans="11:13" x14ac:dyDescent="0.2">
      <c r="K33" s="7"/>
      <c r="L33" s="9"/>
      <c r="M33" s="9"/>
    </row>
    <row r="34" spans="11:13" x14ac:dyDescent="0.2">
      <c r="K34" s="7"/>
      <c r="L34" s="9"/>
      <c r="M34" s="9"/>
    </row>
    <row r="35" spans="11:13" x14ac:dyDescent="0.2">
      <c r="K35" s="7"/>
      <c r="L35" s="9"/>
      <c r="M35" s="9"/>
    </row>
    <row r="36" spans="11:13" x14ac:dyDescent="0.2">
      <c r="K36" s="7"/>
      <c r="L36" s="9"/>
      <c r="M36" s="9"/>
    </row>
    <row r="37" spans="11:13" x14ac:dyDescent="0.2">
      <c r="K37" s="7"/>
      <c r="L37" s="9"/>
      <c r="M37" s="9"/>
    </row>
    <row r="38" spans="11:13" x14ac:dyDescent="0.2">
      <c r="K38" s="7"/>
      <c r="L38" s="9"/>
      <c r="M38" s="9"/>
    </row>
    <row r="39" spans="11:13" x14ac:dyDescent="0.2">
      <c r="K39" s="7"/>
      <c r="L39" s="9"/>
      <c r="M39" s="9"/>
    </row>
    <row r="40" spans="11:13" x14ac:dyDescent="0.2">
      <c r="K40" s="7"/>
      <c r="L40" s="9"/>
      <c r="M40" s="9"/>
    </row>
    <row r="41" spans="11:13" x14ac:dyDescent="0.2">
      <c r="K41" s="7"/>
      <c r="L41" s="9"/>
      <c r="M41" s="9"/>
    </row>
    <row r="42" spans="11:13" x14ac:dyDescent="0.2">
      <c r="K42" s="7"/>
      <c r="L42" s="9"/>
      <c r="M42" s="9"/>
    </row>
    <row r="43" spans="11:13" x14ac:dyDescent="0.2">
      <c r="K43" s="7"/>
      <c r="L43" s="9"/>
      <c r="M43" s="9"/>
    </row>
    <row r="44" spans="11:13" x14ac:dyDescent="0.2">
      <c r="K44" s="7"/>
      <c r="L44" s="9"/>
      <c r="M44" s="9"/>
    </row>
    <row r="45" spans="11:13" x14ac:dyDescent="0.2">
      <c r="K45" s="7"/>
      <c r="L45" s="9"/>
      <c r="M45" s="9"/>
    </row>
    <row r="46" spans="11:13" x14ac:dyDescent="0.2">
      <c r="K46" s="7"/>
      <c r="L46" s="9"/>
      <c r="M46" s="9"/>
    </row>
    <row r="47" spans="11:13" x14ac:dyDescent="0.2">
      <c r="K47" s="7"/>
      <c r="L47" s="9"/>
      <c r="M47" s="9"/>
    </row>
    <row r="48" spans="11:13" x14ac:dyDescent="0.2">
      <c r="K48" s="7"/>
      <c r="L48" s="9"/>
      <c r="M48" s="9"/>
    </row>
    <row r="49" spans="11:13" x14ac:dyDescent="0.2">
      <c r="K49" s="7"/>
      <c r="L49" s="9"/>
      <c r="M49" s="9"/>
    </row>
    <row r="50" spans="11:13" x14ac:dyDescent="0.2">
      <c r="K50" s="7"/>
      <c r="L50" s="9"/>
      <c r="M50" s="9"/>
    </row>
    <row r="51" spans="11:13" x14ac:dyDescent="0.2">
      <c r="K51" s="7"/>
      <c r="L51" s="9"/>
      <c r="M51" s="9"/>
    </row>
    <row r="52" spans="11:13" x14ac:dyDescent="0.2">
      <c r="K52" s="7"/>
      <c r="L52" s="9"/>
      <c r="M52" s="9"/>
    </row>
    <row r="53" spans="11:13" x14ac:dyDescent="0.2">
      <c r="K53" s="7"/>
      <c r="L53" s="9"/>
      <c r="M53" s="9"/>
    </row>
    <row r="54" spans="11:13" x14ac:dyDescent="0.2">
      <c r="K54" s="7"/>
      <c r="L54" s="9"/>
      <c r="M54" s="9"/>
    </row>
    <row r="55" spans="11:13" x14ac:dyDescent="0.2">
      <c r="K55" s="7"/>
      <c r="L55" s="9"/>
      <c r="M55" s="9"/>
    </row>
    <row r="56" spans="11:13" x14ac:dyDescent="0.2">
      <c r="K56" s="7"/>
      <c r="L56" s="9"/>
      <c r="M56" s="9"/>
    </row>
    <row r="57" spans="11:13" x14ac:dyDescent="0.2">
      <c r="K57" s="7"/>
      <c r="L57" s="9"/>
      <c r="M57" s="9"/>
    </row>
    <row r="58" spans="11:13" x14ac:dyDescent="0.2">
      <c r="K58" s="7"/>
      <c r="L58" s="9"/>
      <c r="M58" s="9"/>
    </row>
    <row r="59" spans="11:13" x14ac:dyDescent="0.2">
      <c r="K59" s="30"/>
      <c r="L59" s="31"/>
      <c r="M59" s="31"/>
    </row>
    <row r="60" spans="11:13" x14ac:dyDescent="0.2">
      <c r="K60" s="30"/>
      <c r="L60" s="31"/>
      <c r="M60" s="31"/>
    </row>
    <row r="61" spans="11:13" x14ac:dyDescent="0.2">
      <c r="K61" s="30"/>
      <c r="L61" s="31"/>
      <c r="M61" s="31"/>
    </row>
    <row r="62" spans="11:13" x14ac:dyDescent="0.2">
      <c r="K62" s="30"/>
      <c r="L62" s="31" t="s">
        <v>32</v>
      </c>
      <c r="M62" s="31"/>
    </row>
    <row r="63" spans="11:13" x14ac:dyDescent="0.2">
      <c r="K63" s="30"/>
      <c r="L63" s="31" t="s">
        <v>51</v>
      </c>
      <c r="M63" s="31"/>
    </row>
    <row r="64" spans="11:13" x14ac:dyDescent="0.2">
      <c r="K64" s="30"/>
      <c r="L64" s="31"/>
      <c r="M64" s="31"/>
    </row>
    <row r="65" spans="11:13" x14ac:dyDescent="0.2">
      <c r="K65" s="30"/>
      <c r="L65" s="31"/>
      <c r="M65" s="31"/>
    </row>
    <row r="66" spans="11:13" x14ac:dyDescent="0.2">
      <c r="K66" s="30"/>
      <c r="L66" s="31"/>
      <c r="M66" s="31"/>
    </row>
    <row r="67" spans="11:13" x14ac:dyDescent="0.2">
      <c r="K67" s="30"/>
      <c r="L67" s="31"/>
      <c r="M67" s="31"/>
    </row>
    <row r="68" spans="11:13" x14ac:dyDescent="0.2">
      <c r="K68" s="30"/>
      <c r="L68" s="31" t="s">
        <v>4</v>
      </c>
      <c r="M68" s="31"/>
    </row>
    <row r="69" spans="11:13" x14ac:dyDescent="0.2">
      <c r="K69" s="30"/>
      <c r="L69" s="31" t="s">
        <v>52</v>
      </c>
      <c r="M69" s="31"/>
    </row>
    <row r="70" spans="11:13" x14ac:dyDescent="0.2">
      <c r="K70" s="30"/>
      <c r="L70" s="31" t="s">
        <v>53</v>
      </c>
      <c r="M70" s="31"/>
    </row>
    <row r="71" spans="11:13" x14ac:dyDescent="0.2">
      <c r="K71" s="30"/>
      <c r="L71" s="31"/>
      <c r="M71" s="31"/>
    </row>
    <row r="72" spans="11:13" x14ac:dyDescent="0.2">
      <c r="K72" s="30"/>
      <c r="L72" s="31"/>
      <c r="M72" s="31"/>
    </row>
    <row r="73" spans="11:13" x14ac:dyDescent="0.2">
      <c r="K73" s="30"/>
      <c r="L73" s="31" t="s">
        <v>54</v>
      </c>
      <c r="M73" s="31"/>
    </row>
    <row r="74" spans="11:13" x14ac:dyDescent="0.2">
      <c r="K74" s="30"/>
      <c r="L74" s="31" t="s">
        <v>7</v>
      </c>
      <c r="M74" s="31"/>
    </row>
    <row r="75" spans="11:13" x14ac:dyDescent="0.2">
      <c r="K75" s="30"/>
      <c r="L75" s="31" t="s">
        <v>55</v>
      </c>
      <c r="M75" s="31"/>
    </row>
    <row r="76" spans="11:13" x14ac:dyDescent="0.2">
      <c r="K76" s="30"/>
      <c r="L76" s="31"/>
      <c r="M76" s="31"/>
    </row>
    <row r="77" spans="11:13" x14ac:dyDescent="0.2">
      <c r="K77" s="30"/>
      <c r="L77" s="31"/>
      <c r="M77" s="31"/>
    </row>
    <row r="78" spans="11:13" x14ac:dyDescent="0.2">
      <c r="K78" s="30"/>
      <c r="L78" s="31"/>
      <c r="M78" s="31"/>
    </row>
  </sheetData>
  <mergeCells count="12">
    <mergeCell ref="L25:M25"/>
    <mergeCell ref="L26:M26"/>
    <mergeCell ref="L27:M27"/>
    <mergeCell ref="L28:M28"/>
    <mergeCell ref="L29:M29"/>
    <mergeCell ref="L30:M30"/>
    <mergeCell ref="B4:I7"/>
    <mergeCell ref="K4:M4"/>
    <mergeCell ref="B10:I12"/>
    <mergeCell ref="K10:M10"/>
    <mergeCell ref="K19:M19"/>
    <mergeCell ref="K24:M24"/>
  </mergeCells>
  <conditionalFormatting sqref="A1:A2">
    <cfRule type="expression" dxfId="82" priority="12">
      <formula>$A$2/$B$2&gt;=0.076</formula>
    </cfRule>
  </conditionalFormatting>
  <conditionalFormatting sqref="B1:B2">
    <cfRule type="expression" dxfId="81" priority="13">
      <formula>$A$2/$B$2&gt;=0.153</formula>
    </cfRule>
  </conditionalFormatting>
  <conditionalFormatting sqref="C1:C2">
    <cfRule type="expression" dxfId="80" priority="14">
      <formula>$A$2/$B$2&gt;=0.23</formula>
    </cfRule>
  </conditionalFormatting>
  <conditionalFormatting sqref="D1:D2">
    <cfRule type="expression" dxfId="79" priority="15">
      <formula>$A$2/$B$2&gt;=0.307</formula>
    </cfRule>
  </conditionalFormatting>
  <conditionalFormatting sqref="E1:E2">
    <cfRule type="expression" dxfId="78" priority="16">
      <formula>$A$2/$B$2&gt;=0.384</formula>
    </cfRule>
  </conditionalFormatting>
  <conditionalFormatting sqref="F1:F2">
    <cfRule type="expression" dxfId="77" priority="17">
      <formula>$A$2/$B$2&gt;=0.461</formula>
    </cfRule>
  </conditionalFormatting>
  <conditionalFormatting sqref="G1:G2">
    <cfRule type="expression" dxfId="76" priority="18">
      <formula>$A$2/$B$2&gt;=0.538</formula>
    </cfRule>
  </conditionalFormatting>
  <conditionalFormatting sqref="H1:H2">
    <cfRule type="expression" dxfId="75" priority="19">
      <formula>$A$2/$B$2&gt;=0.615</formula>
    </cfRule>
  </conditionalFormatting>
  <conditionalFormatting sqref="I1:P2">
    <cfRule type="expression" dxfId="74" priority="20">
      <formula>$A$2/$B$2&gt;=0.692</formula>
    </cfRule>
  </conditionalFormatting>
  <conditionalFormatting sqref="X1:AF1 X2:AO2 AH1:AK1 AM1:AO1">
    <cfRule type="expression" dxfId="73" priority="21">
      <formula>$A$2/$B$2&gt;=1</formula>
    </cfRule>
  </conditionalFormatting>
  <conditionalFormatting sqref="O1">
    <cfRule type="expression" dxfId="72" priority="11">
      <formula>$A$2/$B$2&gt;=0.846</formula>
    </cfRule>
  </conditionalFormatting>
  <conditionalFormatting sqref="AG1">
    <cfRule type="expression" dxfId="71" priority="10">
      <formula>$A$2/$B$2&gt;=0.846</formula>
    </cfRule>
  </conditionalFormatting>
  <conditionalFormatting sqref="AL1">
    <cfRule type="expression" dxfId="70" priority="9">
      <formula>$A$2/$B$2&gt;=0.846</formula>
    </cfRule>
  </conditionalFormatting>
  <conditionalFormatting sqref="L1">
    <cfRule type="expression" dxfId="69" priority="8">
      <formula>$A$2/$B$2&gt;=0.846</formula>
    </cfRule>
  </conditionalFormatting>
  <conditionalFormatting sqref="Q1:R2">
    <cfRule type="expression" dxfId="68" priority="7">
      <formula>$A$2/$B$2&gt;=0.846</formula>
    </cfRule>
  </conditionalFormatting>
  <conditionalFormatting sqref="P1">
    <cfRule type="expression" dxfId="67" priority="6">
      <formula>$P$1&lt;&gt;""</formula>
    </cfRule>
  </conditionalFormatting>
  <conditionalFormatting sqref="A1:O2 X1:AO2 P2:R2 Q1:R1">
    <cfRule type="expression" dxfId="66" priority="5">
      <formula>$P$1="Feedback OFF"</formula>
    </cfRule>
  </conditionalFormatting>
  <conditionalFormatting sqref="A3:AA100">
    <cfRule type="expression" dxfId="60" priority="2" stopIfTrue="1">
      <formula>$D$2="DRAGGING CELLS IS NOT PERMITTED. PLEASE UNDO LAST ACTION!!"</formula>
    </cfRule>
  </conditionalFormatting>
  <dataValidations count="5">
    <dataValidation type="list" allowBlank="1" showInputMessage="1" showErrorMessage="1" sqref="M21" xr:uid="{EAD7FC13-CDBA-474A-8C72-91CE2A1E20AE}">
      <formula1>$K$25:$K$30</formula1>
    </dataValidation>
    <dataValidation type="list" allowBlank="1" showInputMessage="1" showErrorMessage="1" sqref="M20" xr:uid="{3B33D4CF-8608-4D43-98F0-ECCF22B44419}">
      <formula1>$L$62:$L$63</formula1>
    </dataValidation>
    <dataValidation type="list" allowBlank="1" showInputMessage="1" showErrorMessage="1" sqref="M6" xr:uid="{3D5F0C80-C59E-DB49-BB31-A82C691E3102}">
      <formula1>$L$73:$L$75</formula1>
    </dataValidation>
    <dataValidation type="list" allowBlank="1" showInputMessage="1" showErrorMessage="1" sqref="M5" xr:uid="{E2047C27-A742-C54A-9C3C-DDFFFD94AA57}">
      <formula1>$L$68:$L$70</formula1>
    </dataValidation>
    <dataValidation type="list" allowBlank="1" showInputMessage="1" showErrorMessage="1" sqref="P1" xr:uid="{E05F98CB-2238-3249-A35E-EB609E166F2B}">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33C09FE5-E8B7-8346-9CC4-E2277A2C5955}">
            <xm:f>AND($P$1&lt;&gt;"Feedback OFF",IF(' Page B SC'!A3=FeedbackSFX!$C$2, TRUE, FALSE))</xm:f>
            <x14:dxf>
              <fill>
                <patternFill>
                  <bgColor rgb="FFCEEED0"/>
                </patternFill>
              </fill>
            </x14:dxf>
          </x14:cfRule>
          <xm:sqref>A3:AL75</xm:sqref>
        </x14:conditionalFormatting>
        <x14:conditionalFormatting xmlns:xm="http://schemas.microsoft.com/office/excel/2006/main">
          <x14:cfRule type="expression" priority="23" stopIfTrue="1" id="{7C416B78-11C7-074A-B5E8-030A3E3AF7C0}">
            <xm:f>AND($P$1&lt;&gt;"Feedback OFF",IF(' Page B SC'!A3=FeedbackSFX!$K$2, TRUE, FALSE))</xm:f>
            <x14:dxf>
              <fill>
                <patternFill>
                  <bgColor rgb="FFFFFF64"/>
                </patternFill>
              </fill>
            </x14:dxf>
          </x14:cfRule>
          <xm:sqref>A3:AL75</xm:sqref>
        </x14:conditionalFormatting>
        <x14:conditionalFormatting xmlns:xm="http://schemas.microsoft.com/office/excel/2006/main">
          <x14:cfRule type="expression" priority="24" stopIfTrue="1" id="{B0EFA816-8946-C14F-8439-BA6A65CB3F3C}">
            <xm:f>AND($P$1&lt;&gt;"Feedback OFF",AND(IF(' Page B SC'!A3&lt;&gt;FeedbackSFX!$C$2, TRUE, FALSE),' Page B SC'!A3&lt;&gt;"",_xlfn.ISFORMULA(' Page B SC'!A3)))</xm:f>
            <x14:dxf>
              <fill>
                <patternFill>
                  <bgColor rgb="FFFF99CC"/>
                </patternFill>
              </fill>
            </x14:dxf>
          </x14:cfRule>
          <xm:sqref>A3:AL75</xm:sqref>
        </x14:conditionalFormatting>
        <x14:conditionalFormatting xmlns:xm="http://schemas.microsoft.com/office/excel/2006/main">
          <x14:cfRule type="expression" priority="4" stopIfTrue="1" id="{9504551B-1F72-BD4C-BF8F-43C6A6D0D89B}">
            <xm:f>Scoreboard!$F$22&lt;&gt;""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6A3E5A59-4B06-E34F-8CB3-F51761CF5E6C}">
            <xm:f>Scoreboard!$F$22&lt;&gt;""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B9C109E1-897D-6742-ABAB-C7CADE3DADE7}">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A285-533D-6749-9BEB-1EEAED57F49D}">
  <sheetPr>
    <tabColor rgb="FF4FADEA"/>
  </sheetPr>
  <dimension ref="A1:AO75"/>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4.83203125" style="93" customWidth="1"/>
    <col min="2" max="2" width="9.5" style="93" bestFit="1" customWidth="1"/>
    <col min="3" max="10" width="8.83203125" style="93"/>
    <col min="11" max="11" width="14.6640625" style="95" customWidth="1"/>
    <col min="12" max="12" width="55.5" style="93" bestFit="1" customWidth="1"/>
    <col min="13" max="13" width="53" style="93" customWidth="1"/>
    <col min="14" max="31" width="8.83203125" style="93"/>
    <col min="32" max="32" width="9" style="93" bestFit="1" customWidth="1"/>
    <col min="33" max="16384" width="8.83203125" style="93"/>
  </cols>
  <sheetData>
    <row r="1" spans="1:41" s="94" customFormat="1" ht="22" customHeight="1" x14ac:dyDescent="0.15">
      <c r="A1" s="95" t="s">
        <v>307</v>
      </c>
      <c r="B1" s="95" t="s">
        <v>308</v>
      </c>
      <c r="C1" s="95" t="s">
        <v>309</v>
      </c>
      <c r="D1" s="10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95"/>
      <c r="F1" s="95"/>
      <c r="G1" s="95"/>
      <c r="H1" s="95"/>
      <c r="I1" s="101" t="str">
        <f>' Page B SC'!$I$1</f>
        <v>Hardworking Student</v>
      </c>
      <c r="J1" s="101"/>
      <c r="K1" s="101"/>
      <c r="L1" s="101" t="s">
        <v>310</v>
      </c>
      <c r="M1" s="101"/>
      <c r="N1" s="101"/>
      <c r="O1" s="101"/>
      <c r="P1" s="101" t="s">
        <v>311</v>
      </c>
      <c r="Q1" s="101"/>
      <c r="R1" s="101"/>
      <c r="S1" s="93"/>
      <c r="T1" s="93"/>
      <c r="U1" s="93"/>
      <c r="V1" s="93"/>
      <c r="W1" s="93"/>
      <c r="X1" s="95" t="str">
        <f t="shared" ref="X1:AA2" si="0">A1</f>
        <v>earned</v>
      </c>
      <c r="Y1" s="95" t="str">
        <f t="shared" si="0"/>
        <v>possible</v>
      </c>
      <c r="Z1" s="95" t="str">
        <f t="shared" si="0"/>
        <v>cell</v>
      </c>
      <c r="AA1" s="101" t="str">
        <f t="shared" ca="1" si="0"/>
        <v>error</v>
      </c>
      <c r="AB1" s="95"/>
      <c r="AC1" s="95"/>
      <c r="AD1" s="93"/>
      <c r="AE1" s="93"/>
      <c r="AF1" s="101" t="str">
        <f>I1</f>
        <v>Hardworking Student</v>
      </c>
      <c r="AG1" s="101"/>
      <c r="AH1" s="93"/>
      <c r="AI1" s="93"/>
      <c r="AJ1" s="93"/>
      <c r="AK1" s="93"/>
      <c r="AL1" s="101" t="s">
        <v>310</v>
      </c>
      <c r="AM1" s="93"/>
      <c r="AN1" s="93"/>
      <c r="AO1" s="93"/>
    </row>
    <row r="2" spans="1:41" s="94" customFormat="1" ht="23" customHeight="1" x14ac:dyDescent="0.15">
      <c r="A2" s="95">
        <f ca="1">' Page B SC'!$A$2</f>
        <v>0</v>
      </c>
      <c r="B2" s="102">
        <f>' Page B SC'!$B$2</f>
        <v>14</v>
      </c>
      <c r="C2" s="95" t="str" cm="1">
        <f t="array" aca="1" ref="C2" ca="1">SUBSTITUTE(IF(LEN(CELL("address"))&lt;15,CELL("address"),""),"$","")</f>
        <v/>
      </c>
      <c r="D2" s="101" t="str">
        <f ca="1">IF(ISNUMBER(SEARCH("FeedbackSFX!",_xlfn.FORMULATEXT(INDIRECT("' Page B SC'!"&amp;C2)))),"DRAGGING CELLS IS NOT PERMITTED. PLEASE UNDO LAST ACTION!!",IF($P$1&lt;&gt;"Feedback OFF",IFERROR(HLOOKUP(INDIRECT("' Page B SC'!"&amp;C2),FeedbackSFX!$B$2:$N$10,IF($P$1="Feedback ON", 2, FeedbackSFX!B1), FALSE), ""),""))</f>
        <v/>
      </c>
      <c r="E2" s="95"/>
      <c r="F2" s="95"/>
      <c r="G2" s="95"/>
      <c r="H2" s="95"/>
      <c r="I2" s="103"/>
      <c r="J2" s="95"/>
      <c r="K2" s="95"/>
      <c r="L2" s="95"/>
      <c r="M2" s="95"/>
      <c r="N2" s="95"/>
      <c r="O2" s="95"/>
      <c r="P2" s="95"/>
      <c r="Q2" s="95"/>
      <c r="R2" s="95"/>
      <c r="S2" s="93"/>
      <c r="T2" s="93"/>
      <c r="U2" s="93"/>
      <c r="V2" s="93"/>
      <c r="W2" s="93"/>
      <c r="X2" s="104">
        <f t="shared" ca="1" si="0"/>
        <v>0</v>
      </c>
      <c r="Y2" s="104">
        <f t="shared" si="0"/>
        <v>14</v>
      </c>
      <c r="Z2" s="104" t="str">
        <f t="shared" ca="1" si="0"/>
        <v/>
      </c>
      <c r="AA2" s="101" t="str">
        <f t="shared" ca="1" si="0"/>
        <v/>
      </c>
      <c r="AB2" s="95"/>
      <c r="AC2" s="95"/>
      <c r="AD2" s="93"/>
      <c r="AE2" s="93"/>
      <c r="AF2" s="93"/>
      <c r="AG2" s="93"/>
      <c r="AH2" s="93"/>
      <c r="AI2" s="93"/>
      <c r="AJ2" s="93"/>
      <c r="AK2" s="93"/>
      <c r="AL2" s="93"/>
      <c r="AM2" s="93"/>
      <c r="AN2" s="93"/>
      <c r="AO2" s="93"/>
    </row>
    <row r="4" spans="1:41" ht="15" customHeight="1" x14ac:dyDescent="0.15">
      <c r="B4" s="96" t="s">
        <v>56</v>
      </c>
      <c r="C4" s="96"/>
      <c r="D4" s="96"/>
      <c r="E4" s="96"/>
      <c r="F4" s="96"/>
      <c r="G4" s="96"/>
      <c r="H4" s="96"/>
      <c r="I4" s="96"/>
      <c r="K4" s="98" t="s">
        <v>1</v>
      </c>
      <c r="L4" s="98"/>
      <c r="M4" s="98"/>
    </row>
    <row r="5" spans="1:41" x14ac:dyDescent="0.15">
      <c r="B5" s="96"/>
      <c r="C5" s="96"/>
      <c r="D5" s="96"/>
      <c r="E5" s="96"/>
      <c r="F5" s="96"/>
      <c r="G5" s="96"/>
      <c r="H5" s="96"/>
      <c r="I5" s="96"/>
      <c r="K5" s="95" t="s">
        <v>2</v>
      </c>
      <c r="L5" s="95" t="s">
        <v>3</v>
      </c>
      <c r="M5" s="95" t="s">
        <v>53</v>
      </c>
    </row>
    <row r="6" spans="1:41" x14ac:dyDescent="0.15">
      <c r="B6" s="96"/>
      <c r="C6" s="96"/>
      <c r="D6" s="96"/>
      <c r="E6" s="96"/>
      <c r="F6" s="96"/>
      <c r="G6" s="96"/>
      <c r="H6" s="96"/>
      <c r="I6" s="96"/>
      <c r="K6" s="95" t="s">
        <v>5</v>
      </c>
      <c r="L6" s="95" t="s">
        <v>6</v>
      </c>
      <c r="M6" s="95" t="s">
        <v>54</v>
      </c>
    </row>
    <row r="7" spans="1:41" x14ac:dyDescent="0.15">
      <c r="B7" s="96"/>
      <c r="C7" s="96"/>
      <c r="D7" s="96"/>
      <c r="E7" s="96"/>
      <c r="F7" s="96"/>
      <c r="G7" s="96"/>
      <c r="H7" s="96"/>
      <c r="I7" s="96"/>
      <c r="K7" s="95" t="s">
        <v>8</v>
      </c>
      <c r="L7" s="95" t="s">
        <v>9</v>
      </c>
      <c r="M7" s="95">
        <v>0.43</v>
      </c>
    </row>
    <row r="8" spans="1:41" ht="15" customHeight="1" x14ac:dyDescent="0.15">
      <c r="B8" s="112"/>
      <c r="C8" s="112"/>
      <c r="D8" s="112"/>
      <c r="E8" s="112"/>
      <c r="F8" s="112"/>
      <c r="G8" s="112"/>
      <c r="H8" s="112"/>
      <c r="I8" s="112"/>
      <c r="K8" s="95" t="s">
        <v>11</v>
      </c>
      <c r="L8" s="95" t="s">
        <v>12</v>
      </c>
      <c r="M8" s="99">
        <v>0.05</v>
      </c>
    </row>
    <row r="9" spans="1:41" x14ac:dyDescent="0.15">
      <c r="B9" s="112"/>
      <c r="C9" s="112"/>
      <c r="D9" s="112"/>
      <c r="E9" s="112"/>
      <c r="F9" s="112"/>
      <c r="G9" s="112"/>
      <c r="H9" s="112"/>
      <c r="I9" s="112"/>
    </row>
    <row r="10" spans="1:41" x14ac:dyDescent="0.15">
      <c r="B10" s="97" t="s">
        <v>57</v>
      </c>
      <c r="C10" s="97"/>
      <c r="D10" s="97"/>
      <c r="E10" s="97"/>
      <c r="F10" s="97"/>
      <c r="G10" s="97"/>
      <c r="H10" s="97"/>
      <c r="I10" s="97"/>
      <c r="K10" s="98" t="s">
        <v>13</v>
      </c>
      <c r="L10" s="98"/>
      <c r="M10" s="98"/>
    </row>
    <row r="11" spans="1:41" ht="15.75" customHeight="1" x14ac:dyDescent="0.15">
      <c r="B11" s="97"/>
      <c r="C11" s="97"/>
      <c r="D11" s="97"/>
      <c r="E11" s="97"/>
      <c r="F11" s="97"/>
      <c r="G11" s="97"/>
      <c r="H11" s="97"/>
      <c r="I11" s="97"/>
      <c r="K11" s="95" t="s">
        <v>14</v>
      </c>
      <c r="L11" s="95" t="s">
        <v>15</v>
      </c>
      <c r="M11" s="105">
        <f>_xlfn.NORM.S.INV(1-M8)</f>
        <v>1.6448536269514715</v>
      </c>
    </row>
    <row r="12" spans="1:41" x14ac:dyDescent="0.15">
      <c r="B12" s="97"/>
      <c r="C12" s="97"/>
      <c r="D12" s="97"/>
      <c r="E12" s="97"/>
      <c r="F12" s="97"/>
      <c r="G12" s="97"/>
      <c r="H12" s="97"/>
      <c r="I12" s="97"/>
      <c r="K12" s="95" t="s">
        <v>17</v>
      </c>
      <c r="L12" s="95" t="s">
        <v>58</v>
      </c>
      <c r="M12" s="104">
        <v>23</v>
      </c>
    </row>
    <row r="13" spans="1:41" x14ac:dyDescent="0.15">
      <c r="K13" s="95" t="s">
        <v>19</v>
      </c>
      <c r="L13" s="95" t="s">
        <v>22</v>
      </c>
      <c r="M13" s="104">
        <v>42</v>
      </c>
    </row>
    <row r="14" spans="1:41" x14ac:dyDescent="0.15">
      <c r="K14" s="95" t="s">
        <v>21</v>
      </c>
      <c r="L14" s="95" t="s">
        <v>59</v>
      </c>
      <c r="M14" s="105">
        <f>M12/M13</f>
        <v>0.54761904761904767</v>
      </c>
    </row>
    <row r="15" spans="1:41" x14ac:dyDescent="0.15">
      <c r="K15" s="95" t="s">
        <v>23</v>
      </c>
      <c r="L15" s="95" t="s">
        <v>24</v>
      </c>
      <c r="M15" s="105">
        <f>SQRT(M7*(1-M7)/M13)</f>
        <v>7.6391846984572159E-2</v>
      </c>
    </row>
    <row r="16" spans="1:41" x14ac:dyDescent="0.15">
      <c r="K16" s="95" t="s">
        <v>25</v>
      </c>
      <c r="L16" s="95" t="s">
        <v>26</v>
      </c>
      <c r="M16" s="105">
        <f>(M14-M7)/M15</f>
        <v>1.5396806368983542</v>
      </c>
    </row>
    <row r="17" spans="11:14" x14ac:dyDescent="0.15">
      <c r="K17" s="95" t="s">
        <v>27</v>
      </c>
      <c r="L17" s="95" t="s">
        <v>28</v>
      </c>
      <c r="M17" s="106">
        <f>1-(_xlfn.NORM.S.DIST(M16,TRUE))</f>
        <v>6.1819109472552203E-2</v>
      </c>
    </row>
    <row r="19" spans="11:14" x14ac:dyDescent="0.15">
      <c r="K19" s="98" t="s">
        <v>29</v>
      </c>
      <c r="L19" s="98"/>
      <c r="M19" s="98"/>
    </row>
    <row r="20" spans="11:14" x14ac:dyDescent="0.15">
      <c r="K20" s="95" t="s">
        <v>30</v>
      </c>
      <c r="L20" s="95" t="s">
        <v>31</v>
      </c>
      <c r="M20" s="95" t="s">
        <v>51</v>
      </c>
    </row>
    <row r="21" spans="11:14" x14ac:dyDescent="0.15">
      <c r="K21" s="95" t="s">
        <v>34</v>
      </c>
      <c r="L21" s="95" t="s">
        <v>35</v>
      </c>
      <c r="M21" s="95" t="s">
        <v>49</v>
      </c>
    </row>
    <row r="22" spans="11:14" x14ac:dyDescent="0.15">
      <c r="L22" s="103" t="s">
        <v>37</v>
      </c>
      <c r="M22" s="107" t="str">
        <f>_xlfn.CONCAT(M5:M6,M20:M21)</f>
        <v>Test for the proportionOne Tail - Upper Tail TestFail to Reject the NullF.</v>
      </c>
      <c r="N22" s="93" t="s">
        <v>38</v>
      </c>
    </row>
    <row r="24" spans="11:14" x14ac:dyDescent="0.15">
      <c r="K24" s="98" t="s">
        <v>39</v>
      </c>
      <c r="L24" s="98"/>
      <c r="M24" s="98"/>
    </row>
    <row r="25" spans="11:14" x14ac:dyDescent="0.15">
      <c r="K25" s="95" t="s">
        <v>36</v>
      </c>
      <c r="L25" s="108" t="s">
        <v>60</v>
      </c>
      <c r="M25" s="108"/>
    </row>
    <row r="26" spans="11:14" x14ac:dyDescent="0.15">
      <c r="K26" s="95" t="s">
        <v>41</v>
      </c>
      <c r="L26" s="108" t="s">
        <v>61</v>
      </c>
      <c r="M26" s="108"/>
    </row>
    <row r="27" spans="11:14" x14ac:dyDescent="0.15">
      <c r="K27" s="95" t="s">
        <v>43</v>
      </c>
      <c r="L27" s="108" t="s">
        <v>62</v>
      </c>
      <c r="M27" s="108"/>
    </row>
    <row r="28" spans="11:14" x14ac:dyDescent="0.15">
      <c r="K28" s="95" t="s">
        <v>45</v>
      </c>
      <c r="L28" s="108" t="s">
        <v>63</v>
      </c>
      <c r="M28" s="108"/>
    </row>
    <row r="29" spans="11:14" x14ac:dyDescent="0.15">
      <c r="K29" s="95" t="s">
        <v>47</v>
      </c>
      <c r="L29" s="108" t="s">
        <v>64</v>
      </c>
      <c r="M29" s="108"/>
    </row>
    <row r="30" spans="11:14" x14ac:dyDescent="0.15">
      <c r="K30" s="95" t="s">
        <v>49</v>
      </c>
      <c r="L30" s="108" t="s">
        <v>65</v>
      </c>
      <c r="M30" s="108"/>
    </row>
    <row r="62" spans="12:12" x14ac:dyDescent="0.15">
      <c r="L62" s="93" t="s">
        <v>32</v>
      </c>
    </row>
    <row r="63" spans="12:12" x14ac:dyDescent="0.15">
      <c r="L63" s="93" t="s">
        <v>51</v>
      </c>
    </row>
    <row r="68" spans="12:12" x14ac:dyDescent="0.15">
      <c r="L68" s="93" t="s">
        <v>4</v>
      </c>
    </row>
    <row r="69" spans="12:12" x14ac:dyDescent="0.15">
      <c r="L69" s="93" t="s">
        <v>52</v>
      </c>
    </row>
    <row r="70" spans="12:12" x14ac:dyDescent="0.15">
      <c r="L70" s="93" t="s">
        <v>53</v>
      </c>
    </row>
    <row r="73" spans="12:12" x14ac:dyDescent="0.15">
      <c r="L73" s="93" t="s">
        <v>54</v>
      </c>
    </row>
    <row r="74" spans="12:12" x14ac:dyDescent="0.15">
      <c r="L74" s="93" t="s">
        <v>7</v>
      </c>
    </row>
    <row r="75" spans="12:12" x14ac:dyDescent="0.15">
      <c r="L75" s="93" t="s">
        <v>55</v>
      </c>
    </row>
  </sheetData>
  <mergeCells count="12">
    <mergeCell ref="L25:M25"/>
    <mergeCell ref="L26:M26"/>
    <mergeCell ref="L27:M27"/>
    <mergeCell ref="L28:M28"/>
    <mergeCell ref="L29:M29"/>
    <mergeCell ref="L30:M30"/>
    <mergeCell ref="B4:I7"/>
    <mergeCell ref="K4:M4"/>
    <mergeCell ref="B10:I12"/>
    <mergeCell ref="K10:M10"/>
    <mergeCell ref="K19:M19"/>
    <mergeCell ref="K24:M24"/>
  </mergeCells>
  <conditionalFormatting sqref="A1:A2">
    <cfRule type="expression" dxfId="58" priority="8">
      <formula>$A$2/$B$2&gt;=0.076</formula>
    </cfRule>
  </conditionalFormatting>
  <conditionalFormatting sqref="B1:B2">
    <cfRule type="expression" dxfId="57" priority="9">
      <formula>$A$2/$B$2&gt;=0.153</formula>
    </cfRule>
  </conditionalFormatting>
  <conditionalFormatting sqref="C1:C2">
    <cfRule type="expression" dxfId="56" priority="10">
      <formula>$A$2/$B$2&gt;=0.23</formula>
    </cfRule>
  </conditionalFormatting>
  <conditionalFormatting sqref="D1:D2">
    <cfRule type="expression" dxfId="55" priority="11">
      <formula>$A$2/$B$2&gt;=0.307</formula>
    </cfRule>
  </conditionalFormatting>
  <conditionalFormatting sqref="E1:E2">
    <cfRule type="expression" dxfId="54" priority="12">
      <formula>$A$2/$B$2&gt;=0.384</formula>
    </cfRule>
  </conditionalFormatting>
  <conditionalFormatting sqref="F1:F2">
    <cfRule type="expression" dxfId="53" priority="13">
      <formula>$A$2/$B$2&gt;=0.461</formula>
    </cfRule>
  </conditionalFormatting>
  <conditionalFormatting sqref="G1:G2">
    <cfRule type="expression" dxfId="52" priority="14">
      <formula>$A$2/$B$2&gt;=0.538</formula>
    </cfRule>
  </conditionalFormatting>
  <conditionalFormatting sqref="H1:H2">
    <cfRule type="expression" dxfId="51" priority="15">
      <formula>$A$2/$B$2&gt;=0.615</formula>
    </cfRule>
  </conditionalFormatting>
  <conditionalFormatting sqref="I1:P2">
    <cfRule type="expression" dxfId="50" priority="16">
      <formula>$A$2/$B$2&gt;=0.692</formula>
    </cfRule>
  </conditionalFormatting>
  <conditionalFormatting sqref="X1:AF1 X2:AO2 AH1:AK1 AM1:AO1">
    <cfRule type="expression" dxfId="49" priority="17">
      <formula>$A$2/$B$2&gt;=1</formula>
    </cfRule>
  </conditionalFormatting>
  <conditionalFormatting sqref="O1">
    <cfRule type="expression" dxfId="48" priority="7">
      <formula>$A$2/$B$2&gt;=0.846</formula>
    </cfRule>
  </conditionalFormatting>
  <conditionalFormatting sqref="AG1">
    <cfRule type="expression" dxfId="47" priority="6">
      <formula>$A$2/$B$2&gt;=0.846</formula>
    </cfRule>
  </conditionalFormatting>
  <conditionalFormatting sqref="AL1">
    <cfRule type="expression" dxfId="46" priority="5">
      <formula>$A$2/$B$2&gt;=0.846</formula>
    </cfRule>
  </conditionalFormatting>
  <conditionalFormatting sqref="L1">
    <cfRule type="expression" dxfId="45" priority="4">
      <formula>$A$2/$B$2&gt;=0.846</formula>
    </cfRule>
  </conditionalFormatting>
  <conditionalFormatting sqref="Q1:R2">
    <cfRule type="expression" dxfId="44" priority="3">
      <formula>$A$2/$B$2&gt;=0.846</formula>
    </cfRule>
  </conditionalFormatting>
  <conditionalFormatting sqref="P1">
    <cfRule type="expression" dxfId="43" priority="2">
      <formula>$P$1&lt;&gt;""</formula>
    </cfRule>
  </conditionalFormatting>
  <conditionalFormatting sqref="A1:O2 X1:AO2 P2:R2 Q1:R1">
    <cfRule type="expression" dxfId="42" priority="1">
      <formula>$P$1="Feedback OFF"</formula>
    </cfRule>
  </conditionalFormatting>
  <dataValidations count="5">
    <dataValidation type="list" allowBlank="1" showInputMessage="1" showErrorMessage="1" sqref="M5" xr:uid="{26D75058-3DBD-D844-BD06-4027B946764B}">
      <formula1>$L$68:$L$70</formula1>
    </dataValidation>
    <dataValidation type="list" allowBlank="1" showInputMessage="1" showErrorMessage="1" sqref="M6" xr:uid="{396175FD-9002-D94C-BD61-D403F4560581}">
      <formula1>$L$73:$L$75</formula1>
    </dataValidation>
    <dataValidation type="list" allowBlank="1" showInputMessage="1" showErrorMessage="1" sqref="M20" xr:uid="{9901C46D-FECC-8343-939E-DA19019A9E9B}">
      <formula1>$L$62:$L$63</formula1>
    </dataValidation>
    <dataValidation type="list" allowBlank="1" showInputMessage="1" showErrorMessage="1" sqref="M21" xr:uid="{FCF34BE2-33A9-9448-AD84-9A6B2A5EC856}">
      <formula1>$K$25:$K$30</formula1>
    </dataValidation>
    <dataValidation type="list" allowBlank="1" showInputMessage="1" showErrorMessage="1" sqref="P1" xr:uid="{0F96D19D-847F-0E4B-9B05-09D2DAE80757}">
      <formula1>"Feedback ON, Taunting ON, Feedback OFF"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2EE18-1D7C-7347-919E-1BA16633502A}">
  <sheetPr>
    <tabColor rgb="FF4FADEA"/>
  </sheetPr>
  <dimension ref="B1:N76"/>
  <sheetViews>
    <sheetView workbookViewId="0">
      <selection activeCell="K8" sqref="K8:M8"/>
    </sheetView>
  </sheetViews>
  <sheetFormatPr baseColWidth="10" defaultColWidth="8.83203125" defaultRowHeight="9" x14ac:dyDescent="0.15"/>
  <cols>
    <col min="1" max="1" width="4.83203125" style="93" customWidth="1"/>
    <col min="2" max="10" width="8.83203125" style="93"/>
    <col min="11" max="11" width="14.6640625" style="95" customWidth="1"/>
    <col min="12" max="12" width="55.5" style="93" bestFit="1" customWidth="1"/>
    <col min="13" max="13" width="53" style="93" customWidth="1"/>
    <col min="14" max="16384" width="8.83203125" style="93"/>
  </cols>
  <sheetData>
    <row r="1" spans="2:13" s="94" customFormat="1" x14ac:dyDescent="0.15">
      <c r="K1" s="95"/>
    </row>
    <row r="2" spans="2:13" s="94" customFormat="1" x14ac:dyDescent="0.15">
      <c r="K2" s="95"/>
    </row>
    <row r="4" spans="2:13" ht="15" customHeight="1" x14ac:dyDescent="0.15">
      <c r="B4" s="96">
        <v>0</v>
      </c>
      <c r="C4" s="96"/>
      <c r="D4" s="96"/>
      <c r="E4" s="96"/>
      <c r="F4" s="96"/>
      <c r="G4" s="96"/>
      <c r="H4" s="96"/>
      <c r="I4" s="96"/>
      <c r="K4" s="98">
        <v>0</v>
      </c>
      <c r="L4" s="98"/>
      <c r="M4" s="98"/>
    </row>
    <row r="5" spans="2:13" x14ac:dyDescent="0.15">
      <c r="B5" s="96"/>
      <c r="C5" s="96"/>
      <c r="D5" s="96"/>
      <c r="E5" s="96"/>
      <c r="F5" s="96"/>
      <c r="G5" s="96"/>
      <c r="H5" s="96"/>
      <c r="I5" s="96"/>
      <c r="K5" s="95">
        <v>0</v>
      </c>
      <c r="L5" s="95">
        <v>0</v>
      </c>
      <c r="M5" s="95">
        <v>0</v>
      </c>
    </row>
    <row r="6" spans="2:13" x14ac:dyDescent="0.15">
      <c r="B6" s="96"/>
      <c r="C6" s="96"/>
      <c r="D6" s="96"/>
      <c r="E6" s="96"/>
      <c r="F6" s="96"/>
      <c r="G6" s="96"/>
      <c r="H6" s="96"/>
      <c r="I6" s="96"/>
      <c r="K6" s="95">
        <v>0</v>
      </c>
      <c r="L6" s="95">
        <v>0</v>
      </c>
      <c r="M6" s="95">
        <v>0</v>
      </c>
    </row>
    <row r="7" spans="2:13" x14ac:dyDescent="0.15">
      <c r="B7" s="96"/>
      <c r="C7" s="96"/>
      <c r="D7" s="96"/>
      <c r="E7" s="96"/>
      <c r="F7" s="96"/>
      <c r="G7" s="96"/>
      <c r="H7" s="96"/>
      <c r="I7" s="96"/>
      <c r="K7" s="95">
        <v>0</v>
      </c>
      <c r="L7" s="95">
        <v>0</v>
      </c>
      <c r="M7" s="95">
        <v>1</v>
      </c>
    </row>
    <row r="8" spans="2:13" x14ac:dyDescent="0.15">
      <c r="B8" s="114"/>
      <c r="C8" s="114"/>
      <c r="D8" s="114"/>
      <c r="E8" s="114"/>
      <c r="F8" s="114"/>
      <c r="G8" s="114"/>
      <c r="H8" s="114"/>
      <c r="I8" s="114"/>
      <c r="K8" s="95">
        <v>0</v>
      </c>
      <c r="L8" s="95">
        <v>0</v>
      </c>
      <c r="M8" s="99">
        <v>1</v>
      </c>
    </row>
    <row r="9" spans="2:13" x14ac:dyDescent="0.15">
      <c r="B9" s="100">
        <v>0</v>
      </c>
      <c r="C9" s="100"/>
      <c r="D9" s="100"/>
      <c r="E9" s="100"/>
      <c r="F9" s="100"/>
      <c r="G9" s="100"/>
      <c r="H9" s="100"/>
      <c r="I9" s="100"/>
    </row>
    <row r="10" spans="2:13" x14ac:dyDescent="0.15">
      <c r="B10" s="95">
        <v>0</v>
      </c>
      <c r="C10" s="95">
        <v>0</v>
      </c>
      <c r="D10" s="95">
        <v>0</v>
      </c>
      <c r="E10" s="95">
        <v>0</v>
      </c>
      <c r="F10" s="95">
        <v>0</v>
      </c>
      <c r="G10" s="95">
        <v>0</v>
      </c>
      <c r="H10" s="95">
        <v>0</v>
      </c>
      <c r="I10" s="95">
        <v>0</v>
      </c>
      <c r="K10" s="98">
        <v>0</v>
      </c>
      <c r="L10" s="98"/>
      <c r="M10" s="98"/>
    </row>
    <row r="11" spans="2:13" x14ac:dyDescent="0.15">
      <c r="B11" s="95">
        <v>0</v>
      </c>
      <c r="C11" s="95">
        <v>0</v>
      </c>
      <c r="D11" s="95">
        <v>0</v>
      </c>
      <c r="E11" s="95">
        <v>0</v>
      </c>
      <c r="F11" s="95">
        <v>0</v>
      </c>
      <c r="G11" s="95">
        <v>0</v>
      </c>
      <c r="H11" s="95">
        <v>0</v>
      </c>
      <c r="I11" s="95">
        <v>0</v>
      </c>
      <c r="K11" s="95">
        <v>0</v>
      </c>
      <c r="L11" s="95">
        <v>0</v>
      </c>
      <c r="M11" s="104">
        <v>1</v>
      </c>
    </row>
    <row r="12" spans="2:13" x14ac:dyDescent="0.15">
      <c r="B12" s="95">
        <v>0</v>
      </c>
      <c r="C12" s="95">
        <v>0</v>
      </c>
      <c r="D12" s="95">
        <v>0</v>
      </c>
      <c r="E12" s="95">
        <v>0</v>
      </c>
      <c r="F12" s="95">
        <v>0</v>
      </c>
      <c r="G12" s="95">
        <v>0</v>
      </c>
      <c r="H12" s="95">
        <v>0</v>
      </c>
      <c r="I12" s="95">
        <v>0</v>
      </c>
      <c r="K12" s="95">
        <v>0</v>
      </c>
      <c r="L12" s="95">
        <v>0</v>
      </c>
      <c r="M12" s="104">
        <v>1</v>
      </c>
    </row>
    <row r="13" spans="2:13" x14ac:dyDescent="0.15">
      <c r="B13" s="95">
        <v>0</v>
      </c>
      <c r="C13" s="95">
        <v>0</v>
      </c>
      <c r="D13" s="95">
        <v>0</v>
      </c>
      <c r="E13" s="95">
        <v>0</v>
      </c>
      <c r="F13" s="95">
        <v>0</v>
      </c>
      <c r="G13" s="95">
        <v>0</v>
      </c>
      <c r="H13" s="95">
        <v>0</v>
      </c>
      <c r="I13" s="95">
        <v>0</v>
      </c>
      <c r="K13" s="95">
        <v>0</v>
      </c>
      <c r="L13" s="112">
        <v>0</v>
      </c>
      <c r="M13" s="105">
        <v>1</v>
      </c>
    </row>
    <row r="14" spans="2:13" x14ac:dyDescent="0.15">
      <c r="K14" s="95">
        <v>0</v>
      </c>
      <c r="L14" s="95">
        <v>0</v>
      </c>
      <c r="M14" s="99">
        <v>1</v>
      </c>
    </row>
    <row r="15" spans="2:13" x14ac:dyDescent="0.15">
      <c r="B15" s="97">
        <v>0</v>
      </c>
      <c r="C15" s="97"/>
      <c r="D15" s="97"/>
      <c r="E15" s="97"/>
      <c r="F15" s="97"/>
      <c r="G15" s="97"/>
      <c r="H15" s="97"/>
      <c r="I15" s="97"/>
      <c r="K15" s="95">
        <v>0</v>
      </c>
      <c r="L15" s="95">
        <v>0</v>
      </c>
      <c r="M15" s="99">
        <v>1</v>
      </c>
    </row>
    <row r="16" spans="2:13" x14ac:dyDescent="0.15">
      <c r="B16" s="97"/>
      <c r="C16" s="97"/>
      <c r="D16" s="97"/>
      <c r="E16" s="97"/>
      <c r="F16" s="97"/>
      <c r="G16" s="97"/>
      <c r="H16" s="97"/>
      <c r="I16" s="97"/>
      <c r="K16" s="95">
        <v>0</v>
      </c>
      <c r="L16" s="95">
        <v>0</v>
      </c>
      <c r="M16" s="105">
        <v>1</v>
      </c>
    </row>
    <row r="17" spans="2:14" x14ac:dyDescent="0.15">
      <c r="B17" s="97"/>
      <c r="C17" s="97"/>
      <c r="D17" s="97"/>
      <c r="E17" s="97"/>
      <c r="F17" s="97"/>
      <c r="G17" s="97"/>
      <c r="H17" s="97"/>
      <c r="I17" s="97"/>
      <c r="K17" s="95">
        <v>0</v>
      </c>
      <c r="L17" s="95">
        <v>0</v>
      </c>
      <c r="M17" s="105">
        <v>1</v>
      </c>
    </row>
    <row r="18" spans="2:14" x14ac:dyDescent="0.15">
      <c r="K18" s="95">
        <v>0</v>
      </c>
      <c r="L18" s="95">
        <v>0</v>
      </c>
      <c r="M18" s="106">
        <v>1</v>
      </c>
    </row>
    <row r="20" spans="2:14" x14ac:dyDescent="0.15">
      <c r="K20" s="98">
        <v>0</v>
      </c>
      <c r="L20" s="98"/>
      <c r="M20" s="98"/>
    </row>
    <row r="21" spans="2:14" x14ac:dyDescent="0.15">
      <c r="K21" s="95">
        <v>0</v>
      </c>
      <c r="L21" s="95">
        <v>0</v>
      </c>
      <c r="M21" s="95">
        <v>0</v>
      </c>
    </row>
    <row r="22" spans="2:14" x14ac:dyDescent="0.15">
      <c r="K22" s="95">
        <v>0</v>
      </c>
      <c r="L22" s="95">
        <v>0</v>
      </c>
      <c r="M22" s="95">
        <v>0</v>
      </c>
    </row>
    <row r="23" spans="2:14" x14ac:dyDescent="0.15">
      <c r="L23" s="103">
        <v>0</v>
      </c>
      <c r="M23" s="107">
        <v>5</v>
      </c>
      <c r="N23" s="93">
        <v>0</v>
      </c>
    </row>
    <row r="25" spans="2:14" x14ac:dyDescent="0.15">
      <c r="K25" s="98">
        <v>0</v>
      </c>
      <c r="L25" s="98"/>
      <c r="M25" s="98"/>
    </row>
    <row r="26" spans="2:14" x14ac:dyDescent="0.15">
      <c r="K26" s="95">
        <v>0</v>
      </c>
      <c r="L26" s="108">
        <v>0</v>
      </c>
      <c r="M26" s="108"/>
    </row>
    <row r="27" spans="2:14" x14ac:dyDescent="0.15">
      <c r="K27" s="95">
        <v>0</v>
      </c>
      <c r="L27" s="108">
        <v>0</v>
      </c>
      <c r="M27" s="108"/>
    </row>
    <row r="28" spans="2:14" x14ac:dyDescent="0.15">
      <c r="K28" s="95">
        <v>0</v>
      </c>
      <c r="L28" s="108">
        <v>0</v>
      </c>
      <c r="M28" s="108"/>
    </row>
    <row r="29" spans="2:14" x14ac:dyDescent="0.15">
      <c r="K29" s="95">
        <v>0</v>
      </c>
      <c r="L29" s="108">
        <v>0</v>
      </c>
      <c r="M29" s="108"/>
    </row>
    <row r="30" spans="2:14" x14ac:dyDescent="0.15">
      <c r="K30" s="95">
        <v>0</v>
      </c>
      <c r="L30" s="108">
        <v>0</v>
      </c>
      <c r="M30" s="108"/>
    </row>
    <row r="31" spans="2:14" x14ac:dyDescent="0.15">
      <c r="K31" s="95">
        <v>0</v>
      </c>
      <c r="L31" s="108">
        <v>0</v>
      </c>
      <c r="M31" s="108"/>
    </row>
    <row r="63" spans="12:12" x14ac:dyDescent="0.15">
      <c r="L63" s="93">
        <v>0</v>
      </c>
    </row>
    <row r="64" spans="12:12" x14ac:dyDescent="0.15">
      <c r="L64" s="93">
        <v>0</v>
      </c>
    </row>
    <row r="69" spans="12:12" x14ac:dyDescent="0.15">
      <c r="L69" s="93">
        <v>0</v>
      </c>
    </row>
    <row r="70" spans="12:12" x14ac:dyDescent="0.15">
      <c r="L70" s="93">
        <v>0</v>
      </c>
    </row>
    <row r="71" spans="12:12" x14ac:dyDescent="0.15">
      <c r="L71" s="93">
        <v>0</v>
      </c>
    </row>
    <row r="74" spans="12:12" x14ac:dyDescent="0.15">
      <c r="L74" s="93">
        <v>0</v>
      </c>
    </row>
    <row r="75" spans="12:12" x14ac:dyDescent="0.15">
      <c r="L75" s="93">
        <v>0</v>
      </c>
    </row>
    <row r="76" spans="12:12" x14ac:dyDescent="0.15">
      <c r="L76" s="93">
        <v>0</v>
      </c>
    </row>
  </sheetData>
  <mergeCells count="13">
    <mergeCell ref="L31:M31"/>
    <mergeCell ref="K25:M25"/>
    <mergeCell ref="L26:M26"/>
    <mergeCell ref="L27:M27"/>
    <mergeCell ref="L28:M28"/>
    <mergeCell ref="L29:M29"/>
    <mergeCell ref="L30:M30"/>
    <mergeCell ref="B4:I7"/>
    <mergeCell ref="K4:M4"/>
    <mergeCell ref="B9:I9"/>
    <mergeCell ref="K10:M10"/>
    <mergeCell ref="B15:I17"/>
    <mergeCell ref="K20:M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5F11-2DBA-DC4D-88AC-73E4DD03607F}">
  <sheetPr>
    <tabColor rgb="FF4FADEA"/>
  </sheetPr>
  <dimension ref="A1:N76"/>
  <sheetViews>
    <sheetView workbookViewId="0">
      <selection activeCell="M7" sqref="M7"/>
    </sheetView>
  </sheetViews>
  <sheetFormatPr baseColWidth="10" defaultColWidth="8.83203125" defaultRowHeight="9" x14ac:dyDescent="0.15"/>
  <cols>
    <col min="1" max="1" width="4.83203125" style="93" customWidth="1"/>
    <col min="2" max="10" width="8.83203125" style="93"/>
    <col min="11" max="11" width="14.6640625" style="95" customWidth="1"/>
    <col min="12" max="12" width="55.5" style="93" bestFit="1" customWidth="1"/>
    <col min="13" max="13" width="53" style="93" customWidth="1"/>
    <col min="14" max="16384" width="8.83203125" style="93"/>
  </cols>
  <sheetData>
    <row r="1" spans="1:13" s="94" customFormat="1" x14ac:dyDescent="0.15">
      <c r="I1" s="94" t="s">
        <v>312</v>
      </c>
      <c r="K1" s="95"/>
    </row>
    <row r="2" spans="1:13" s="94" customFormat="1" x14ac:dyDescent="0.15">
      <c r="A2" s="109">
        <f ca="1">IF(' Page C '!$D$2="DRAGGING CELLS IS NOT PERMITTED. PLEASE UNDO LAST ACTION!!",0,IF(' Page C '!$P$1&lt;&gt;"Feedback OFF",IF(Scoreboard!$F$23="",SUMIFS(' Page C PT'!A3:$AL$76, ' Page C PT'!A3:$AL$76, "&gt;0", ' Page C SC'!A3:$AL$76, "PerfectMsg")+ABS(SUMIFS(' Page C PT'!A3:$AL$76, ' Page C PT'!A3:$AL$76, "&lt;0", ' Page C SC'!A3:$AL$76, "PerfectMsg")),0),0))</f>
        <v>0</v>
      </c>
      <c r="B2" s="109">
        <f>SUMIF(' Page C PT'!A3:$AL$76,"&gt;0")</f>
        <v>15</v>
      </c>
      <c r="K2" s="95"/>
    </row>
    <row r="4" spans="1:13" ht="15" customHeight="1" x14ac:dyDescent="0.15">
      <c r="B4" s="96">
        <v>0</v>
      </c>
      <c r="C4" s="96"/>
      <c r="D4" s="96"/>
      <c r="E4" s="96"/>
      <c r="F4" s="96"/>
      <c r="G4" s="96"/>
      <c r="H4" s="96"/>
      <c r="I4" s="96"/>
      <c r="K4" s="98">
        <v>0</v>
      </c>
      <c r="L4" s="98"/>
      <c r="M4" s="98"/>
    </row>
    <row r="5" spans="1:13" x14ac:dyDescent="0.15">
      <c r="B5" s="96"/>
      <c r="C5" s="96"/>
      <c r="D5" s="96"/>
      <c r="E5" s="96"/>
      <c r="F5" s="96"/>
      <c r="G5" s="96"/>
      <c r="H5" s="96"/>
      <c r="I5" s="96"/>
      <c r="K5" s="95">
        <v>0</v>
      </c>
      <c r="L5" s="95">
        <v>0</v>
      </c>
      <c r="M5" s="95"/>
    </row>
    <row r="6" spans="1:13" x14ac:dyDescent="0.15">
      <c r="B6" s="96"/>
      <c r="C6" s="96"/>
      <c r="D6" s="96"/>
      <c r="E6" s="96"/>
      <c r="F6" s="96"/>
      <c r="G6" s="96"/>
      <c r="H6" s="96"/>
      <c r="I6" s="96"/>
      <c r="K6" s="95">
        <v>0</v>
      </c>
      <c r="L6" s="95">
        <v>0</v>
      </c>
      <c r="M6" s="95"/>
    </row>
    <row r="7" spans="1:13" x14ac:dyDescent="0.15">
      <c r="B7" s="96"/>
      <c r="C7" s="96"/>
      <c r="D7" s="96"/>
      <c r="E7" s="96"/>
      <c r="F7" s="96"/>
      <c r="G7" s="96"/>
      <c r="H7" s="96"/>
      <c r="I7" s="96"/>
      <c r="K7" s="95">
        <v>0</v>
      </c>
      <c r="L7" s="95">
        <v>0</v>
      </c>
      <c r="M7" s="95" t="str">
        <f ca="1">_xlfn.IFS(ISBLANK(' Page C '!M7),"",IF(NOT(ISNA('#_ Page C '!M7)),IF(ISNA(' Page C '!M7),TRUE,FALSE),FALSE),"StuNAMsg",IF(AND(ISNA('#_ Page C '!M7),ISNA(' Page C '!M7)),TRUE,FALSE),"PerfectMsg",IF(NOT(ISERROR('#_ Page C '!M7)),IF(ISERROR(' Page C '!M7),TRUE,FALSE),FALSE),"StuErrorMsg",IF(TYPE('#_ Page C '!M7)&lt;&gt;TYPE(' Page C '!M7),TRUE,FALSE),"WrongTypeMsg",IF(_xlfn.ISFORMULA('#_ Page C '!M7),IF(NOT(_xlfn.ISFORMULA(' Page C '!M7)),TRUE),FALSE),"MissingFormulaMsg",IF(NOT(AND(ISNUMBER(FIND("[",_xlfn.FORMULATEXT('#_ Page C '!M7))),ISNUMBER(FIND("!",_xlfn.FORMULATEXT('#_ Page C '!M7))))),AND(ISNUMBER(FIND("[",_xlfn.FORMULATEXT(' Page C '!M7))),ISNUMBER(FIND("!",_xlfn.FORMULATEXT(' Page C '!M7)))),FALSE),"ExternalRefsMsg",IF(ISNUMBER('#_ Page C '!M7),IF(ABS('#_ Page C '!M7-' Page C '!M7)&gt;0.00001,TRUE,FALSE),IF('#_ Page C '!M7&lt;&gt;' Page C '!M7,TRUE,FALSE)),IF(ISNUMBER('#_ Page C '!M7),IF('#_ Page C '!M7&gt;' Page C '!M7,"TooLow","TooHigh"),"WrongAnswer"),NOT(_xlfn.ISFORMULA('#_ Page C '!M7)),"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'!M7),_xlfn.FORMULATEXT(' Page C '!M7),' Page C '!M7),"9","#"),"8","#"),"7","#"),"6","#"),"5","#"),"4","#"),"3","#"),"2","#"),"1","#"),"0","#"),CHAR(10),""),"$",""),"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'!M7),_xlfn.FORMULATEXT(' Page C '!M7),' Page C '!M7),"9","#"),"8","#"),"7","#"),"6","#"),"5","#"),"4","#"),"3","#"),"2","#"),"1","#"),"0","#"),CHAR(10),""),"$",""),"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'!M7),_xlfn.FORMULATEXT('#_ Page C '!M7),'#_ Page C '!M7),"9","#"),"8","#"),"7","#"),"6","#"),"5","#"),"4","#"),"3","#"),"2","#"),"1","#"),"0","#"),CHAR(10),""),"$",""),"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'!M7),_xlfn.FORMULATEXT('#_ Page C '!M7),'#_ Page C '!M7),"9","#"),"8","#"),"7","#"),"6","#"),"5","#"),"4","#"),"3","#"),"2","#"),"1","#"),"0","#"),CHAR(10),""),"$","")," ",""),",","@"),"&gt;","@"),"&lt;","@"),"=","@"),")","@"),"(","@"),"^","@"),"/","@"),"+","@"),"*","@"),"-","@"),"@#","")))/2,TRUE,FALSE),"HardCodeMsg",IF(LEN(IF(_xlfn.ISFORMULA(' Page C '!M7),_xlfn.FORMULATEXT(' Page C '!M7),' Page C '!M7))-LEN(SUBSTITUTE(IF(_xlfn.ISFORMULA(' Page C '!M7),_xlfn.FORMULATEXT(' Page C '!M7),' Page C '!M7),"""",""))&gt;LEN(IF(_xlfn.ISFORMULA('#_ Page C '!M7),_xlfn.FORMULATEXT('#_ Page C '!M7),'#_ Page C '!M7))-LEN(SUBSTITUTE(IF(_xlfn.ISFORMULA('#_ Page C '!M7),_xlfn.FORMULATEXT('#_ Page C '!M7),'#_ Page C '!M7),"""","")),TRUE,FALSE),"HardQuoteMsg",IF(LEN(IF(_xlfn.ISFORMULA(' Page C '!M7),_xlfn.FORMULATEXT(' Page C '!M7),' Page C '!M7))-LEN(SUBSTITUTE(IF(_xlfn.ISFORMULA(' Page C '!M7),_xlfn.FORMULATEXT(' Page C '!M7),' Page C '!M7),"$",""))&lt;0.5*(LEN(IF(_xlfn.ISFORMULA('#_ Page C '!M7),_xlfn.FORMULATEXT('#_ Page C '!M7),'#_ Page C '!M7))-LEN(SUBSTITUTE(IF(_xlfn.ISFORMULA('#_ Page C '!M7),_xlfn.FORMULATEXT('#_ Page C '!M7),'#_ Page C '!M7),"$",""))),TRUE,FALSE),"MissingAbsMsg",TRUE,"PerfectMsg")</f>
        <v/>
      </c>
    </row>
    <row r="8" spans="1:13" x14ac:dyDescent="0.15">
      <c r="B8" s="114"/>
      <c r="C8" s="114"/>
      <c r="D8" s="114"/>
      <c r="E8" s="114"/>
      <c r="F8" s="114"/>
      <c r="G8" s="114"/>
      <c r="H8" s="114"/>
      <c r="I8" s="114"/>
      <c r="K8" s="95">
        <v>0</v>
      </c>
      <c r="L8" s="95">
        <v>0</v>
      </c>
      <c r="M8" s="99" t="str">
        <f ca="1">_xlfn.IFS(ISBLANK(' Page C '!M8),"",IF(NOT(ISNA('#_ Page C '!M8)),IF(ISNA(' Page C '!M8),TRUE,FALSE),FALSE),"StuNAMsg",IF(AND(ISNA('#_ Page C '!M8),ISNA(' Page C '!M8)),TRUE,FALSE),"PerfectMsg",IF(NOT(ISERROR('#_ Page C '!M8)),IF(ISERROR(' Page C '!M8),TRUE,FALSE),FALSE),"StuErrorMsg",IF(TYPE('#_ Page C '!M8)&lt;&gt;TYPE(' Page C '!M8),TRUE,FALSE),"WrongTypeMsg",IF(_xlfn.ISFORMULA('#_ Page C '!M8),IF(NOT(_xlfn.ISFORMULA(' Page C '!M8)),TRUE),FALSE),"MissingFormulaMsg",IF(NOT(AND(ISNUMBER(FIND("[",_xlfn.FORMULATEXT('#_ Page C '!M8))),ISNUMBER(FIND("!",_xlfn.FORMULATEXT('#_ Page C '!M8))))),AND(ISNUMBER(FIND("[",_xlfn.FORMULATEXT(' Page C '!M8))),ISNUMBER(FIND("!",_xlfn.FORMULATEXT(' Page C '!M8)))),FALSE),"ExternalRefsMsg",IF(ISNUMBER('#_ Page C '!M8),IF(ABS('#_ Page C '!M8-' Page C '!M8)&gt;0.00001,TRUE,FALSE),IF('#_ Page C '!M8&lt;&gt;' Page C '!M8,TRUE,FALSE)),IF(ISNUMBER('#_ Page C '!M8),IF('#_ Page C '!M8&gt;' Page C '!M8,"TooLow","TooHigh"),"WrongAnswer"),NOT(_xlfn.ISFORMULA('#_ Page C '!M8)),"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'!M8),_xlfn.FORMULATEXT(' Page C '!M8),' Page C '!M8),"9","#"),"8","#"),"7","#"),"6","#"),"5","#"),"4","#"),"3","#"),"2","#"),"1","#"),"0","#"),CHAR(10),""),"$",""),"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'!M8),_xlfn.FORMULATEXT(' Page C '!M8),' Page C '!M8),"9","#"),"8","#"),"7","#"),"6","#"),"5","#"),"4","#"),"3","#"),"2","#"),"1","#"),"0","#"),CHAR(10),""),"$",""),"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'!M8),_xlfn.FORMULATEXT('#_ Page C '!M8),'#_ Page C '!M8),"9","#"),"8","#"),"7","#"),"6","#"),"5","#"),"4","#"),"3","#"),"2","#"),"1","#"),"0","#"),CHAR(10),""),"$",""),"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'!M8),_xlfn.FORMULATEXT('#_ Page C '!M8),'#_ Page C '!M8),"9","#"),"8","#"),"7","#"),"6","#"),"5","#"),"4","#"),"3","#"),"2","#"),"1","#"),"0","#"),CHAR(10),""),"$","")," ",""),",","@"),"&gt;","@"),"&lt;","@"),"=","@"),")","@"),"(","@"),"^","@"),"/","@"),"+","@"),"*","@"),"-","@"),"@#","")))/2,TRUE,FALSE),"HardCodeMsg",IF(LEN(IF(_xlfn.ISFORMULA(' Page C '!M8),_xlfn.FORMULATEXT(' Page C '!M8),' Page C '!M8))-LEN(SUBSTITUTE(IF(_xlfn.ISFORMULA(' Page C '!M8),_xlfn.FORMULATEXT(' Page C '!M8),' Page C '!M8),"""",""))&gt;LEN(IF(_xlfn.ISFORMULA('#_ Page C '!M8),_xlfn.FORMULATEXT('#_ Page C '!M8),'#_ Page C '!M8))-LEN(SUBSTITUTE(IF(_xlfn.ISFORMULA('#_ Page C '!M8),_xlfn.FORMULATEXT('#_ Page C '!M8),'#_ Page C '!M8),"""","")),TRUE,FALSE),"HardQuoteMsg",IF(LEN(IF(_xlfn.ISFORMULA(' Page C '!M8),_xlfn.FORMULATEXT(' Page C '!M8),' Page C '!M8))-LEN(SUBSTITUTE(IF(_xlfn.ISFORMULA(' Page C '!M8),_xlfn.FORMULATEXT(' Page C '!M8),' Page C '!M8),"$",""))&lt;0.5*(LEN(IF(_xlfn.ISFORMULA('#_ Page C '!M8),_xlfn.FORMULATEXT('#_ Page C '!M8),'#_ Page C '!M8))-LEN(SUBSTITUTE(IF(_xlfn.ISFORMULA('#_ Page C '!M8),_xlfn.FORMULATEXT('#_ Page C '!M8),'#_ Page C '!M8),"$",""))),TRUE,FALSE),"MissingAbsMsg",TRUE,"PerfectMsg")</f>
        <v/>
      </c>
    </row>
    <row r="9" spans="1:13" x14ac:dyDescent="0.15">
      <c r="B9" s="100">
        <v>0</v>
      </c>
      <c r="C9" s="100"/>
      <c r="D9" s="100"/>
      <c r="E9" s="100"/>
      <c r="F9" s="100"/>
      <c r="G9" s="100"/>
      <c r="H9" s="100"/>
      <c r="I9" s="100"/>
    </row>
    <row r="10" spans="1:13" x14ac:dyDescent="0.15">
      <c r="B10" s="95">
        <v>0</v>
      </c>
      <c r="C10" s="95">
        <v>0</v>
      </c>
      <c r="D10" s="95">
        <v>0</v>
      </c>
      <c r="E10" s="95">
        <v>0</v>
      </c>
      <c r="F10" s="95">
        <v>0</v>
      </c>
      <c r="G10" s="95">
        <v>0</v>
      </c>
      <c r="H10" s="95">
        <v>0</v>
      </c>
      <c r="I10" s="95">
        <v>0</v>
      </c>
      <c r="K10" s="98">
        <v>0</v>
      </c>
      <c r="L10" s="98"/>
      <c r="M10" s="98"/>
    </row>
    <row r="11" spans="1:13" x14ac:dyDescent="0.15">
      <c r="B11" s="95">
        <v>0</v>
      </c>
      <c r="C11" s="95">
        <v>0</v>
      </c>
      <c r="D11" s="95">
        <v>0</v>
      </c>
      <c r="E11" s="95">
        <v>0</v>
      </c>
      <c r="F11" s="95">
        <v>0</v>
      </c>
      <c r="G11" s="95">
        <v>0</v>
      </c>
      <c r="H11" s="95">
        <v>0</v>
      </c>
      <c r="I11" s="95">
        <v>0</v>
      </c>
      <c r="K11" s="95">
        <v>0</v>
      </c>
      <c r="L11" s="95">
        <v>0</v>
      </c>
      <c r="M11" s="104" t="str">
        <f ca="1">_xlfn.IFS(ISBLANK(' Page C '!M11),"",IF(NOT(ISNA('#_ Page C '!M11)),IF(ISNA(' Page C '!M11),TRUE,FALSE),FALSE),"StuNAMsg",IF(AND(ISNA('#_ Page C '!M11),ISNA(' Page C '!M11)),TRUE,FALSE),"PerfectMsg",IF(NOT(ISERROR('#_ Page C '!M11)),IF(ISERROR(' Page C '!M11),TRUE,FALSE),FALSE),"StuErrorMsg",IF(TYPE('#_ Page C '!M11)&lt;&gt;TYPE(' Page C '!M11),TRUE,FALSE),"WrongTypeMsg",IF(_xlfn.ISFORMULA('#_ Page C '!M11),IF(NOT(_xlfn.ISFORMULA(' Page C '!M11)),TRUE),FALSE),"MissingFormulaMsg",IF(NOT(AND(ISNUMBER(FIND("[",_xlfn.FORMULATEXT('#_ Page C '!M11))),ISNUMBER(FIND("!",_xlfn.FORMULATEXT('#_ Page C '!M11))))),AND(ISNUMBER(FIND("[",_xlfn.FORMULATEXT(' Page C '!M11))),ISNUMBER(FIND("!",_xlfn.FORMULATEXT(' Page C '!M11)))),FALSE),"ExternalRefsMsg",IF(ISNUMBER('#_ Page C '!M11),IF(ABS('#_ Page C '!M11-' Page C '!M11)&gt;0.00001,TRUE,FALSE),IF('#_ Page C '!M11&lt;&gt;' Page C '!M11,TRUE,FALSE)),IF(ISNUMBER('#_ Page C '!M11),IF('#_ Page C '!M11&gt;' Page C '!M11,"TooLow","TooHigh"),"WrongAnswer"),NOT(_xlfn.ISFORMULA('#_ Page C '!M11)),"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'!M11),_xlfn.FORMULATEXT(' Page C '!M11),' Page C '!M11),"9","#"),"8","#"),"7","#"),"6","#"),"5","#"),"4","#"),"3","#"),"2","#"),"1","#"),"0","#"),CHAR(10),""),"$",""),"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'!M11),_xlfn.FORMULATEXT(' Page C '!M11),' Page C '!M11),"9","#"),"8","#"),"7","#"),"6","#"),"5","#"),"4","#"),"3","#"),"2","#"),"1","#"),"0","#"),CHAR(10),""),"$",""),"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'!M11),_xlfn.FORMULATEXT('#_ Page C '!M11),'#_ Page C '!M11),"9","#"),"8","#"),"7","#"),"6","#"),"5","#"),"4","#"),"3","#"),"2","#"),"1","#"),"0","#"),CHAR(10),""),"$",""),"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'!M11),_xlfn.FORMULATEXT('#_ Page C '!M11),'#_ Page C '!M11),"9","#"),"8","#"),"7","#"),"6","#"),"5","#"),"4","#"),"3","#"),"2","#"),"1","#"),"0","#"),CHAR(10),""),"$","")," ",""),",","@"),"&gt;","@"),"&lt;","@"),"=","@"),")","@"),"(","@"),"^","@"),"/","@"),"+","@"),"*","@"),"-","@"),"@#","")))/2,TRUE,FALSE),"HardCodeMsg",IF(LEN(IF(_xlfn.ISFORMULA(' Page C '!M11),_xlfn.FORMULATEXT(' Page C '!M11),' Page C '!M11))-LEN(SUBSTITUTE(IF(_xlfn.ISFORMULA(' Page C '!M11),_xlfn.FORMULATEXT(' Page C '!M11),' Page C '!M11),"""",""))&gt;LEN(IF(_xlfn.ISFORMULA('#_ Page C '!M11),_xlfn.FORMULATEXT('#_ Page C '!M11),'#_ Page C '!M11))-LEN(SUBSTITUTE(IF(_xlfn.ISFORMULA('#_ Page C '!M11),_xlfn.FORMULATEXT('#_ Page C '!M11),'#_ Page C '!M11),"""","")),TRUE,FALSE),"HardQuoteMsg",IF(LEN(IF(_xlfn.ISFORMULA(' Page C '!M11),_xlfn.FORMULATEXT(' Page C '!M11),' Page C '!M11))-LEN(SUBSTITUTE(IF(_xlfn.ISFORMULA(' Page C '!M11),_xlfn.FORMULATEXT(' Page C '!M11),' Page C '!M11),"$",""))&lt;0.5*(LEN(IF(_xlfn.ISFORMULA('#_ Page C '!M11),_xlfn.FORMULATEXT('#_ Page C '!M11),'#_ Page C '!M11))-LEN(SUBSTITUTE(IF(_xlfn.ISFORMULA('#_ Page C '!M11),_xlfn.FORMULATEXT('#_ Page C '!M11),'#_ Page C '!M11),"$",""))),TRUE,FALSE),"MissingAbsMsg",TRUE,"PerfectMsg")</f>
        <v/>
      </c>
    </row>
    <row r="12" spans="1:13" x14ac:dyDescent="0.15">
      <c r="B12" s="95">
        <v>0</v>
      </c>
      <c r="C12" s="95">
        <v>0</v>
      </c>
      <c r="D12" s="95">
        <v>0</v>
      </c>
      <c r="E12" s="95">
        <v>0</v>
      </c>
      <c r="F12" s="95">
        <v>0</v>
      </c>
      <c r="G12" s="95">
        <v>0</v>
      </c>
      <c r="H12" s="95">
        <v>0</v>
      </c>
      <c r="I12" s="95">
        <v>0</v>
      </c>
      <c r="K12" s="95">
        <v>0</v>
      </c>
      <c r="L12" s="95">
        <v>0</v>
      </c>
      <c r="M12" s="104" t="str">
        <f ca="1">_xlfn.IFS(ISBLANK(' Page C '!M12),"",IF(NOT(ISNA('#_ Page C '!M12)),IF(ISNA(' Page C '!M12),TRUE,FALSE),FALSE),"StuNAMsg",IF(AND(ISNA('#_ Page C '!M12),ISNA(' Page C '!M12)),TRUE,FALSE),"PerfectMsg",IF(NOT(ISERROR('#_ Page C '!M12)),IF(ISERROR(' Page C '!M12),TRUE,FALSE),FALSE),"StuErrorMsg",IF(TYPE('#_ Page C '!M12)&lt;&gt;TYPE(' Page C '!M12),TRUE,FALSE),"WrongTypeMsg",IF(_xlfn.ISFORMULA('#_ Page C '!M12),IF(NOT(_xlfn.ISFORMULA(' Page C '!M12)),TRUE),FALSE),"MissingFormulaMsg",IF(NOT(AND(ISNUMBER(FIND("[",_xlfn.FORMULATEXT('#_ Page C '!M12))),ISNUMBER(FIND("!",_xlfn.FORMULATEXT('#_ Page C '!M12))))),AND(ISNUMBER(FIND("[",_xlfn.FORMULATEXT(' Page C '!M12))),ISNUMBER(FIND("!",_xlfn.FORMULATEXT(' Page C '!M12)))),FALSE),"ExternalRefsMsg",IF(ISNUMBER('#_ Page C '!M12),IF(ABS('#_ Page C '!M12-' Page C '!M12)&gt;0.00001,TRUE,FALSE),IF('#_ Page C '!M12&lt;&gt;' Page C '!M12,TRUE,FALSE)),IF(ISNUMBER('#_ Page C '!M12),IF('#_ Page C '!M12&gt;' Page C '!M12,"TooLow","TooHigh"),"WrongAnswer"),NOT(_xlfn.ISFORMULA('#_ Page C '!M12)),"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'!M12),_xlfn.FORMULATEXT(' Page C '!M12),' Page C '!M12),"9","#"),"8","#"),"7","#"),"6","#"),"5","#"),"4","#"),"3","#"),"2","#"),"1","#"),"0","#"),CHAR(10),""),"$",""),"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'!M12),_xlfn.FORMULATEXT(' Page C '!M12),' Page C '!M12),"9","#"),"8","#"),"7","#"),"6","#"),"5","#"),"4","#"),"3","#"),"2","#"),"1","#"),"0","#"),CHAR(10),""),"$",""),"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'!M12),_xlfn.FORMULATEXT('#_ Page C '!M12),'#_ Page C '!M12),"9","#"),"8","#"),"7","#"),"6","#"),"5","#"),"4","#"),"3","#"),"2","#"),"1","#"),"0","#"),CHAR(10),""),"$",""),"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'!M12),_xlfn.FORMULATEXT('#_ Page C '!M12),'#_ Page C '!M12),"9","#"),"8","#"),"7","#"),"6","#"),"5","#"),"4","#"),"3","#"),"2","#"),"1","#"),"0","#"),CHAR(10),""),"$","")," ",""),",","@"),"&gt;","@"),"&lt;","@"),"=","@"),")","@"),"(","@"),"^","@"),"/","@"),"+","@"),"*","@"),"-","@"),"@#","")))/2,TRUE,FALSE),"HardCodeMsg",IF(LEN(IF(_xlfn.ISFORMULA(' Page C '!M12),_xlfn.FORMULATEXT(' Page C '!M12),' Page C '!M12))-LEN(SUBSTITUTE(IF(_xlfn.ISFORMULA(' Page C '!M12),_xlfn.FORMULATEXT(' Page C '!M12),' Page C '!M12),"""",""))&gt;LEN(IF(_xlfn.ISFORMULA('#_ Page C '!M12),_xlfn.FORMULATEXT('#_ Page C '!M12),'#_ Page C '!M12))-LEN(SUBSTITUTE(IF(_xlfn.ISFORMULA('#_ Page C '!M12),_xlfn.FORMULATEXT('#_ Page C '!M12),'#_ Page C '!M12),"""","")),TRUE,FALSE),"HardQuoteMsg",IF(LEN(IF(_xlfn.ISFORMULA(' Page C '!M12),_xlfn.FORMULATEXT(' Page C '!M12),' Page C '!M12))-LEN(SUBSTITUTE(IF(_xlfn.ISFORMULA(' Page C '!M12),_xlfn.FORMULATEXT(' Page C '!M12),' Page C '!M12),"$",""))&lt;0.5*(LEN(IF(_xlfn.ISFORMULA('#_ Page C '!M12),_xlfn.FORMULATEXT('#_ Page C '!M12),'#_ Page C '!M12))-LEN(SUBSTITUTE(IF(_xlfn.ISFORMULA('#_ Page C '!M12),_xlfn.FORMULATEXT('#_ Page C '!M12),'#_ Page C '!M12),"$",""))),TRUE,FALSE),"MissingAbsMsg",TRUE,"PerfectMsg")</f>
        <v/>
      </c>
    </row>
    <row r="13" spans="1:13" x14ac:dyDescent="0.15">
      <c r="B13" s="95">
        <v>0</v>
      </c>
      <c r="C13" s="95">
        <v>0</v>
      </c>
      <c r="D13" s="95">
        <v>0</v>
      </c>
      <c r="E13" s="95">
        <v>0</v>
      </c>
      <c r="F13" s="95">
        <v>0</v>
      </c>
      <c r="G13" s="95">
        <v>0</v>
      </c>
      <c r="H13" s="95">
        <v>0</v>
      </c>
      <c r="I13" s="95">
        <v>0</v>
      </c>
      <c r="K13" s="95">
        <v>0</v>
      </c>
      <c r="L13" s="112">
        <v>0</v>
      </c>
      <c r="M13" s="105" t="str">
        <f ca="1">_xlfn.IFS(ISBLANK(' Page C '!M13),"",IF(NOT(ISNA('#_ Page C '!M13)),IF(ISNA(' Page C '!M13),TRUE,FALSE),FALSE),"StuNAMsg",IF(AND(ISNA('#_ Page C '!M13),ISNA(' Page C '!M13)),TRUE,FALSE),"PerfectMsg",IF(NOT(ISERROR('#_ Page C '!M13)),IF(ISERROR(' Page C '!M13),TRUE,FALSE),FALSE),"StuErrorMsg",IF(TYPE('#_ Page C '!M13)&lt;&gt;TYPE(' Page C '!M13),TRUE,FALSE),"WrongTypeMsg",IF(_xlfn.ISFORMULA('#_ Page C '!M13),IF(NOT(_xlfn.ISFORMULA(' Page C '!M13)),TRUE),FALSE),"MissingFormulaMsg",IF(NOT(AND(ISNUMBER(FIND("[",_xlfn.FORMULATEXT('#_ Page C '!M13))),ISNUMBER(FIND("!",_xlfn.FORMULATEXT('#_ Page C '!M13))))),AND(ISNUMBER(FIND("[",_xlfn.FORMULATEXT(' Page C '!M13))),ISNUMBER(FIND("!",_xlfn.FORMULATEXT(' Page C '!M13)))),FALSE),"ExternalRefsMsg",IF(ISNUMBER('#_ Page C '!M13),IF(ABS('#_ Page C '!M13-' Page C '!M13)&gt;0.00001,TRUE,FALSE),IF('#_ Page C '!M13&lt;&gt;' Page C '!M13,TRUE,FALSE)),IF(ISNUMBER('#_ Page C '!M13),IF('#_ Page C '!M13&gt;' Page C '!M13,"TooLow","TooHigh"),"WrongAnswer"),NOT(_xlfn.ISFORMULA('#_ Page C '!M13)),"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'!M13),_xlfn.FORMULATEXT(' Page C '!M13),' Page C '!M13),"9","#"),"8","#"),"7","#"),"6","#"),"5","#"),"4","#"),"3","#"),"2","#"),"1","#"),"0","#"),CHAR(10),""),"$",""),"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'!M13),_xlfn.FORMULATEXT(' Page C '!M13),' Page C '!M13),"9","#"),"8","#"),"7","#"),"6","#"),"5","#"),"4","#"),"3","#"),"2","#"),"1","#"),"0","#"),CHAR(10),""),"$",""),"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'!M13),_xlfn.FORMULATEXT('#_ Page C '!M13),'#_ Page C '!M13),"9","#"),"8","#"),"7","#"),"6","#"),"5","#"),"4","#"),"3","#"),"2","#"),"1","#"),"0","#"),CHAR(10),""),"$",""),"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'!M13),_xlfn.FORMULATEXT('#_ Page C '!M13),'#_ Page C '!M13),"9","#"),"8","#"),"7","#"),"6","#"),"5","#"),"4","#"),"3","#"),"2","#"),"1","#"),"0","#"),CHAR(10),""),"$","")," ",""),",","@"),"&gt;","@"),"&lt;","@"),"=","@"),")","@"),"(","@"),"^","@"),"/","@"),"+","@"),"*","@"),"-","@"),"@#","")))/2,TRUE,FALSE),"HardCodeMsg",IF(LEN(IF(_xlfn.ISFORMULA(' Page C '!M13),_xlfn.FORMULATEXT(' Page C '!M13),' Page C '!M13))-LEN(SUBSTITUTE(IF(_xlfn.ISFORMULA(' Page C '!M13),_xlfn.FORMULATEXT(' Page C '!M13),' Page C '!M13),"""",""))&gt;LEN(IF(_xlfn.ISFORMULA('#_ Page C '!M13),_xlfn.FORMULATEXT('#_ Page C '!M13),'#_ Page C '!M13))-LEN(SUBSTITUTE(IF(_xlfn.ISFORMULA('#_ Page C '!M13),_xlfn.FORMULATEXT('#_ Page C '!M13),'#_ Page C '!M13),"""","")),TRUE,FALSE),"HardQuoteMsg",IF(LEN(IF(_xlfn.ISFORMULA(' Page C '!M13),_xlfn.FORMULATEXT(' Page C '!M13),' Page C '!M13))-LEN(SUBSTITUTE(IF(_xlfn.ISFORMULA(' Page C '!M13),_xlfn.FORMULATEXT(' Page C '!M13),' Page C '!M13),"$",""))&lt;0.5*(LEN(IF(_xlfn.ISFORMULA('#_ Page C '!M13),_xlfn.FORMULATEXT('#_ Page C '!M13),'#_ Page C '!M13))-LEN(SUBSTITUTE(IF(_xlfn.ISFORMULA('#_ Page C '!M13),_xlfn.FORMULATEXT('#_ Page C '!M13),'#_ Page C '!M13),"$",""))),TRUE,FALSE),"MissingAbsMsg",TRUE,"PerfectMsg")</f>
        <v/>
      </c>
    </row>
    <row r="14" spans="1:13" x14ac:dyDescent="0.15">
      <c r="K14" s="95">
        <v>0</v>
      </c>
      <c r="L14" s="95">
        <v>0</v>
      </c>
      <c r="M14" s="99" t="str">
        <f ca="1">_xlfn.IFS(ISBLANK(' Page C '!M14),"",IF(NOT(ISNA('#_ Page C '!M14)),IF(ISNA(' Page C '!M14),TRUE,FALSE),FALSE),"StuNAMsg",IF(AND(ISNA('#_ Page C '!M14),ISNA(' Page C '!M14)),TRUE,FALSE),"PerfectMsg",IF(NOT(ISERROR('#_ Page C '!M14)),IF(ISERROR(' Page C '!M14),TRUE,FALSE),FALSE),"StuErrorMsg",IF(TYPE('#_ Page C '!M14)&lt;&gt;TYPE(' Page C '!M14),TRUE,FALSE),"WrongTypeMsg",IF(_xlfn.ISFORMULA('#_ Page C '!M14),IF(NOT(_xlfn.ISFORMULA(' Page C '!M14)),TRUE),FALSE),"MissingFormulaMsg",IF(NOT(AND(ISNUMBER(FIND("[",_xlfn.FORMULATEXT('#_ Page C '!M14))),ISNUMBER(FIND("!",_xlfn.FORMULATEXT('#_ Page C '!M14))))),AND(ISNUMBER(FIND("[",_xlfn.FORMULATEXT(' Page C '!M14))),ISNUMBER(FIND("!",_xlfn.FORMULATEXT(' Page C '!M14)))),FALSE),"ExternalRefsMsg",IF(ISNUMBER('#_ Page C '!M14),IF(ABS('#_ Page C '!M14-' Page C '!M14)&gt;0.00001,TRUE,FALSE),IF('#_ Page C '!M14&lt;&gt;' Page C '!M14,TRUE,FALSE)),IF(ISNUMBER('#_ Page C '!M14),IF('#_ Page C '!M14&gt;' Page C '!M14,"TooLow","TooHigh"),"WrongAnswer"),NOT(_xlfn.ISFORMULA('#_ Page C '!M14)),"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'!M14),_xlfn.FORMULATEXT(' Page C '!M14),' Page C '!M14),"9","#"),"8","#"),"7","#"),"6","#"),"5","#"),"4","#"),"3","#"),"2","#"),"1","#"),"0","#"),CHAR(10),""),"$",""),"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'!M14),_xlfn.FORMULATEXT(' Page C '!M14),' Page C '!M14),"9","#"),"8","#"),"7","#"),"6","#"),"5","#"),"4","#"),"3","#"),"2","#"),"1","#"),"0","#"),CHAR(10),""),"$",""),"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'!M14),_xlfn.FORMULATEXT('#_ Page C '!M14),'#_ Page C '!M14),"9","#"),"8","#"),"7","#"),"6","#"),"5","#"),"4","#"),"3","#"),"2","#"),"1","#"),"0","#"),CHAR(10),""),"$",""),"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'!M14),_xlfn.FORMULATEXT('#_ Page C '!M14),'#_ Page C '!M14),"9","#"),"8","#"),"7","#"),"6","#"),"5","#"),"4","#"),"3","#"),"2","#"),"1","#"),"0","#"),CHAR(10),""),"$","")," ",""),",","@"),"&gt;","@"),"&lt;","@"),"=","@"),")","@"),"(","@"),"^","@"),"/","@"),"+","@"),"*","@"),"-","@"),"@#","")))/2,TRUE,FALSE),"HardCodeMsg",IF(LEN(IF(_xlfn.ISFORMULA(' Page C '!M14),_xlfn.FORMULATEXT(' Page C '!M14),' Page C '!M14))-LEN(SUBSTITUTE(IF(_xlfn.ISFORMULA(' Page C '!M14),_xlfn.FORMULATEXT(' Page C '!M14),' Page C '!M14),"""",""))&gt;LEN(IF(_xlfn.ISFORMULA('#_ Page C '!M14),_xlfn.FORMULATEXT('#_ Page C '!M14),'#_ Page C '!M14))-LEN(SUBSTITUTE(IF(_xlfn.ISFORMULA('#_ Page C '!M14),_xlfn.FORMULATEXT('#_ Page C '!M14),'#_ Page C '!M14),"""","")),TRUE,FALSE),"HardQuoteMsg",IF(LEN(IF(_xlfn.ISFORMULA(' Page C '!M14),_xlfn.FORMULATEXT(' Page C '!M14),' Page C '!M14))-LEN(SUBSTITUTE(IF(_xlfn.ISFORMULA(' Page C '!M14),_xlfn.FORMULATEXT(' Page C '!M14),' Page C '!M14),"$",""))&lt;0.5*(LEN(IF(_xlfn.ISFORMULA('#_ Page C '!M14),_xlfn.FORMULATEXT('#_ Page C '!M14),'#_ Page C '!M14))-LEN(SUBSTITUTE(IF(_xlfn.ISFORMULA('#_ Page C '!M14),_xlfn.FORMULATEXT('#_ Page C '!M14),'#_ Page C '!M14),"$",""))),TRUE,FALSE),"MissingAbsMsg",TRUE,"PerfectMsg")</f>
        <v/>
      </c>
    </row>
    <row r="15" spans="1:13" x14ac:dyDescent="0.15">
      <c r="B15" s="97">
        <v>0</v>
      </c>
      <c r="C15" s="97"/>
      <c r="D15" s="97"/>
      <c r="E15" s="97"/>
      <c r="F15" s="97"/>
      <c r="G15" s="97"/>
      <c r="H15" s="97"/>
      <c r="I15" s="97"/>
      <c r="K15" s="95">
        <v>0</v>
      </c>
      <c r="L15" s="95">
        <v>0</v>
      </c>
      <c r="M15" s="99" t="str">
        <f ca="1">_xlfn.IFS(ISBLANK(' Page C '!M15),"",IF(NOT(ISNA('#_ Page C '!M15)),IF(ISNA(' Page C '!M15),TRUE,FALSE),FALSE),"StuNAMsg",IF(AND(ISNA('#_ Page C '!M15),ISNA(' Page C '!M15)),TRUE,FALSE),"PerfectMsg",IF(NOT(ISERROR('#_ Page C '!M15)),IF(ISERROR(' Page C '!M15),TRUE,FALSE),FALSE),"StuErrorMsg",IF(TYPE('#_ Page C '!M15)&lt;&gt;TYPE(' Page C '!M15),TRUE,FALSE),"WrongTypeMsg",IF(_xlfn.ISFORMULA('#_ Page C '!M15),IF(NOT(_xlfn.ISFORMULA(' Page C '!M15)),TRUE),FALSE),"MissingFormulaMsg",IF(NOT(AND(ISNUMBER(FIND("[",_xlfn.FORMULATEXT('#_ Page C '!M15))),ISNUMBER(FIND("!",_xlfn.FORMULATEXT('#_ Page C '!M15))))),AND(ISNUMBER(FIND("[",_xlfn.FORMULATEXT(' Page C '!M15))),ISNUMBER(FIND("!",_xlfn.FORMULATEXT(' Page C '!M15)))),FALSE),"ExternalRefsMsg",IF(ISNUMBER('#_ Page C '!M15),IF(ABS('#_ Page C '!M15-' Page C '!M15)&gt;0.00001,TRUE,FALSE),IF('#_ Page C '!M15&lt;&gt;' Page C '!M15,TRUE,FALSE)),IF(ISNUMBER('#_ Page C '!M15),IF('#_ Page C '!M15&gt;' Page C '!M15,"TooLow","TooHigh"),"WrongAnswer"),NOT(_xlfn.ISFORMULA('#_ Page C '!M15)),"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'!M15),_xlfn.FORMULATEXT(' Page C '!M15),' Page C '!M15),"9","#"),"8","#"),"7","#"),"6","#"),"5","#"),"4","#"),"3","#"),"2","#"),"1","#"),"0","#"),CHAR(10),""),"$",""),"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'!M15),_xlfn.FORMULATEXT(' Page C '!M15),' Page C '!M15),"9","#"),"8","#"),"7","#"),"6","#"),"5","#"),"4","#"),"3","#"),"2","#"),"1","#"),"0","#"),CHAR(10),""),"$",""),"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'!M15),_xlfn.FORMULATEXT('#_ Page C '!M15),'#_ Page C '!M15),"9","#"),"8","#"),"7","#"),"6","#"),"5","#"),"4","#"),"3","#"),"2","#"),"1","#"),"0","#"),CHAR(10),""),"$",""),"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'!M15),_xlfn.FORMULATEXT('#_ Page C '!M15),'#_ Page C '!M15),"9","#"),"8","#"),"7","#"),"6","#"),"5","#"),"4","#"),"3","#"),"2","#"),"1","#"),"0","#"),CHAR(10),""),"$","")," ",""),",","@"),"&gt;","@"),"&lt;","@"),"=","@"),")","@"),"(","@"),"^","@"),"/","@"),"+","@"),"*","@"),"-","@"),"@#","")))/2,TRUE,FALSE),"HardCodeMsg",IF(LEN(IF(_xlfn.ISFORMULA(' Page C '!M15),_xlfn.FORMULATEXT(' Page C '!M15),' Page C '!M15))-LEN(SUBSTITUTE(IF(_xlfn.ISFORMULA(' Page C '!M15),_xlfn.FORMULATEXT(' Page C '!M15),' Page C '!M15),"""",""))&gt;LEN(IF(_xlfn.ISFORMULA('#_ Page C '!M15),_xlfn.FORMULATEXT('#_ Page C '!M15),'#_ Page C '!M15))-LEN(SUBSTITUTE(IF(_xlfn.ISFORMULA('#_ Page C '!M15),_xlfn.FORMULATEXT('#_ Page C '!M15),'#_ Page C '!M15),"""","")),TRUE,FALSE),"HardQuoteMsg",IF(LEN(IF(_xlfn.ISFORMULA(' Page C '!M15),_xlfn.FORMULATEXT(' Page C '!M15),' Page C '!M15))-LEN(SUBSTITUTE(IF(_xlfn.ISFORMULA(' Page C '!M15),_xlfn.FORMULATEXT(' Page C '!M15),' Page C '!M15),"$",""))&lt;0.5*(LEN(IF(_xlfn.ISFORMULA('#_ Page C '!M15),_xlfn.FORMULATEXT('#_ Page C '!M15),'#_ Page C '!M15))-LEN(SUBSTITUTE(IF(_xlfn.ISFORMULA('#_ Page C '!M15),_xlfn.FORMULATEXT('#_ Page C '!M15),'#_ Page C '!M15),"$",""))),TRUE,FALSE),"MissingAbsMsg",TRUE,"PerfectMsg")</f>
        <v/>
      </c>
    </row>
    <row r="16" spans="1:13" x14ac:dyDescent="0.15">
      <c r="B16" s="97"/>
      <c r="C16" s="97"/>
      <c r="D16" s="97"/>
      <c r="E16" s="97"/>
      <c r="F16" s="97"/>
      <c r="G16" s="97"/>
      <c r="H16" s="97"/>
      <c r="I16" s="97"/>
      <c r="K16" s="95">
        <v>0</v>
      </c>
      <c r="L16" s="95">
        <v>0</v>
      </c>
      <c r="M16" s="105" t="str">
        <f ca="1">_xlfn.IFS(ISBLANK(' Page C '!M16),"",IF(NOT(ISNA('#_ Page C '!M16)),IF(ISNA(' Page C '!M16),TRUE,FALSE),FALSE),"StuNAMsg",IF(AND(ISNA('#_ Page C '!M16),ISNA(' Page C '!M16)),TRUE,FALSE),"PerfectMsg",IF(NOT(ISERROR('#_ Page C '!M16)),IF(ISERROR(' Page C '!M16),TRUE,FALSE),FALSE),"StuErrorMsg",IF(TYPE('#_ Page C '!M16)&lt;&gt;TYPE(' Page C '!M16),TRUE,FALSE),"WrongTypeMsg",IF(_xlfn.ISFORMULA('#_ Page C '!M16),IF(NOT(_xlfn.ISFORMULA(' Page C '!M16)),TRUE),FALSE),"MissingFormulaMsg",IF(NOT(AND(ISNUMBER(FIND("[",_xlfn.FORMULATEXT('#_ Page C '!M16))),ISNUMBER(FIND("!",_xlfn.FORMULATEXT('#_ Page C '!M16))))),AND(ISNUMBER(FIND("[",_xlfn.FORMULATEXT(' Page C '!M16))),ISNUMBER(FIND("!",_xlfn.FORMULATEXT(' Page C '!M16)))),FALSE),"ExternalRefsMsg",IF(ISNUMBER('#_ Page C '!M16),IF(ABS('#_ Page C '!M16-' Page C '!M16)&gt;0.00001,TRUE,FALSE),IF('#_ Page C '!M16&lt;&gt;' Page C '!M16,TRUE,FALSE)),IF(ISNUMBER('#_ Page C '!M16),IF('#_ Page C '!M16&gt;' Page C '!M16,"TooLow","TooHigh"),"WrongAnswer"),NOT(_xlfn.ISFORMULA('#_ Page C '!M16)),"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'!M16),_xlfn.FORMULATEXT(' Page C '!M16),' Page C '!M16),"9","#"),"8","#"),"7","#"),"6","#"),"5","#"),"4","#"),"3","#"),"2","#"),"1","#"),"0","#"),CHAR(10),""),"$",""),"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'!M16),_xlfn.FORMULATEXT(' Page C '!M16),' Page C '!M16),"9","#"),"8","#"),"7","#"),"6","#"),"5","#"),"4","#"),"3","#"),"2","#"),"1","#"),"0","#"),CHAR(10),""),"$",""),"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'!M16),_xlfn.FORMULATEXT('#_ Page C '!M16),'#_ Page C '!M16),"9","#"),"8","#"),"7","#"),"6","#"),"5","#"),"4","#"),"3","#"),"2","#"),"1","#"),"0","#"),CHAR(10),""),"$",""),"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'!M16),_xlfn.FORMULATEXT('#_ Page C '!M16),'#_ Page C '!M16),"9","#"),"8","#"),"7","#"),"6","#"),"5","#"),"4","#"),"3","#"),"2","#"),"1","#"),"0","#"),CHAR(10),""),"$","")," ",""),",","@"),"&gt;","@"),"&lt;","@"),"=","@"),")","@"),"(","@"),"^","@"),"/","@"),"+","@"),"*","@"),"-","@"),"@#","")))/2,TRUE,FALSE),"HardCodeMsg",IF(LEN(IF(_xlfn.ISFORMULA(' Page C '!M16),_xlfn.FORMULATEXT(' Page C '!M16),' Page C '!M16))-LEN(SUBSTITUTE(IF(_xlfn.ISFORMULA(' Page C '!M16),_xlfn.FORMULATEXT(' Page C '!M16),' Page C '!M16),"""",""))&gt;LEN(IF(_xlfn.ISFORMULA('#_ Page C '!M16),_xlfn.FORMULATEXT('#_ Page C '!M16),'#_ Page C '!M16))-LEN(SUBSTITUTE(IF(_xlfn.ISFORMULA('#_ Page C '!M16),_xlfn.FORMULATEXT('#_ Page C '!M16),'#_ Page C '!M16),"""","")),TRUE,FALSE),"HardQuoteMsg",IF(LEN(IF(_xlfn.ISFORMULA(' Page C '!M16),_xlfn.FORMULATEXT(' Page C '!M16),' Page C '!M16))-LEN(SUBSTITUTE(IF(_xlfn.ISFORMULA(' Page C '!M16),_xlfn.FORMULATEXT(' Page C '!M16),' Page C '!M16),"$",""))&lt;0.5*(LEN(IF(_xlfn.ISFORMULA('#_ Page C '!M16),_xlfn.FORMULATEXT('#_ Page C '!M16),'#_ Page C '!M16))-LEN(SUBSTITUTE(IF(_xlfn.ISFORMULA('#_ Page C '!M16),_xlfn.FORMULATEXT('#_ Page C '!M16),'#_ Page C '!M16),"$",""))),TRUE,FALSE),"MissingAbsMsg",TRUE,"PerfectMsg")</f>
        <v/>
      </c>
    </row>
    <row r="17" spans="2:14" x14ac:dyDescent="0.15">
      <c r="B17" s="97"/>
      <c r="C17" s="97"/>
      <c r="D17" s="97"/>
      <c r="E17" s="97"/>
      <c r="F17" s="97"/>
      <c r="G17" s="97"/>
      <c r="H17" s="97"/>
      <c r="I17" s="97"/>
      <c r="K17" s="95">
        <v>0</v>
      </c>
      <c r="L17" s="95">
        <v>0</v>
      </c>
      <c r="M17" s="105" t="str">
        <f ca="1">_xlfn.IFS(ISBLANK(' Page C '!M17),"",IF(NOT(ISNA('#_ Page C '!M17)),IF(ISNA(' Page C '!M17),TRUE,FALSE),FALSE),"StuNAMsg",IF(AND(ISNA('#_ Page C '!M17),ISNA(' Page C '!M17)),TRUE,FALSE),"PerfectMsg",IF(NOT(ISERROR('#_ Page C '!M17)),IF(ISERROR(' Page C '!M17),TRUE,FALSE),FALSE),"StuErrorMsg",IF(TYPE('#_ Page C '!M17)&lt;&gt;TYPE(' Page C '!M17),TRUE,FALSE),"WrongTypeMsg",IF(_xlfn.ISFORMULA('#_ Page C '!M17),IF(NOT(_xlfn.ISFORMULA(' Page C '!M17)),TRUE),FALSE),"MissingFormulaMsg",IF(NOT(AND(ISNUMBER(FIND("[",_xlfn.FORMULATEXT('#_ Page C '!M17))),ISNUMBER(FIND("!",_xlfn.FORMULATEXT('#_ Page C '!M17))))),AND(ISNUMBER(FIND("[",_xlfn.FORMULATEXT(' Page C '!M17))),ISNUMBER(FIND("!",_xlfn.FORMULATEXT(' Page C '!M17)))),FALSE),"ExternalRefsMsg",IF(ISNUMBER('#_ Page C '!M17),IF(ABS('#_ Page C '!M17-' Page C '!M17)&gt;0.00001,TRUE,FALSE),IF('#_ Page C '!M17&lt;&gt;' Page C '!M17,TRUE,FALSE)),IF(ISNUMBER('#_ Page C '!M17),IF('#_ Page C '!M17&gt;' Page C '!M17,"TooLow","TooHigh"),"WrongAnswer"),NOT(_xlfn.ISFORMULA('#_ Page C '!M17)),"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'!M17),_xlfn.FORMULATEXT(' Page C '!M17),' Page C '!M17),"9","#"),"8","#"),"7","#"),"6","#"),"5","#"),"4","#"),"3","#"),"2","#"),"1","#"),"0","#"),CHAR(10),""),"$",""),"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'!M17),_xlfn.FORMULATEXT(' Page C '!M17),' Page C '!M17),"9","#"),"8","#"),"7","#"),"6","#"),"5","#"),"4","#"),"3","#"),"2","#"),"1","#"),"0","#"),CHAR(10),""),"$",""),"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'!M17),_xlfn.FORMULATEXT('#_ Page C '!M17),'#_ Page C '!M17),"9","#"),"8","#"),"7","#"),"6","#"),"5","#"),"4","#"),"3","#"),"2","#"),"1","#"),"0","#"),CHAR(10),""),"$",""),"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'!M17),_xlfn.FORMULATEXT('#_ Page C '!M17),'#_ Page C '!M17),"9","#"),"8","#"),"7","#"),"6","#"),"5","#"),"4","#"),"3","#"),"2","#"),"1","#"),"0","#"),CHAR(10),""),"$","")," ",""),",","@"),"&gt;","@"),"&lt;","@"),"=","@"),")","@"),"(","@"),"^","@"),"/","@"),"+","@"),"*","@"),"-","@"),"@#","")))/2,TRUE,FALSE),"HardCodeMsg",IF(LEN(IF(_xlfn.ISFORMULA(' Page C '!M17),_xlfn.FORMULATEXT(' Page C '!M17),' Page C '!M17))-LEN(SUBSTITUTE(IF(_xlfn.ISFORMULA(' Page C '!M17),_xlfn.FORMULATEXT(' Page C '!M17),' Page C '!M17),"""",""))&gt;LEN(IF(_xlfn.ISFORMULA('#_ Page C '!M17),_xlfn.FORMULATEXT('#_ Page C '!M17),'#_ Page C '!M17))-LEN(SUBSTITUTE(IF(_xlfn.ISFORMULA('#_ Page C '!M17),_xlfn.FORMULATEXT('#_ Page C '!M17),'#_ Page C '!M17),"""","")),TRUE,FALSE),"HardQuoteMsg",IF(LEN(IF(_xlfn.ISFORMULA(' Page C '!M17),_xlfn.FORMULATEXT(' Page C '!M17),' Page C '!M17))-LEN(SUBSTITUTE(IF(_xlfn.ISFORMULA(' Page C '!M17),_xlfn.FORMULATEXT(' Page C '!M17),' Page C '!M17),"$",""))&lt;0.5*(LEN(IF(_xlfn.ISFORMULA('#_ Page C '!M17),_xlfn.FORMULATEXT('#_ Page C '!M17),'#_ Page C '!M17))-LEN(SUBSTITUTE(IF(_xlfn.ISFORMULA('#_ Page C '!M17),_xlfn.FORMULATEXT('#_ Page C '!M17),'#_ Page C '!M17),"$",""))),TRUE,FALSE),"MissingAbsMsg",TRUE,"PerfectMsg")</f>
        <v/>
      </c>
    </row>
    <row r="18" spans="2:14" x14ac:dyDescent="0.15">
      <c r="K18" s="95">
        <v>0</v>
      </c>
      <c r="L18" s="95">
        <v>0</v>
      </c>
      <c r="M18" s="106" t="str">
        <f ca="1">_xlfn.IFS(ISBLANK(' Page C '!M18),"",IF(NOT(ISNA('#_ Page C '!M18)),IF(ISNA(' Page C '!M18),TRUE,FALSE),FALSE),"StuNAMsg",IF(AND(ISNA('#_ Page C '!M18),ISNA(' Page C '!M18)),TRUE,FALSE),"PerfectMsg",IF(NOT(ISERROR('#_ Page C '!M18)),IF(ISERROR(' Page C '!M18),TRUE,FALSE),FALSE),"StuErrorMsg",IF(TYPE('#_ Page C '!M18)&lt;&gt;TYPE(' Page C '!M18),TRUE,FALSE),"WrongTypeMsg",IF(_xlfn.ISFORMULA('#_ Page C '!M18),IF(NOT(_xlfn.ISFORMULA(' Page C '!M18)),TRUE),FALSE),"MissingFormulaMsg",IF(NOT(AND(ISNUMBER(FIND("[",_xlfn.FORMULATEXT('#_ Page C '!M18))),ISNUMBER(FIND("!",_xlfn.FORMULATEXT('#_ Page C '!M18))))),AND(ISNUMBER(FIND("[",_xlfn.FORMULATEXT(' Page C '!M18))),ISNUMBER(FIND("!",_xlfn.FORMULATEXT(' Page C '!M18)))),FALSE),"ExternalRefsMsg",IF(ISNUMBER('#_ Page C '!M18),IF(ABS('#_ Page C '!M18-' Page C '!M18)&gt;0.00001,TRUE,FALSE),IF('#_ Page C '!M18&lt;&gt;' Page C '!M18,TRUE,FALSE)),IF(ISNUMBER('#_ Page C '!M18),IF('#_ Page C '!M18&gt;' Page C '!M18,"TooLow","TooHigh"),"WrongAnswer"),NOT(_xlfn.ISFORMULA('#_ Page C '!M18)),"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'!M18),_xlfn.FORMULATEXT(' Page C '!M18),' Page C '!M18),"9","#"),"8","#"),"7","#"),"6","#"),"5","#"),"4","#"),"3","#"),"2","#"),"1","#"),"0","#"),CHAR(10),""),"$",""),"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'!M18),_xlfn.FORMULATEXT(' Page C '!M18),' Page C '!M18),"9","#"),"8","#"),"7","#"),"6","#"),"5","#"),"4","#"),"3","#"),"2","#"),"1","#"),"0","#"),CHAR(10),""),"$",""),"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'!M18),_xlfn.FORMULATEXT('#_ Page C '!M18),'#_ Page C '!M18),"9","#"),"8","#"),"7","#"),"6","#"),"5","#"),"4","#"),"3","#"),"2","#"),"1","#"),"0","#"),CHAR(10),""),"$",""),"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'!M18),_xlfn.FORMULATEXT('#_ Page C '!M18),'#_ Page C '!M18),"9","#"),"8","#"),"7","#"),"6","#"),"5","#"),"4","#"),"3","#"),"2","#"),"1","#"),"0","#"),CHAR(10),""),"$","")," ",""),",","@"),"&gt;","@"),"&lt;","@"),"=","@"),")","@"),"(","@"),"^","@"),"/","@"),"+","@"),"*","@"),"-","@"),"@#","")))/2,TRUE,FALSE),"HardCodeMsg",IF(LEN(IF(_xlfn.ISFORMULA(' Page C '!M18),_xlfn.FORMULATEXT(' Page C '!M18),' Page C '!M18))-LEN(SUBSTITUTE(IF(_xlfn.ISFORMULA(' Page C '!M18),_xlfn.FORMULATEXT(' Page C '!M18),' Page C '!M18),"""",""))&gt;LEN(IF(_xlfn.ISFORMULA('#_ Page C '!M18),_xlfn.FORMULATEXT('#_ Page C '!M18),'#_ Page C '!M18))-LEN(SUBSTITUTE(IF(_xlfn.ISFORMULA('#_ Page C '!M18),_xlfn.FORMULATEXT('#_ Page C '!M18),'#_ Page C '!M18),"""","")),TRUE,FALSE),"HardQuoteMsg",IF(LEN(IF(_xlfn.ISFORMULA(' Page C '!M18),_xlfn.FORMULATEXT(' Page C '!M18),' Page C '!M18))-LEN(SUBSTITUTE(IF(_xlfn.ISFORMULA(' Page C '!M18),_xlfn.FORMULATEXT(' Page C '!M18),' Page C '!M18),"$",""))&lt;0.5*(LEN(IF(_xlfn.ISFORMULA('#_ Page C '!M18),_xlfn.FORMULATEXT('#_ Page C '!M18),'#_ Page C '!M18))-LEN(SUBSTITUTE(IF(_xlfn.ISFORMULA('#_ Page C '!M18),_xlfn.FORMULATEXT('#_ Page C '!M18),'#_ Page C '!M18),"$",""))),TRUE,FALSE),"MissingAbsMsg",TRUE,"PerfectMsg")</f>
        <v/>
      </c>
    </row>
    <row r="20" spans="2:14" x14ac:dyDescent="0.15">
      <c r="K20" s="98">
        <v>0</v>
      </c>
      <c r="L20" s="98"/>
      <c r="M20" s="98"/>
    </row>
    <row r="21" spans="2:14" x14ac:dyDescent="0.15">
      <c r="K21" s="95">
        <v>0</v>
      </c>
      <c r="L21" s="95">
        <v>0</v>
      </c>
      <c r="M21" s="95"/>
    </row>
    <row r="22" spans="2:14" x14ac:dyDescent="0.15">
      <c r="K22" s="95">
        <v>0</v>
      </c>
      <c r="L22" s="95">
        <v>0</v>
      </c>
      <c r="M22" s="95"/>
    </row>
    <row r="23" spans="2:14" x14ac:dyDescent="0.15">
      <c r="L23" s="103">
        <v>0</v>
      </c>
      <c r="M23" s="107" t="str">
        <f ca="1">_xlfn.IFS(ISBLANK(' Page C '!M23),"",IF(NOT(ISNA('#_ Page C '!M23)),IF(ISNA(' Page C '!M23),TRUE,FALSE),FALSE),"StuNAMsg",IF(AND(ISNA('#_ Page C '!M23),ISNA(' Page C '!M23)),TRUE,FALSE),"PerfectMsg",IF(NOT(ISERROR('#_ Page C '!M23)),IF(ISERROR(' Page C '!M23),TRUE,FALSE),FALSE),"StuErrorMsg",IF(TYPE('#_ Page C '!M23)&lt;&gt;TYPE(' Page C '!M23),TRUE,FALSE),"WrongTypeMsg",IF(_xlfn.ISFORMULA('#_ Page C '!M23),IF(NOT(_xlfn.ISFORMULA(' Page C '!M23)),TRUE),FALSE),"MissingFormulaMsg",IF(NOT(AND(ISNUMBER(FIND("[",_xlfn.FORMULATEXT('#_ Page C '!M23))),ISNUMBER(FIND("!",_xlfn.FORMULATEXT('#_ Page C '!M23))))),AND(ISNUMBER(FIND("[",_xlfn.FORMULATEXT(' Page C '!M23))),ISNUMBER(FIND("!",_xlfn.FORMULATEXT(' Page C '!M23)))),FALSE),"ExternalRefsMsg",IF(ISNUMBER('#_ Page C '!M23),IF(ABS('#_ Page C '!M23-' Page C '!M23)&gt;0.00001,TRUE,FALSE),IF('#_ Page C '!M23&lt;&gt;' Page C '!M23,TRUE,FALSE)),IF(ISNUMBER('#_ Page C '!M23),IF('#_ Page C '!M23&gt;' Page C '!M23,"TooLow","TooHigh"),"WrongAnswer"),NOT(_xlfn.ISFORMULA('#_ Page C '!M23)),"PerfectMsg",IF((LEN(SUBSTITUTE(SUBSTITUTE(SUBSTITUTE(SUBSTITUTE(SUBSTITUTE(SUBSTITUTE(SUBSTITUTE(SUBSTITUTE(SUBSTITUTE(SUBSTITUTE(SUBSTITUTE(SUBSTITUTE(SUBSTITUTE(SUBSTITUTE(SUBSTITUTE(SUBSTITUTE(SUBSTITUTE(SUBSTITUTE(SUBSTITUTE(SUBSTITUTE(SUBSTITUTE(SUBSTITUTE(SUBSTITUTE(SUBSTITUTE(IF(_xlfn.ISFORMULA(' Page C '!M23),_xlfn.FORMULATEXT(' Page C '!M23),' Page C '!M23),"9","#"),"8","#"),"7","#"),"6","#"),"5","#"),"4","#"),"3","#"),"2","#"),"1","#"),"0","#"),CHAR(10),""),"$",""),"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C '!M23),_xlfn.FORMULATEXT(' Page C '!M23),' Page C '!M23),"9","#"),"8","#"),"7","#"),"6","#"),"5","#"),"4","#"),"3","#"),"2","#"),"1","#"),"0","#"),CHAR(10),""),"$",""),"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C '!M23),_xlfn.FORMULATEXT('#_ Page C '!M23),'#_ Page C '!M23),"9","#"),"8","#"),"7","#"),"6","#"),"5","#"),"4","#"),"3","#"),"2","#"),"1","#"),"0","#"),CHAR(10),""),"$",""),"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C '!M23),_xlfn.FORMULATEXT('#_ Page C '!M23),'#_ Page C '!M23),"9","#"),"8","#"),"7","#"),"6","#"),"5","#"),"4","#"),"3","#"),"2","#"),"1","#"),"0","#"),CHAR(10),""),"$","")," ",""),",","@"),"&gt;","@"),"&lt;","@"),"=","@"),")","@"),"(","@"),"^","@"),"/","@"),"+","@"),"*","@"),"-","@"),"@#","")))/2,TRUE,FALSE),"HardCodeMsg",IF(LEN(IF(_xlfn.ISFORMULA(' Page C '!M23),_xlfn.FORMULATEXT(' Page C '!M23),' Page C '!M23))-LEN(SUBSTITUTE(IF(_xlfn.ISFORMULA(' Page C '!M23),_xlfn.FORMULATEXT(' Page C '!M23),' Page C '!M23),"""",""))&gt;LEN(IF(_xlfn.ISFORMULA('#_ Page C '!M23),_xlfn.FORMULATEXT('#_ Page C '!M23),'#_ Page C '!M23))-LEN(SUBSTITUTE(IF(_xlfn.ISFORMULA('#_ Page C '!M23),_xlfn.FORMULATEXT('#_ Page C '!M23),'#_ Page C '!M23),"""","")),TRUE,FALSE),"HardQuoteMsg",IF(LEN(IF(_xlfn.ISFORMULA(' Page C '!M23),_xlfn.FORMULATEXT(' Page C '!M23),' Page C '!M23))-LEN(SUBSTITUTE(IF(_xlfn.ISFORMULA(' Page C '!M23),_xlfn.FORMULATEXT(' Page C '!M23),' Page C '!M23),"$",""))&lt;0.5*(LEN(IF(_xlfn.ISFORMULA('#_ Page C '!M23),_xlfn.FORMULATEXT('#_ Page C '!M23),'#_ Page C '!M23))-LEN(SUBSTITUTE(IF(_xlfn.ISFORMULA('#_ Page C '!M23),_xlfn.FORMULATEXT('#_ Page C '!M23),'#_ Page C '!M23),"$",""))),TRUE,FALSE),"MissingAbsMsg",TRUE,"PerfectMsg")</f>
        <v>WrongAnswer</v>
      </c>
      <c r="N23" s="93">
        <v>0</v>
      </c>
    </row>
    <row r="25" spans="2:14" x14ac:dyDescent="0.15">
      <c r="K25" s="98">
        <v>0</v>
      </c>
      <c r="L25" s="98"/>
      <c r="M25" s="98"/>
    </row>
    <row r="26" spans="2:14" x14ac:dyDescent="0.15">
      <c r="K26" s="95">
        <v>0</v>
      </c>
      <c r="L26" s="108">
        <v>0</v>
      </c>
      <c r="M26" s="108"/>
    </row>
    <row r="27" spans="2:14" x14ac:dyDescent="0.15">
      <c r="K27" s="95">
        <v>0</v>
      </c>
      <c r="L27" s="108">
        <v>0</v>
      </c>
      <c r="M27" s="108"/>
    </row>
    <row r="28" spans="2:14" x14ac:dyDescent="0.15">
      <c r="K28" s="95">
        <v>0</v>
      </c>
      <c r="L28" s="108">
        <v>0</v>
      </c>
      <c r="M28" s="108"/>
    </row>
    <row r="29" spans="2:14" x14ac:dyDescent="0.15">
      <c r="K29" s="95">
        <v>0</v>
      </c>
      <c r="L29" s="108">
        <v>0</v>
      </c>
      <c r="M29" s="108"/>
    </row>
    <row r="30" spans="2:14" x14ac:dyDescent="0.15">
      <c r="K30" s="95">
        <v>0</v>
      </c>
      <c r="L30" s="108">
        <v>0</v>
      </c>
      <c r="M30" s="108"/>
    </row>
    <row r="31" spans="2:14" x14ac:dyDescent="0.15">
      <c r="K31" s="95">
        <v>0</v>
      </c>
      <c r="L31" s="108">
        <v>0</v>
      </c>
      <c r="M31" s="108"/>
    </row>
    <row r="63" spans="12:12" x14ac:dyDescent="0.15">
      <c r="L63" s="93">
        <v>0</v>
      </c>
    </row>
    <row r="64" spans="12:12" x14ac:dyDescent="0.15">
      <c r="L64" s="93">
        <v>0</v>
      </c>
    </row>
    <row r="69" spans="12:12" x14ac:dyDescent="0.15">
      <c r="L69" s="93">
        <v>0</v>
      </c>
    </row>
    <row r="70" spans="12:12" x14ac:dyDescent="0.15">
      <c r="L70" s="93">
        <v>0</v>
      </c>
    </row>
    <row r="71" spans="12:12" x14ac:dyDescent="0.15">
      <c r="L71" s="93">
        <v>0</v>
      </c>
    </row>
    <row r="74" spans="12:12" x14ac:dyDescent="0.15">
      <c r="L74" s="93">
        <v>0</v>
      </c>
    </row>
    <row r="75" spans="12:12" x14ac:dyDescent="0.15">
      <c r="L75" s="93">
        <v>0</v>
      </c>
    </row>
    <row r="76" spans="12:12" x14ac:dyDescent="0.15">
      <c r="L76" s="93">
        <v>0</v>
      </c>
    </row>
  </sheetData>
  <mergeCells count="13">
    <mergeCell ref="L31:M31"/>
    <mergeCell ref="K25:M25"/>
    <mergeCell ref="L26:M26"/>
    <mergeCell ref="L27:M27"/>
    <mergeCell ref="L28:M28"/>
    <mergeCell ref="L29:M29"/>
    <mergeCell ref="L30:M30"/>
    <mergeCell ref="B4:I7"/>
    <mergeCell ref="K4:M4"/>
    <mergeCell ref="B9:I9"/>
    <mergeCell ref="K10:M10"/>
    <mergeCell ref="B15:I17"/>
    <mergeCell ref="K20:M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1DA1-8489-0744-A422-7637C3FC4FAC}">
  <sheetPr>
    <tabColor theme="4" tint="0.39997558519241921"/>
  </sheetPr>
  <dimension ref="A1:AO79"/>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1" max="1" width="8.83203125" customWidth="1"/>
    <col min="11" max="11" width="14.6640625" style="1" customWidth="1"/>
    <col min="12" max="12" width="55.5" bestFit="1" customWidth="1"/>
    <col min="13" max="13" width="53" customWidth="1"/>
  </cols>
  <sheetData>
    <row r="1" spans="1:41" s="68" customFormat="1" ht="22" customHeight="1" x14ac:dyDescent="0.2">
      <c r="A1" s="76" t="s">
        <v>307</v>
      </c>
      <c r="B1" s="76" t="s">
        <v>308</v>
      </c>
      <c r="C1" s="76" t="s">
        <v>309</v>
      </c>
      <c r="D1" s="77"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76"/>
      <c r="F1" s="76"/>
      <c r="G1" s="76"/>
      <c r="H1" s="76"/>
      <c r="I1" s="77" t="str" cm="1">
        <f t="array" ref="I1">_xlfn.IFS(ROW(A100)&lt;100,"Undo deleted row or quit without saving",COLUMN(AZ1)&lt;52,"Undo deleted column or quit without saving",ROW(A100)&gt;100,"Undo inserted row or quit without saving",COLUMN(AZ1)&gt;52,"Undo inserted column or quit without saving",Scoreboard!$F$23&lt;&gt;"","Security compromised: Undo last action or quit without saving",TRUE=TRUE,"Hardworking Student")</f>
        <v>Hardworking Student</v>
      </c>
      <c r="J1" s="77"/>
      <c r="K1" s="77"/>
      <c r="L1" s="77" t="s">
        <v>310</v>
      </c>
      <c r="M1" s="77"/>
      <c r="N1" s="77"/>
      <c r="O1" s="77"/>
      <c r="P1" s="78" t="s">
        <v>311</v>
      </c>
      <c r="Q1" s="77"/>
      <c r="R1" s="77"/>
      <c r="S1" s="110" t="s">
        <v>314</v>
      </c>
      <c r="T1" s="80"/>
      <c r="U1" s="79"/>
      <c r="V1" s="80"/>
      <c r="W1" s="79"/>
      <c r="X1" s="76" t="str">
        <f t="shared" ref="X1:AA2" si="0">A1</f>
        <v>earned</v>
      </c>
      <c r="Y1" s="76" t="str">
        <f t="shared" si="0"/>
        <v>possible</v>
      </c>
      <c r="Z1" s="76" t="str">
        <f t="shared" si="0"/>
        <v>cell</v>
      </c>
      <c r="AA1" s="77" t="str">
        <f t="shared" ca="1" si="0"/>
        <v>error</v>
      </c>
      <c r="AB1" s="76"/>
      <c r="AC1" s="76"/>
      <c r="AD1" s="81"/>
      <c r="AE1" s="81"/>
      <c r="AF1" s="77" t="str">
        <f>I1</f>
        <v>Hardworking Student</v>
      </c>
      <c r="AG1" s="77"/>
      <c r="AH1" s="81"/>
      <c r="AI1" s="81"/>
      <c r="AJ1" s="81"/>
      <c r="AK1" s="81"/>
      <c r="AL1" s="77" t="s">
        <v>310</v>
      </c>
      <c r="AM1" s="81"/>
      <c r="AN1" s="81"/>
      <c r="AO1" s="81"/>
    </row>
    <row r="2" spans="1:41" s="68" customFormat="1" ht="23" customHeight="1" thickBot="1" x14ac:dyDescent="0.45">
      <c r="A2" s="82">
        <f ca="1">' Page C SC'!$A$2</f>
        <v>0</v>
      </c>
      <c r="B2" s="83">
        <f>' Page C SC'!$B$2</f>
        <v>15</v>
      </c>
      <c r="C2" s="82" t="str" cm="1">
        <f t="array" aca="1" ref="C2" ca="1">SUBSTITUTE(IF(LEN(CELL("address"))&lt;15,CELL("address"),""),"$","")</f>
        <v/>
      </c>
      <c r="D2" s="84" t="str">
        <f ca="1">IF(ISNUMBER(SEARCH("FeedbackSFX!",_xlfn.FORMULATEXT(INDIRECT("' Page C SC'!"&amp;C2)))),"DRAGGING CELLS IS NOT PERMITTED. PLEASE UNDO LAST ACTION!!",IF($P$1&lt;&gt;"Feedback OFF",IFERROR(HLOOKUP(INDIRECT("' Page C SC'!"&amp;C2),FeedbackSFX!$B$2:$N$10,IF($P$1="Feedback ON", 2, FeedbackSFX!B1), FALSE), ""),""))</f>
        <v/>
      </c>
      <c r="E2" s="85"/>
      <c r="F2" s="85"/>
      <c r="G2" s="85"/>
      <c r="H2" s="85"/>
      <c r="I2" s="86"/>
      <c r="J2" s="85"/>
      <c r="K2" s="85"/>
      <c r="L2" s="85"/>
      <c r="M2" s="85"/>
      <c r="N2" s="85"/>
      <c r="O2" s="85"/>
      <c r="P2" s="92" t="str">
        <f ca="1">IF(Scoreboard!$E$4="Excel version: Invalid","****ERROR: Scoreboard requires Excel 365 or 2021 to run****", "")</f>
        <v/>
      </c>
      <c r="Q2" s="85"/>
      <c r="R2" s="85"/>
      <c r="S2" s="87"/>
      <c r="T2" s="88"/>
      <c r="U2" s="89"/>
      <c r="V2" s="88"/>
      <c r="W2" s="89"/>
      <c r="X2" s="90">
        <f t="shared" ca="1" si="0"/>
        <v>0</v>
      </c>
      <c r="Y2" s="90">
        <f t="shared" si="0"/>
        <v>15</v>
      </c>
      <c r="Z2" s="90" t="str">
        <f t="shared" ca="1" si="0"/>
        <v/>
      </c>
      <c r="AA2" s="84" t="str">
        <f t="shared" ca="1" si="0"/>
        <v/>
      </c>
      <c r="AB2" s="85"/>
      <c r="AC2" s="85"/>
      <c r="AD2" s="91"/>
      <c r="AE2" s="91"/>
      <c r="AF2" s="91"/>
      <c r="AG2" s="91"/>
      <c r="AH2" s="91"/>
      <c r="AI2" s="91"/>
      <c r="AJ2" s="91"/>
      <c r="AK2" s="91"/>
      <c r="AL2" s="91"/>
      <c r="AM2" s="91"/>
      <c r="AN2" s="91"/>
      <c r="AO2" s="91"/>
    </row>
    <row r="3" spans="1:41" ht="16" thickBot="1" x14ac:dyDescent="0.25"/>
    <row r="4" spans="1:41" ht="15" customHeight="1" x14ac:dyDescent="0.2">
      <c r="B4" s="35" t="s">
        <v>66</v>
      </c>
      <c r="C4" s="35"/>
      <c r="D4" s="35"/>
      <c r="E4" s="35"/>
      <c r="F4" s="35"/>
      <c r="G4" s="35"/>
      <c r="H4" s="35"/>
      <c r="I4" s="35"/>
      <c r="K4" s="3" t="s">
        <v>1</v>
      </c>
      <c r="L4" s="4"/>
      <c r="M4" s="5"/>
    </row>
    <row r="5" spans="1:41" x14ac:dyDescent="0.2">
      <c r="B5" s="35"/>
      <c r="C5" s="35"/>
      <c r="D5" s="35"/>
      <c r="E5" s="35"/>
      <c r="F5" s="35"/>
      <c r="G5" s="35"/>
      <c r="H5" s="35"/>
      <c r="I5" s="35"/>
      <c r="K5" s="6" t="s">
        <v>2</v>
      </c>
      <c r="L5" s="6" t="s">
        <v>3</v>
      </c>
      <c r="M5" s="69"/>
    </row>
    <row r="6" spans="1:41" x14ac:dyDescent="0.2">
      <c r="B6" s="35"/>
      <c r="C6" s="35"/>
      <c r="D6" s="35"/>
      <c r="E6" s="35"/>
      <c r="F6" s="35"/>
      <c r="G6" s="35"/>
      <c r="H6" s="35"/>
      <c r="I6" s="35"/>
      <c r="K6" s="6" t="s">
        <v>5</v>
      </c>
      <c r="L6" s="6" t="s">
        <v>6</v>
      </c>
      <c r="M6" s="69"/>
    </row>
    <row r="7" spans="1:41" x14ac:dyDescent="0.2">
      <c r="B7" s="35"/>
      <c r="C7" s="35"/>
      <c r="D7" s="35"/>
      <c r="E7" s="35"/>
      <c r="F7" s="35"/>
      <c r="G7" s="35"/>
      <c r="H7" s="35"/>
      <c r="I7" s="35"/>
      <c r="K7" s="6" t="s">
        <v>8</v>
      </c>
      <c r="L7" s="7" t="s">
        <v>9</v>
      </c>
      <c r="M7" s="70"/>
    </row>
    <row r="8" spans="1:41" ht="16" thickBot="1" x14ac:dyDescent="0.25">
      <c r="B8" s="36"/>
      <c r="C8" s="36"/>
      <c r="D8" s="36"/>
      <c r="E8" s="36"/>
      <c r="F8" s="36"/>
      <c r="G8" s="36"/>
      <c r="H8" s="36"/>
      <c r="I8" s="36"/>
      <c r="K8" s="6" t="s">
        <v>11</v>
      </c>
      <c r="L8" s="7" t="s">
        <v>12</v>
      </c>
      <c r="M8" s="111"/>
    </row>
    <row r="9" spans="1:41" ht="16" thickBot="1" x14ac:dyDescent="0.25">
      <c r="B9" s="37" t="s">
        <v>67</v>
      </c>
      <c r="C9" s="38"/>
      <c r="D9" s="38"/>
      <c r="E9" s="38"/>
      <c r="F9" s="38"/>
      <c r="G9" s="38"/>
      <c r="H9" s="38"/>
      <c r="I9" s="39"/>
      <c r="K9" s="6"/>
      <c r="L9" s="9"/>
      <c r="M9" s="10"/>
    </row>
    <row r="10" spans="1:41" ht="16" thickBot="1" x14ac:dyDescent="0.25">
      <c r="B10" s="40">
        <v>3</v>
      </c>
      <c r="C10" s="41">
        <v>4</v>
      </c>
      <c r="D10" s="41">
        <v>4</v>
      </c>
      <c r="E10" s="41">
        <v>5</v>
      </c>
      <c r="F10" s="41">
        <v>3</v>
      </c>
      <c r="G10" s="41">
        <v>3</v>
      </c>
      <c r="H10" s="41">
        <v>4</v>
      </c>
      <c r="I10" s="42">
        <v>5</v>
      </c>
      <c r="K10" s="11" t="s">
        <v>13</v>
      </c>
      <c r="L10" s="12"/>
      <c r="M10" s="13"/>
    </row>
    <row r="11" spans="1:41" x14ac:dyDescent="0.2">
      <c r="B11" s="43">
        <v>4</v>
      </c>
      <c r="C11" s="1">
        <v>3</v>
      </c>
      <c r="D11" s="1">
        <v>5</v>
      </c>
      <c r="E11" s="1">
        <v>4</v>
      </c>
      <c r="F11" s="1">
        <v>5</v>
      </c>
      <c r="G11" s="1">
        <v>3</v>
      </c>
      <c r="H11" s="1">
        <v>3</v>
      </c>
      <c r="I11" s="44">
        <v>5</v>
      </c>
      <c r="K11" s="45" t="s">
        <v>14</v>
      </c>
      <c r="L11" s="46" t="s">
        <v>22</v>
      </c>
      <c r="M11" s="73"/>
    </row>
    <row r="12" spans="1:41" x14ac:dyDescent="0.2">
      <c r="B12" s="43">
        <v>4</v>
      </c>
      <c r="C12" s="1">
        <v>4</v>
      </c>
      <c r="D12" s="1">
        <v>5</v>
      </c>
      <c r="E12" s="1">
        <v>4</v>
      </c>
      <c r="F12" s="1">
        <v>4</v>
      </c>
      <c r="G12" s="1">
        <v>4</v>
      </c>
      <c r="H12" s="1">
        <v>4</v>
      </c>
      <c r="I12" s="44">
        <v>4</v>
      </c>
      <c r="K12" s="47" t="s">
        <v>17</v>
      </c>
      <c r="L12" s="6" t="s">
        <v>68</v>
      </c>
      <c r="M12" s="113"/>
    </row>
    <row r="13" spans="1:41" ht="17" thickBot="1" x14ac:dyDescent="0.25">
      <c r="B13" s="48">
        <v>4</v>
      </c>
      <c r="C13" s="49">
        <v>3</v>
      </c>
      <c r="D13" s="49">
        <v>3</v>
      </c>
      <c r="E13" s="49">
        <v>3</v>
      </c>
      <c r="F13" s="49">
        <v>5</v>
      </c>
      <c r="G13" s="49">
        <v>4</v>
      </c>
      <c r="H13" s="49">
        <v>3</v>
      </c>
      <c r="I13" s="50">
        <v>3</v>
      </c>
      <c r="K13" s="47" t="s">
        <v>19</v>
      </c>
      <c r="L13" s="51" t="s">
        <v>15</v>
      </c>
      <c r="M13" s="71"/>
    </row>
    <row r="14" spans="1:41" x14ac:dyDescent="0.2">
      <c r="K14" s="47" t="s">
        <v>21</v>
      </c>
      <c r="L14" s="6" t="s">
        <v>18</v>
      </c>
      <c r="M14" s="72"/>
    </row>
    <row r="15" spans="1:41" x14ac:dyDescent="0.2">
      <c r="B15" s="52" t="s">
        <v>69</v>
      </c>
      <c r="C15" s="52"/>
      <c r="D15" s="52"/>
      <c r="E15" s="52"/>
      <c r="F15" s="52"/>
      <c r="G15" s="52"/>
      <c r="H15" s="52"/>
      <c r="I15" s="52"/>
      <c r="K15" s="47" t="s">
        <v>23</v>
      </c>
      <c r="L15" s="6" t="s">
        <v>70</v>
      </c>
      <c r="M15" s="72"/>
    </row>
    <row r="16" spans="1:41" x14ac:dyDescent="0.2">
      <c r="B16" s="52"/>
      <c r="C16" s="52"/>
      <c r="D16" s="52"/>
      <c r="E16" s="52"/>
      <c r="F16" s="52"/>
      <c r="G16" s="52"/>
      <c r="H16" s="52"/>
      <c r="I16" s="52"/>
      <c r="K16" s="47" t="s">
        <v>25</v>
      </c>
      <c r="L16" s="6" t="s">
        <v>24</v>
      </c>
      <c r="M16" s="71"/>
    </row>
    <row r="17" spans="2:14" x14ac:dyDescent="0.2">
      <c r="B17" s="52"/>
      <c r="C17" s="52"/>
      <c r="D17" s="52"/>
      <c r="E17" s="52"/>
      <c r="F17" s="52"/>
      <c r="G17" s="52"/>
      <c r="H17" s="52"/>
      <c r="I17" s="52"/>
      <c r="K17" s="47" t="s">
        <v>27</v>
      </c>
      <c r="L17" s="6" t="s">
        <v>26</v>
      </c>
      <c r="M17" s="71"/>
    </row>
    <row r="18" spans="2:14" x14ac:dyDescent="0.2">
      <c r="K18" s="47" t="s">
        <v>30</v>
      </c>
      <c r="L18" s="6" t="s">
        <v>28</v>
      </c>
      <c r="M18" s="74"/>
    </row>
    <row r="19" spans="2:14" x14ac:dyDescent="0.2">
      <c r="K19" s="23"/>
      <c r="L19" s="9"/>
      <c r="M19" s="10"/>
    </row>
    <row r="20" spans="2:14" ht="16" thickBot="1" x14ac:dyDescent="0.25">
      <c r="K20" s="53" t="s">
        <v>29</v>
      </c>
      <c r="L20" s="54"/>
      <c r="M20" s="55"/>
    </row>
    <row r="21" spans="2:14" x14ac:dyDescent="0.2">
      <c r="K21" s="56" t="s">
        <v>30</v>
      </c>
      <c r="L21" s="56" t="s">
        <v>31</v>
      </c>
      <c r="M21" s="69"/>
    </row>
    <row r="22" spans="2:14" x14ac:dyDescent="0.2">
      <c r="K22" s="6" t="s">
        <v>34</v>
      </c>
      <c r="L22" s="6" t="s">
        <v>35</v>
      </c>
      <c r="M22" s="69"/>
    </row>
    <row r="23" spans="2:14" x14ac:dyDescent="0.2">
      <c r="K23" s="23"/>
      <c r="L23" s="25" t="s">
        <v>37</v>
      </c>
      <c r="M23" s="75" t="str">
        <f>_xlfn.CONCAT(M5:M6,M21:M22)</f>
        <v/>
      </c>
      <c r="N23" t="s">
        <v>38</v>
      </c>
    </row>
    <row r="24" spans="2:14" ht="16" thickBot="1" x14ac:dyDescent="0.25">
      <c r="K24" s="26"/>
      <c r="L24" s="27"/>
      <c r="M24" s="28"/>
    </row>
    <row r="25" spans="2:14" x14ac:dyDescent="0.2">
      <c r="K25" s="3" t="s">
        <v>39</v>
      </c>
      <c r="L25" s="4"/>
      <c r="M25" s="5"/>
    </row>
    <row r="26" spans="2:14" x14ac:dyDescent="0.2">
      <c r="K26" s="6" t="s">
        <v>36</v>
      </c>
      <c r="L26" s="29" t="s">
        <v>71</v>
      </c>
      <c r="M26" s="29"/>
    </row>
    <row r="27" spans="2:14" x14ac:dyDescent="0.2">
      <c r="K27" s="6" t="s">
        <v>41</v>
      </c>
      <c r="L27" s="29" t="s">
        <v>72</v>
      </c>
      <c r="M27" s="29"/>
    </row>
    <row r="28" spans="2:14" x14ac:dyDescent="0.2">
      <c r="K28" s="6" t="s">
        <v>43</v>
      </c>
      <c r="L28" s="29" t="s">
        <v>73</v>
      </c>
      <c r="M28" s="29"/>
    </row>
    <row r="29" spans="2:14" x14ac:dyDescent="0.2">
      <c r="K29" s="6" t="s">
        <v>45</v>
      </c>
      <c r="L29" s="29" t="s">
        <v>74</v>
      </c>
      <c r="M29" s="29"/>
    </row>
    <row r="30" spans="2:14" x14ac:dyDescent="0.2">
      <c r="K30" s="6" t="s">
        <v>47</v>
      </c>
      <c r="L30" s="29" t="s">
        <v>75</v>
      </c>
      <c r="M30" s="29"/>
    </row>
    <row r="31" spans="2:14" x14ac:dyDescent="0.2">
      <c r="K31" s="6" t="s">
        <v>49</v>
      </c>
      <c r="L31" s="29" t="s">
        <v>76</v>
      </c>
      <c r="M31" s="29"/>
    </row>
    <row r="32" spans="2:14" x14ac:dyDescent="0.2">
      <c r="K32" s="7"/>
      <c r="L32" s="9"/>
      <c r="M32" s="9"/>
    </row>
    <row r="33" spans="11:13" x14ac:dyDescent="0.2">
      <c r="K33" s="7"/>
      <c r="L33" s="9"/>
      <c r="M33" s="9"/>
    </row>
    <row r="34" spans="11:13" x14ac:dyDescent="0.2">
      <c r="K34" s="7"/>
      <c r="L34" s="9"/>
      <c r="M34" s="9"/>
    </row>
    <row r="35" spans="11:13" x14ac:dyDescent="0.2">
      <c r="K35" s="7"/>
      <c r="L35" s="9"/>
      <c r="M35" s="9"/>
    </row>
    <row r="36" spans="11:13" x14ac:dyDescent="0.2">
      <c r="K36" s="7"/>
      <c r="L36" s="9"/>
      <c r="M36" s="9"/>
    </row>
    <row r="37" spans="11:13" x14ac:dyDescent="0.2">
      <c r="K37" s="7"/>
      <c r="L37" s="9"/>
      <c r="M37" s="9"/>
    </row>
    <row r="38" spans="11:13" x14ac:dyDescent="0.2">
      <c r="K38" s="7"/>
      <c r="L38" s="9"/>
      <c r="M38" s="9"/>
    </row>
    <row r="39" spans="11:13" x14ac:dyDescent="0.2">
      <c r="K39" s="7"/>
      <c r="L39" s="9"/>
      <c r="M39" s="9"/>
    </row>
    <row r="40" spans="11:13" x14ac:dyDescent="0.2">
      <c r="K40" s="7"/>
      <c r="L40" s="9"/>
      <c r="M40" s="9"/>
    </row>
    <row r="41" spans="11:13" x14ac:dyDescent="0.2">
      <c r="K41" s="7"/>
      <c r="L41" s="9"/>
      <c r="M41" s="9"/>
    </row>
    <row r="42" spans="11:13" x14ac:dyDescent="0.2">
      <c r="K42" s="7"/>
      <c r="L42" s="9"/>
      <c r="M42" s="9"/>
    </row>
    <row r="43" spans="11:13" x14ac:dyDescent="0.2">
      <c r="K43" s="7"/>
      <c r="L43" s="9"/>
      <c r="M43" s="9"/>
    </row>
    <row r="44" spans="11:13" x14ac:dyDescent="0.2">
      <c r="K44" s="7"/>
      <c r="L44" s="9"/>
      <c r="M44" s="9"/>
    </row>
    <row r="45" spans="11:13" x14ac:dyDescent="0.2">
      <c r="K45" s="7"/>
      <c r="L45" s="9"/>
      <c r="M45" s="9"/>
    </row>
    <row r="46" spans="11:13" x14ac:dyDescent="0.2">
      <c r="K46" s="7"/>
      <c r="L46" s="9"/>
      <c r="M46" s="9"/>
    </row>
    <row r="47" spans="11:13" x14ac:dyDescent="0.2">
      <c r="K47" s="7"/>
      <c r="L47" s="9"/>
      <c r="M47" s="9"/>
    </row>
    <row r="48" spans="11:13" x14ac:dyDescent="0.2">
      <c r="K48" s="7"/>
      <c r="L48" s="9"/>
      <c r="M48" s="9"/>
    </row>
    <row r="49" spans="11:13" x14ac:dyDescent="0.2">
      <c r="K49" s="7"/>
      <c r="L49" s="9"/>
      <c r="M49" s="9"/>
    </row>
    <row r="50" spans="11:13" x14ac:dyDescent="0.2">
      <c r="K50" s="7"/>
      <c r="L50" s="9"/>
      <c r="M50" s="9"/>
    </row>
    <row r="51" spans="11:13" x14ac:dyDescent="0.2">
      <c r="K51" s="7"/>
      <c r="L51" s="9"/>
      <c r="M51" s="9"/>
    </row>
    <row r="52" spans="11:13" x14ac:dyDescent="0.2">
      <c r="K52" s="7"/>
      <c r="L52" s="9"/>
      <c r="M52" s="9"/>
    </row>
    <row r="53" spans="11:13" x14ac:dyDescent="0.2">
      <c r="K53" s="7"/>
      <c r="L53" s="9"/>
      <c r="M53" s="9"/>
    </row>
    <row r="54" spans="11:13" x14ac:dyDescent="0.2">
      <c r="K54" s="7"/>
      <c r="L54" s="9"/>
      <c r="M54" s="9"/>
    </row>
    <row r="55" spans="11:13" x14ac:dyDescent="0.2">
      <c r="K55" s="7"/>
      <c r="L55" s="9"/>
      <c r="M55" s="9"/>
    </row>
    <row r="56" spans="11:13" x14ac:dyDescent="0.2">
      <c r="K56" s="7"/>
      <c r="L56" s="9"/>
      <c r="M56" s="9"/>
    </row>
    <row r="57" spans="11:13" x14ac:dyDescent="0.2">
      <c r="K57" s="7"/>
      <c r="L57" s="9"/>
      <c r="M57" s="9"/>
    </row>
    <row r="58" spans="11:13" x14ac:dyDescent="0.2">
      <c r="K58" s="7"/>
      <c r="L58" s="9"/>
      <c r="M58" s="9"/>
    </row>
    <row r="59" spans="11:13" x14ac:dyDescent="0.2">
      <c r="K59" s="7"/>
      <c r="L59" s="9"/>
      <c r="M59" s="9"/>
    </row>
    <row r="60" spans="11:13" x14ac:dyDescent="0.2">
      <c r="K60" s="30"/>
      <c r="L60" s="31"/>
      <c r="M60" s="31"/>
    </row>
    <row r="61" spans="11:13" x14ac:dyDescent="0.2">
      <c r="K61" s="30"/>
      <c r="L61" s="31"/>
      <c r="M61" s="31"/>
    </row>
    <row r="62" spans="11:13" x14ac:dyDescent="0.2">
      <c r="K62" s="30"/>
      <c r="L62" s="31"/>
      <c r="M62" s="31"/>
    </row>
    <row r="63" spans="11:13" x14ac:dyDescent="0.2">
      <c r="K63" s="30"/>
      <c r="L63" s="31" t="s">
        <v>32</v>
      </c>
      <c r="M63" s="31"/>
    </row>
    <row r="64" spans="11:13" x14ac:dyDescent="0.2">
      <c r="K64" s="30"/>
      <c r="L64" s="31" t="s">
        <v>51</v>
      </c>
      <c r="M64" s="31"/>
    </row>
    <row r="65" spans="11:13" x14ac:dyDescent="0.2">
      <c r="K65" s="30"/>
      <c r="L65" s="31"/>
      <c r="M65" s="31"/>
    </row>
    <row r="66" spans="11:13" x14ac:dyDescent="0.2">
      <c r="K66" s="30"/>
      <c r="L66" s="31"/>
      <c r="M66" s="31"/>
    </row>
    <row r="67" spans="11:13" x14ac:dyDescent="0.2">
      <c r="K67" s="30"/>
      <c r="L67" s="31"/>
      <c r="M67" s="31"/>
    </row>
    <row r="68" spans="11:13" x14ac:dyDescent="0.2">
      <c r="K68" s="30"/>
      <c r="L68" s="31"/>
      <c r="M68" s="31"/>
    </row>
    <row r="69" spans="11:13" x14ac:dyDescent="0.2">
      <c r="K69" s="30"/>
      <c r="L69" s="31" t="s">
        <v>4</v>
      </c>
      <c r="M69" s="31"/>
    </row>
    <row r="70" spans="11:13" x14ac:dyDescent="0.2">
      <c r="K70" s="30"/>
      <c r="L70" s="31" t="s">
        <v>52</v>
      </c>
      <c r="M70" s="31"/>
    </row>
    <row r="71" spans="11:13" x14ac:dyDescent="0.2">
      <c r="K71" s="30"/>
      <c r="L71" s="31" t="s">
        <v>53</v>
      </c>
      <c r="M71" s="31"/>
    </row>
    <row r="72" spans="11:13" x14ac:dyDescent="0.2">
      <c r="K72" s="30"/>
      <c r="L72" s="31"/>
      <c r="M72" s="31"/>
    </row>
    <row r="73" spans="11:13" x14ac:dyDescent="0.2">
      <c r="K73" s="30"/>
      <c r="L73" s="31"/>
      <c r="M73" s="31"/>
    </row>
    <row r="74" spans="11:13" x14ac:dyDescent="0.2">
      <c r="K74" s="30"/>
      <c r="L74" s="31" t="s">
        <v>54</v>
      </c>
      <c r="M74" s="31"/>
    </row>
    <row r="75" spans="11:13" x14ac:dyDescent="0.2">
      <c r="K75" s="30"/>
      <c r="L75" s="31" t="s">
        <v>7</v>
      </c>
      <c r="M75" s="31"/>
    </row>
    <row r="76" spans="11:13" x14ac:dyDescent="0.2">
      <c r="K76" s="30"/>
      <c r="L76" s="31" t="s">
        <v>55</v>
      </c>
      <c r="M76" s="31"/>
    </row>
    <row r="77" spans="11:13" x14ac:dyDescent="0.2">
      <c r="K77" s="30"/>
      <c r="L77" s="31"/>
      <c r="M77" s="31"/>
    </row>
    <row r="78" spans="11:13" x14ac:dyDescent="0.2">
      <c r="K78" s="30"/>
      <c r="L78" s="31"/>
      <c r="M78" s="31"/>
    </row>
    <row r="79" spans="11:13" x14ac:dyDescent="0.2">
      <c r="K79" s="30"/>
      <c r="L79" s="31"/>
      <c r="M79" s="31"/>
    </row>
  </sheetData>
  <mergeCells count="13">
    <mergeCell ref="L31:M31"/>
    <mergeCell ref="K25:M25"/>
    <mergeCell ref="L26:M26"/>
    <mergeCell ref="L27:M27"/>
    <mergeCell ref="L28:M28"/>
    <mergeCell ref="L29:M29"/>
    <mergeCell ref="L30:M30"/>
    <mergeCell ref="B4:I7"/>
    <mergeCell ref="K4:M4"/>
    <mergeCell ref="B9:I9"/>
    <mergeCell ref="K10:M10"/>
    <mergeCell ref="B15:I17"/>
    <mergeCell ref="K20:M20"/>
  </mergeCells>
  <conditionalFormatting sqref="A1:A2">
    <cfRule type="expression" dxfId="24" priority="12">
      <formula>$A$2/$B$2&gt;=0.076</formula>
    </cfRule>
  </conditionalFormatting>
  <conditionalFormatting sqref="B1:B2">
    <cfRule type="expression" dxfId="23" priority="13">
      <formula>$A$2/$B$2&gt;=0.153</formula>
    </cfRule>
  </conditionalFormatting>
  <conditionalFormatting sqref="C1:C2">
    <cfRule type="expression" dxfId="22" priority="14">
      <formula>$A$2/$B$2&gt;=0.23</formula>
    </cfRule>
  </conditionalFormatting>
  <conditionalFormatting sqref="D1:D2">
    <cfRule type="expression" dxfId="21" priority="15">
      <formula>$A$2/$B$2&gt;=0.307</formula>
    </cfRule>
  </conditionalFormatting>
  <conditionalFormatting sqref="E1:E2">
    <cfRule type="expression" dxfId="20" priority="16">
      <formula>$A$2/$B$2&gt;=0.384</formula>
    </cfRule>
  </conditionalFormatting>
  <conditionalFormatting sqref="F1:F2">
    <cfRule type="expression" dxfId="19" priority="17">
      <formula>$A$2/$B$2&gt;=0.461</formula>
    </cfRule>
  </conditionalFormatting>
  <conditionalFormatting sqref="G1:G2">
    <cfRule type="expression" dxfId="18" priority="18">
      <formula>$A$2/$B$2&gt;=0.538</formula>
    </cfRule>
  </conditionalFormatting>
  <conditionalFormatting sqref="H1:H2">
    <cfRule type="expression" dxfId="17" priority="19">
      <formula>$A$2/$B$2&gt;=0.615</formula>
    </cfRule>
  </conditionalFormatting>
  <conditionalFormatting sqref="I1:P2">
    <cfRule type="expression" dxfId="16" priority="20">
      <formula>$A$2/$B$2&gt;=0.692</formula>
    </cfRule>
  </conditionalFormatting>
  <conditionalFormatting sqref="X1:AF1 X2:AO2 AH1:AK1 AM1:AO1">
    <cfRule type="expression" dxfId="15" priority="21">
      <formula>$A$2/$B$2&gt;=1</formula>
    </cfRule>
  </conditionalFormatting>
  <conditionalFormatting sqref="O1">
    <cfRule type="expression" dxfId="14" priority="11">
      <formula>$A$2/$B$2&gt;=0.846</formula>
    </cfRule>
  </conditionalFormatting>
  <conditionalFormatting sqref="AG1">
    <cfRule type="expression" dxfId="13" priority="10">
      <formula>$A$2/$B$2&gt;=0.846</formula>
    </cfRule>
  </conditionalFormatting>
  <conditionalFormatting sqref="AL1">
    <cfRule type="expression" dxfId="12" priority="9">
      <formula>$A$2/$B$2&gt;=0.846</formula>
    </cfRule>
  </conditionalFormatting>
  <conditionalFormatting sqref="L1">
    <cfRule type="expression" dxfId="11" priority="8">
      <formula>$A$2/$B$2&gt;=0.846</formula>
    </cfRule>
  </conditionalFormatting>
  <conditionalFormatting sqref="Q1:R2">
    <cfRule type="expression" dxfId="10" priority="7">
      <formula>$A$2/$B$2&gt;=0.846</formula>
    </cfRule>
  </conditionalFormatting>
  <conditionalFormatting sqref="P1">
    <cfRule type="expression" dxfId="9" priority="6">
      <formula>$P$1&lt;&gt;""</formula>
    </cfRule>
  </conditionalFormatting>
  <conditionalFormatting sqref="A1:O2 X1:AO2 P2:R2 Q1:R1">
    <cfRule type="expression" dxfId="8" priority="5">
      <formula>$P$1="Feedback OFF"</formula>
    </cfRule>
  </conditionalFormatting>
  <conditionalFormatting sqref="A3:AA100">
    <cfRule type="expression" dxfId="1" priority="2" stopIfTrue="1">
      <formula>$D$2="DRAGGING CELLS IS NOT PERMITTED. PLEASE UNDO LAST ACTION!!"</formula>
    </cfRule>
  </conditionalFormatting>
  <dataValidations count="5">
    <dataValidation type="list" allowBlank="1" showInputMessage="1" showErrorMessage="1" sqref="M5" xr:uid="{AE8F238C-2EA5-4643-93C0-F3C9D46923B5}">
      <formula1>$L$69:$L$71</formula1>
    </dataValidation>
    <dataValidation type="list" allowBlank="1" showInputMessage="1" showErrorMessage="1" sqref="M6" xr:uid="{C27E519A-E1DF-614B-BFE3-7E3521DA6E49}">
      <formula1>$L$74:$L$76</formula1>
    </dataValidation>
    <dataValidation type="list" allowBlank="1" showInputMessage="1" showErrorMessage="1" sqref="M21" xr:uid="{B477DD71-8523-964D-8B28-6AA996FEB330}">
      <formula1>$L$63:$L$64</formula1>
    </dataValidation>
    <dataValidation type="list" allowBlank="1" showInputMessage="1" showErrorMessage="1" sqref="M22" xr:uid="{C021AAE1-9F89-D043-8A3C-5E1A25173D39}">
      <formula1>$K$26:$K$31</formula1>
    </dataValidation>
    <dataValidation type="list" allowBlank="1" showInputMessage="1" showErrorMessage="1" sqref="P1" xr:uid="{BF6E373F-8566-3F45-8825-7D0E3AAEF805}">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B97026E1-FECB-0F4F-9E0C-402644518D54}">
            <xm:f>AND($P$1&lt;&gt;"Feedback OFF",IF(' Page C SC'!A3=FeedbackSFX!$C$2, TRUE, FALSE))</xm:f>
            <x14:dxf>
              <fill>
                <patternFill>
                  <bgColor rgb="FFCEEED0"/>
                </patternFill>
              </fill>
            </x14:dxf>
          </x14:cfRule>
          <xm:sqref>A3:AL76</xm:sqref>
        </x14:conditionalFormatting>
        <x14:conditionalFormatting xmlns:xm="http://schemas.microsoft.com/office/excel/2006/main">
          <x14:cfRule type="expression" priority="23" stopIfTrue="1" id="{E91CB62C-88D1-E54F-A5C3-7BD4DEBB293C}">
            <xm:f>AND($P$1&lt;&gt;"Feedback OFF",IF(' Page C SC'!A3=FeedbackSFX!$K$2, TRUE, FALSE))</xm:f>
            <x14:dxf>
              <fill>
                <patternFill>
                  <bgColor rgb="FFFFFF64"/>
                </patternFill>
              </fill>
            </x14:dxf>
          </x14:cfRule>
          <xm:sqref>A3:AL76</xm:sqref>
        </x14:conditionalFormatting>
        <x14:conditionalFormatting xmlns:xm="http://schemas.microsoft.com/office/excel/2006/main">
          <x14:cfRule type="expression" priority="24" stopIfTrue="1" id="{B7B8676A-3758-4947-9C9D-7177B5B28EDC}">
            <xm:f>AND($P$1&lt;&gt;"Feedback OFF",AND(IF(' Page C SC'!A3&lt;&gt;FeedbackSFX!$C$2, TRUE, FALSE),' Page C SC'!A3&lt;&gt;"",_xlfn.ISFORMULA(' Page C SC'!A3)))</xm:f>
            <x14:dxf>
              <fill>
                <patternFill>
                  <bgColor rgb="FFFF99CC"/>
                </patternFill>
              </fill>
            </x14:dxf>
          </x14:cfRule>
          <xm:sqref>A3:AL76</xm:sqref>
        </x14:conditionalFormatting>
        <x14:conditionalFormatting xmlns:xm="http://schemas.microsoft.com/office/excel/2006/main">
          <x14:cfRule type="expression" priority="4" stopIfTrue="1" id="{9C626CAD-7DF3-8F41-8B78-32E5D1E43DA5}">
            <xm:f>Scoreboard!$F$23&lt;&gt;""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E7D1B860-D5EE-9F4A-AF39-1E1B303EC10C}">
            <xm:f>Scoreboard!$F$23&lt;&gt;""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658B7509-AAE5-5847-B457-B7ABC4D88B49}">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1585-C327-8B43-A158-9483C29A9D44}">
  <sheetPr>
    <tabColor rgb="FF4FADEA"/>
  </sheetPr>
  <dimension ref="A1:AO76"/>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4.83203125" style="93" customWidth="1"/>
    <col min="2" max="2" width="9.5" style="93" bestFit="1" customWidth="1"/>
    <col min="3" max="9" width="9" style="93" bestFit="1" customWidth="1"/>
    <col min="10" max="10" width="8.83203125" style="93"/>
    <col min="11" max="11" width="14.6640625" style="95" customWidth="1"/>
    <col min="12" max="12" width="55.5" style="93" bestFit="1" customWidth="1"/>
    <col min="13" max="13" width="53" style="93" customWidth="1"/>
    <col min="14" max="31" width="8.83203125" style="93"/>
    <col min="32" max="32" width="9" style="93" bestFit="1" customWidth="1"/>
    <col min="33" max="16384" width="8.83203125" style="93"/>
  </cols>
  <sheetData>
    <row r="1" spans="1:41" s="94" customFormat="1" ht="22" customHeight="1" x14ac:dyDescent="0.15">
      <c r="A1" s="95" t="s">
        <v>307</v>
      </c>
      <c r="B1" s="95" t="s">
        <v>308</v>
      </c>
      <c r="C1" s="95" t="s">
        <v>309</v>
      </c>
      <c r="D1" s="10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95"/>
      <c r="F1" s="95"/>
      <c r="G1" s="95"/>
      <c r="H1" s="95"/>
      <c r="I1" s="101" t="str">
        <f>' Page C SC'!$I$1</f>
        <v>Hardworking Student</v>
      </c>
      <c r="J1" s="101"/>
      <c r="K1" s="101"/>
      <c r="L1" s="101" t="s">
        <v>310</v>
      </c>
      <c r="M1" s="101"/>
      <c r="N1" s="101"/>
      <c r="O1" s="101"/>
      <c r="P1" s="101" t="s">
        <v>311</v>
      </c>
      <c r="Q1" s="101"/>
      <c r="R1" s="101"/>
      <c r="S1" s="93"/>
      <c r="T1" s="93"/>
      <c r="U1" s="93"/>
      <c r="V1" s="93"/>
      <c r="W1" s="93"/>
      <c r="X1" s="95" t="str">
        <f t="shared" ref="X1:AA2" si="0">A1</f>
        <v>earned</v>
      </c>
      <c r="Y1" s="95" t="str">
        <f t="shared" si="0"/>
        <v>possible</v>
      </c>
      <c r="Z1" s="95" t="str">
        <f t="shared" si="0"/>
        <v>cell</v>
      </c>
      <c r="AA1" s="101" t="str">
        <f t="shared" ca="1" si="0"/>
        <v>error</v>
      </c>
      <c r="AB1" s="95"/>
      <c r="AC1" s="95"/>
      <c r="AD1" s="93"/>
      <c r="AE1" s="93"/>
      <c r="AF1" s="101" t="str">
        <f>I1</f>
        <v>Hardworking Student</v>
      </c>
      <c r="AG1" s="101"/>
      <c r="AH1" s="93"/>
      <c r="AI1" s="93"/>
      <c r="AJ1" s="93"/>
      <c r="AK1" s="93"/>
      <c r="AL1" s="101" t="s">
        <v>310</v>
      </c>
      <c r="AM1" s="93"/>
      <c r="AN1" s="93"/>
      <c r="AO1" s="93"/>
    </row>
    <row r="2" spans="1:41" s="94" customFormat="1" ht="23" customHeight="1" x14ac:dyDescent="0.15">
      <c r="A2" s="95">
        <f ca="1">' Page C SC'!$A$2</f>
        <v>0</v>
      </c>
      <c r="B2" s="102">
        <f>' Page C SC'!$B$2</f>
        <v>15</v>
      </c>
      <c r="C2" s="95" t="str" cm="1">
        <f t="array" aca="1" ref="C2" ca="1">SUBSTITUTE(IF(LEN(CELL("address"))&lt;15,CELL("address"),""),"$","")</f>
        <v/>
      </c>
      <c r="D2" s="101" t="str">
        <f ca="1">IF(ISNUMBER(SEARCH("FeedbackSFX!",_xlfn.FORMULATEXT(INDIRECT("' Page C SC'!"&amp;C2)))),"DRAGGING CELLS IS NOT PERMITTED. PLEASE UNDO LAST ACTION!!",IF($P$1&lt;&gt;"Feedback OFF",IFERROR(HLOOKUP(INDIRECT("' Page C SC'!"&amp;C2),FeedbackSFX!$B$2:$N$10,IF($P$1="Feedback ON", 2, FeedbackSFX!B1), FALSE), ""),""))</f>
        <v/>
      </c>
      <c r="E2" s="95"/>
      <c r="F2" s="95"/>
      <c r="G2" s="95"/>
      <c r="H2" s="95"/>
      <c r="I2" s="103"/>
      <c r="J2" s="95"/>
      <c r="K2" s="95"/>
      <c r="L2" s="95"/>
      <c r="M2" s="95"/>
      <c r="N2" s="95"/>
      <c r="O2" s="95"/>
      <c r="P2" s="95"/>
      <c r="Q2" s="95"/>
      <c r="R2" s="95"/>
      <c r="S2" s="93"/>
      <c r="T2" s="93"/>
      <c r="U2" s="93"/>
      <c r="V2" s="93"/>
      <c r="W2" s="93"/>
      <c r="X2" s="104">
        <f t="shared" ca="1" si="0"/>
        <v>0</v>
      </c>
      <c r="Y2" s="104">
        <f t="shared" si="0"/>
        <v>15</v>
      </c>
      <c r="Z2" s="104" t="str">
        <f t="shared" ca="1" si="0"/>
        <v/>
      </c>
      <c r="AA2" s="101" t="str">
        <f t="shared" ca="1" si="0"/>
        <v/>
      </c>
      <c r="AB2" s="95"/>
      <c r="AC2" s="95"/>
      <c r="AD2" s="93"/>
      <c r="AE2" s="93"/>
      <c r="AF2" s="93"/>
      <c r="AG2" s="93"/>
      <c r="AH2" s="93"/>
      <c r="AI2" s="93"/>
      <c r="AJ2" s="93"/>
      <c r="AK2" s="93"/>
      <c r="AL2" s="93"/>
      <c r="AM2" s="93"/>
      <c r="AN2" s="93"/>
      <c r="AO2" s="93"/>
    </row>
    <row r="4" spans="1:41" ht="15" customHeight="1" x14ac:dyDescent="0.15">
      <c r="B4" s="96" t="s">
        <v>66</v>
      </c>
      <c r="C4" s="96"/>
      <c r="D4" s="96"/>
      <c r="E4" s="96"/>
      <c r="F4" s="96"/>
      <c r="G4" s="96"/>
      <c r="H4" s="96"/>
      <c r="I4" s="96"/>
      <c r="K4" s="98" t="s">
        <v>1</v>
      </c>
      <c r="L4" s="98"/>
      <c r="M4" s="98"/>
    </row>
    <row r="5" spans="1:41" x14ac:dyDescent="0.15">
      <c r="B5" s="96"/>
      <c r="C5" s="96"/>
      <c r="D5" s="96"/>
      <c r="E5" s="96"/>
      <c r="F5" s="96"/>
      <c r="G5" s="96"/>
      <c r="H5" s="96"/>
      <c r="I5" s="96"/>
      <c r="K5" s="95" t="s">
        <v>2</v>
      </c>
      <c r="L5" s="95" t="s">
        <v>3</v>
      </c>
      <c r="M5" s="95" t="s">
        <v>52</v>
      </c>
    </row>
    <row r="6" spans="1:41" x14ac:dyDescent="0.15">
      <c r="B6" s="96"/>
      <c r="C6" s="96"/>
      <c r="D6" s="96"/>
      <c r="E6" s="96"/>
      <c r="F6" s="96"/>
      <c r="G6" s="96"/>
      <c r="H6" s="96"/>
      <c r="I6" s="96"/>
      <c r="K6" s="95" t="s">
        <v>5</v>
      </c>
      <c r="L6" s="95" t="s">
        <v>6</v>
      </c>
      <c r="M6" s="95" t="s">
        <v>7</v>
      </c>
    </row>
    <row r="7" spans="1:41" x14ac:dyDescent="0.15">
      <c r="B7" s="96"/>
      <c r="C7" s="96"/>
      <c r="D7" s="96"/>
      <c r="E7" s="96"/>
      <c r="F7" s="96"/>
      <c r="G7" s="96"/>
      <c r="H7" s="96"/>
      <c r="I7" s="96"/>
      <c r="K7" s="95" t="s">
        <v>8</v>
      </c>
      <c r="L7" s="95" t="s">
        <v>9</v>
      </c>
      <c r="M7" s="95">
        <v>4</v>
      </c>
    </row>
    <row r="8" spans="1:41" x14ac:dyDescent="0.15">
      <c r="B8" s="114"/>
      <c r="C8" s="114"/>
      <c r="D8" s="114"/>
      <c r="E8" s="114"/>
      <c r="F8" s="114"/>
      <c r="G8" s="114"/>
      <c r="H8" s="114"/>
      <c r="I8" s="114"/>
      <c r="K8" s="95" t="s">
        <v>11</v>
      </c>
      <c r="L8" s="95" t="s">
        <v>12</v>
      </c>
      <c r="M8" s="99">
        <v>0.05</v>
      </c>
    </row>
    <row r="9" spans="1:41" x14ac:dyDescent="0.15">
      <c r="B9" s="100" t="s">
        <v>67</v>
      </c>
      <c r="C9" s="100"/>
      <c r="D9" s="100"/>
      <c r="E9" s="100"/>
      <c r="F9" s="100"/>
      <c r="G9" s="100"/>
      <c r="H9" s="100"/>
      <c r="I9" s="100"/>
    </row>
    <row r="10" spans="1:41" x14ac:dyDescent="0.15">
      <c r="B10" s="95">
        <v>3</v>
      </c>
      <c r="C10" s="95">
        <v>4</v>
      </c>
      <c r="D10" s="95">
        <v>4</v>
      </c>
      <c r="E10" s="95">
        <v>5</v>
      </c>
      <c r="F10" s="95">
        <v>3</v>
      </c>
      <c r="G10" s="95">
        <v>3</v>
      </c>
      <c r="H10" s="95">
        <v>4</v>
      </c>
      <c r="I10" s="95">
        <v>5</v>
      </c>
      <c r="K10" s="98" t="s">
        <v>13</v>
      </c>
      <c r="L10" s="98"/>
      <c r="M10" s="98"/>
    </row>
    <row r="11" spans="1:41" x14ac:dyDescent="0.15">
      <c r="B11" s="95">
        <v>4</v>
      </c>
      <c r="C11" s="95">
        <v>3</v>
      </c>
      <c r="D11" s="95">
        <v>5</v>
      </c>
      <c r="E11" s="95">
        <v>4</v>
      </c>
      <c r="F11" s="95">
        <v>5</v>
      </c>
      <c r="G11" s="95">
        <v>3</v>
      </c>
      <c r="H11" s="95">
        <v>3</v>
      </c>
      <c r="I11" s="95">
        <v>5</v>
      </c>
      <c r="K11" s="95" t="s">
        <v>14</v>
      </c>
      <c r="L11" s="95" t="s">
        <v>22</v>
      </c>
      <c r="M11" s="104">
        <f>COUNT(B10:I13)</f>
        <v>32</v>
      </c>
    </row>
    <row r="12" spans="1:41" x14ac:dyDescent="0.15">
      <c r="B12" s="95">
        <v>4</v>
      </c>
      <c r="C12" s="95">
        <v>4</v>
      </c>
      <c r="D12" s="95">
        <v>5</v>
      </c>
      <c r="E12" s="95">
        <v>4</v>
      </c>
      <c r="F12" s="95">
        <v>4</v>
      </c>
      <c r="G12" s="95">
        <v>4</v>
      </c>
      <c r="H12" s="95">
        <v>4</v>
      </c>
      <c r="I12" s="95">
        <v>4</v>
      </c>
      <c r="K12" s="95" t="s">
        <v>17</v>
      </c>
      <c r="L12" s="95" t="s">
        <v>68</v>
      </c>
      <c r="M12" s="104">
        <f>M11-1</f>
        <v>31</v>
      </c>
    </row>
    <row r="13" spans="1:41" ht="10" x14ac:dyDescent="0.15">
      <c r="B13" s="95">
        <v>4</v>
      </c>
      <c r="C13" s="95">
        <v>3</v>
      </c>
      <c r="D13" s="95">
        <v>3</v>
      </c>
      <c r="E13" s="95">
        <v>3</v>
      </c>
      <c r="F13" s="95">
        <v>5</v>
      </c>
      <c r="G13" s="95">
        <v>4</v>
      </c>
      <c r="H13" s="95">
        <v>3</v>
      </c>
      <c r="I13" s="95">
        <v>3</v>
      </c>
      <c r="K13" s="95" t="s">
        <v>19</v>
      </c>
      <c r="L13" s="112" t="s">
        <v>15</v>
      </c>
      <c r="M13" s="105">
        <f>_xlfn.T.INV(M8,M12)</f>
        <v>-1.6955187825458664</v>
      </c>
    </row>
    <row r="14" spans="1:41" x14ac:dyDescent="0.15">
      <c r="K14" s="95" t="s">
        <v>21</v>
      </c>
      <c r="L14" s="95" t="s">
        <v>18</v>
      </c>
      <c r="M14" s="99">
        <f>AVERAGE(B10:I13)</f>
        <v>3.875</v>
      </c>
    </row>
    <row r="15" spans="1:41" x14ac:dyDescent="0.15">
      <c r="B15" s="97" t="s">
        <v>69</v>
      </c>
      <c r="C15" s="97"/>
      <c r="D15" s="97"/>
      <c r="E15" s="97"/>
      <c r="F15" s="97"/>
      <c r="G15" s="97"/>
      <c r="H15" s="97"/>
      <c r="I15" s="97"/>
      <c r="K15" s="95" t="s">
        <v>23</v>
      </c>
      <c r="L15" s="95" t="s">
        <v>70</v>
      </c>
      <c r="M15" s="99">
        <f>_xlfn.STDEV.S(B10:I13)</f>
        <v>0.75134288379691072</v>
      </c>
    </row>
    <row r="16" spans="1:41" x14ac:dyDescent="0.15">
      <c r="B16" s="97"/>
      <c r="C16" s="97"/>
      <c r="D16" s="97"/>
      <c r="E16" s="97"/>
      <c r="F16" s="97"/>
      <c r="G16" s="97"/>
      <c r="H16" s="97"/>
      <c r="I16" s="97"/>
      <c r="K16" s="95" t="s">
        <v>25</v>
      </c>
      <c r="L16" s="95" t="s">
        <v>24</v>
      </c>
      <c r="M16" s="105">
        <f>M15/SQRT(M11)</f>
        <v>0.13281991203226293</v>
      </c>
    </row>
    <row r="17" spans="2:14" x14ac:dyDescent="0.15">
      <c r="B17" s="97"/>
      <c r="C17" s="97"/>
      <c r="D17" s="97"/>
      <c r="E17" s="97"/>
      <c r="F17" s="97"/>
      <c r="G17" s="97"/>
      <c r="H17" s="97"/>
      <c r="I17" s="97"/>
      <c r="K17" s="95" t="s">
        <v>27</v>
      </c>
      <c r="L17" s="95" t="s">
        <v>26</v>
      </c>
      <c r="M17" s="105">
        <f>(M14-M7)/M16</f>
        <v>-0.94112394811432032</v>
      </c>
    </row>
    <row r="18" spans="2:14" x14ac:dyDescent="0.15">
      <c r="K18" s="95" t="s">
        <v>30</v>
      </c>
      <c r="L18" s="95" t="s">
        <v>28</v>
      </c>
      <c r="M18" s="106">
        <f>_xlfn.T.DIST(M17,M12,TRUE)</f>
        <v>0.17695890111061185</v>
      </c>
    </row>
    <row r="20" spans="2:14" x14ac:dyDescent="0.15">
      <c r="K20" s="98" t="s">
        <v>29</v>
      </c>
      <c r="L20" s="98"/>
      <c r="M20" s="98"/>
    </row>
    <row r="21" spans="2:14" x14ac:dyDescent="0.15">
      <c r="K21" s="95" t="s">
        <v>30</v>
      </c>
      <c r="L21" s="95" t="s">
        <v>31</v>
      </c>
      <c r="M21" s="95" t="s">
        <v>51</v>
      </c>
    </row>
    <row r="22" spans="2:14" x14ac:dyDescent="0.15">
      <c r="K22" s="95" t="s">
        <v>34</v>
      </c>
      <c r="L22" s="95" t="s">
        <v>35</v>
      </c>
      <c r="M22" s="95" t="s">
        <v>41</v>
      </c>
    </row>
    <row r="23" spans="2:14" x14ac:dyDescent="0.15">
      <c r="L23" s="103" t="s">
        <v>37</v>
      </c>
      <c r="M23" s="107" t="str">
        <f>_xlfn.CONCAT(M5:M6,M21:M22)</f>
        <v>Test for the mean : population standard deviation  unknownOne Tail - Lower Tail TestFail to Reject the NullB.</v>
      </c>
      <c r="N23" s="93" t="s">
        <v>38</v>
      </c>
    </row>
    <row r="25" spans="2:14" x14ac:dyDescent="0.15">
      <c r="K25" s="98" t="s">
        <v>39</v>
      </c>
      <c r="L25" s="98"/>
      <c r="M25" s="98"/>
    </row>
    <row r="26" spans="2:14" x14ac:dyDescent="0.15">
      <c r="K26" s="95" t="s">
        <v>36</v>
      </c>
      <c r="L26" s="108" t="s">
        <v>71</v>
      </c>
      <c r="M26" s="108"/>
    </row>
    <row r="27" spans="2:14" x14ac:dyDescent="0.15">
      <c r="K27" s="95" t="s">
        <v>41</v>
      </c>
      <c r="L27" s="108" t="s">
        <v>72</v>
      </c>
      <c r="M27" s="108"/>
    </row>
    <row r="28" spans="2:14" x14ac:dyDescent="0.15">
      <c r="K28" s="95" t="s">
        <v>43</v>
      </c>
      <c r="L28" s="108" t="s">
        <v>73</v>
      </c>
      <c r="M28" s="108"/>
    </row>
    <row r="29" spans="2:14" x14ac:dyDescent="0.15">
      <c r="K29" s="95" t="s">
        <v>45</v>
      </c>
      <c r="L29" s="108" t="s">
        <v>74</v>
      </c>
      <c r="M29" s="108"/>
    </row>
    <row r="30" spans="2:14" x14ac:dyDescent="0.15">
      <c r="K30" s="95" t="s">
        <v>47</v>
      </c>
      <c r="L30" s="108" t="s">
        <v>75</v>
      </c>
      <c r="M30" s="108"/>
    </row>
    <row r="31" spans="2:14" x14ac:dyDescent="0.15">
      <c r="K31" s="95" t="s">
        <v>49</v>
      </c>
      <c r="L31" s="108" t="s">
        <v>76</v>
      </c>
      <c r="M31" s="108"/>
    </row>
    <row r="63" spans="12:12" x14ac:dyDescent="0.15">
      <c r="L63" s="93" t="s">
        <v>32</v>
      </c>
    </row>
    <row r="64" spans="12:12" x14ac:dyDescent="0.15">
      <c r="L64" s="93" t="s">
        <v>51</v>
      </c>
    </row>
    <row r="69" spans="12:12" x14ac:dyDescent="0.15">
      <c r="L69" s="93" t="s">
        <v>4</v>
      </c>
    </row>
    <row r="70" spans="12:12" x14ac:dyDescent="0.15">
      <c r="L70" s="93" t="s">
        <v>52</v>
      </c>
    </row>
    <row r="71" spans="12:12" x14ac:dyDescent="0.15">
      <c r="L71" s="93" t="s">
        <v>53</v>
      </c>
    </row>
    <row r="74" spans="12:12" x14ac:dyDescent="0.15">
      <c r="L74" s="93" t="s">
        <v>54</v>
      </c>
    </row>
    <row r="75" spans="12:12" x14ac:dyDescent="0.15">
      <c r="L75" s="93" t="s">
        <v>7</v>
      </c>
    </row>
    <row r="76" spans="12:12" x14ac:dyDescent="0.15">
      <c r="L76" s="93" t="s">
        <v>55</v>
      </c>
    </row>
  </sheetData>
  <mergeCells count="13">
    <mergeCell ref="L31:M31"/>
    <mergeCell ref="K25:M25"/>
    <mergeCell ref="L26:M26"/>
    <mergeCell ref="L27:M27"/>
    <mergeCell ref="L28:M28"/>
    <mergeCell ref="L29:M29"/>
    <mergeCell ref="L30:M30"/>
    <mergeCell ref="B4:I7"/>
    <mergeCell ref="K4:M4"/>
    <mergeCell ref="B9:I9"/>
    <mergeCell ref="K10:M10"/>
    <mergeCell ref="B15:I17"/>
    <mergeCell ref="K20:M20"/>
  </mergeCells>
  <conditionalFormatting sqref="A1:A2">
    <cfRule type="expression" dxfId="41" priority="8">
      <formula>$A$2/$B$2&gt;=0.076</formula>
    </cfRule>
  </conditionalFormatting>
  <conditionalFormatting sqref="B1:B2">
    <cfRule type="expression" dxfId="40" priority="9">
      <formula>$A$2/$B$2&gt;=0.153</formula>
    </cfRule>
  </conditionalFormatting>
  <conditionalFormatting sqref="C1:C2">
    <cfRule type="expression" dxfId="39" priority="10">
      <formula>$A$2/$B$2&gt;=0.23</formula>
    </cfRule>
  </conditionalFormatting>
  <conditionalFormatting sqref="D1:D2">
    <cfRule type="expression" dxfId="38" priority="11">
      <formula>$A$2/$B$2&gt;=0.307</formula>
    </cfRule>
  </conditionalFormatting>
  <conditionalFormatting sqref="E1:E2">
    <cfRule type="expression" dxfId="37" priority="12">
      <formula>$A$2/$B$2&gt;=0.384</formula>
    </cfRule>
  </conditionalFormatting>
  <conditionalFormatting sqref="F1:F2">
    <cfRule type="expression" dxfId="36" priority="13">
      <formula>$A$2/$B$2&gt;=0.461</formula>
    </cfRule>
  </conditionalFormatting>
  <conditionalFormatting sqref="G1:G2">
    <cfRule type="expression" dxfId="35" priority="14">
      <formula>$A$2/$B$2&gt;=0.538</formula>
    </cfRule>
  </conditionalFormatting>
  <conditionalFormatting sqref="H1:H2">
    <cfRule type="expression" dxfId="34" priority="15">
      <formula>$A$2/$B$2&gt;=0.615</formula>
    </cfRule>
  </conditionalFormatting>
  <conditionalFormatting sqref="I1:P2">
    <cfRule type="expression" dxfId="33" priority="16">
      <formula>$A$2/$B$2&gt;=0.692</formula>
    </cfRule>
  </conditionalFormatting>
  <conditionalFormatting sqref="X1:AF1 X2:AO2 AH1:AK1 AM1:AO1">
    <cfRule type="expression" dxfId="32" priority="17">
      <formula>$A$2/$B$2&gt;=1</formula>
    </cfRule>
  </conditionalFormatting>
  <conditionalFormatting sqref="O1">
    <cfRule type="expression" dxfId="31" priority="7">
      <formula>$A$2/$B$2&gt;=0.846</formula>
    </cfRule>
  </conditionalFormatting>
  <conditionalFormatting sqref="AG1">
    <cfRule type="expression" dxfId="30" priority="6">
      <formula>$A$2/$B$2&gt;=0.846</formula>
    </cfRule>
  </conditionalFormatting>
  <conditionalFormatting sqref="AL1">
    <cfRule type="expression" dxfId="29" priority="5">
      <formula>$A$2/$B$2&gt;=0.846</formula>
    </cfRule>
  </conditionalFormatting>
  <conditionalFormatting sqref="L1">
    <cfRule type="expression" dxfId="28" priority="4">
      <formula>$A$2/$B$2&gt;=0.846</formula>
    </cfRule>
  </conditionalFormatting>
  <conditionalFormatting sqref="Q1:R2">
    <cfRule type="expression" dxfId="27" priority="3">
      <formula>$A$2/$B$2&gt;=0.846</formula>
    </cfRule>
  </conditionalFormatting>
  <conditionalFormatting sqref="P1">
    <cfRule type="expression" dxfId="26" priority="2">
      <formula>$P$1&lt;&gt;""</formula>
    </cfRule>
  </conditionalFormatting>
  <conditionalFormatting sqref="A1:O2 X1:AO2 P2:R2 Q1:R1">
    <cfRule type="expression" dxfId="25" priority="1">
      <formula>$P$1="Feedback OFF"</formula>
    </cfRule>
  </conditionalFormatting>
  <dataValidations count="5">
    <dataValidation type="list" allowBlank="1" showInputMessage="1" showErrorMessage="1" sqref="M22" xr:uid="{93E95421-C947-804D-845C-76993A0E204C}">
      <formula1>$K$26:$K$31</formula1>
    </dataValidation>
    <dataValidation type="list" allowBlank="1" showInputMessage="1" showErrorMessage="1" sqref="M21" xr:uid="{758E23E3-5F09-834D-BAF1-4E465568FBA4}">
      <formula1>$L$63:$L$64</formula1>
    </dataValidation>
    <dataValidation type="list" allowBlank="1" showInputMessage="1" showErrorMessage="1" sqref="M6" xr:uid="{56C71292-0EDB-C549-81D2-E644787CD63D}">
      <formula1>$L$74:$L$76</formula1>
    </dataValidation>
    <dataValidation type="list" allowBlank="1" showInputMessage="1" showErrorMessage="1" sqref="M5" xr:uid="{A6105255-11CB-2641-8C95-3C0BAE6F7E9C}">
      <formula1>$L$69:$L$71</formula1>
    </dataValidation>
    <dataValidation type="list" allowBlank="1" showInputMessage="1" showErrorMessage="1" sqref="P1" xr:uid="{75182D0D-9CBA-4D4B-A118-9951CC758196}">
      <formula1>"Feedback ON, Taunting ON, Feedback OFF"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FeedbackSFX</vt:lpstr>
      <vt:lpstr>Scoreboard</vt:lpstr>
      <vt:lpstr>Page A</vt:lpstr>
      <vt:lpstr> Page B </vt:lpstr>
      <vt:lpstr> Page 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Frost</dc:creator>
  <cp:lastModifiedBy>Raymond Frost</cp:lastModifiedBy>
  <dcterms:created xsi:type="dcterms:W3CDTF">2025-03-06T16:32:30Z</dcterms:created>
  <dcterms:modified xsi:type="dcterms:W3CDTF">2025-03-06T16:32:35Z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One generic file for all">
    <vt:lpwstr>selected</vt:lpwstr>
  </property>
  <property fmtid="{D5CDD505-2E9C-101B-9397-08002B2CF9AE}" pid="20" name="Keep original formulas">
    <vt:lpwstr>selected</vt:lpwstr>
  </property>
  <property fmtid="{D5CDD505-2E9C-101B-9397-08002B2CF9AE}" pid="21" name="Keep original values">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