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tables/table2.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tables/table3.xml" ContentType="application/vnd.openxmlformats-officedocument.spreadsheetml.table+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mc:AlternateContent xmlns:mc="http://schemas.openxmlformats.org/markup-compatibility/2006">
    <mc:Choice Requires="x15">
      <x15ac:absPath xmlns:x15ac="http://schemas.microsoft.com/office/spreadsheetml/2010/11/ac" url="/Users/raymondfrost/Desktop/"/>
    </mc:Choice>
  </mc:AlternateContent>
  <xr:revisionPtr revIDLastSave="0" documentId="8_{1EDE968D-1232-C84C-99A1-252C27784FB6}" xr6:coauthVersionLast="47" xr6:coauthVersionMax="47" xr10:uidLastSave="{00000000-0000-0000-0000-000000000000}"/>
  <workbookProtection workbookAlgorithmName="SHA-512" workbookHashValue="5C4HUZuluZH10CSJHkuDhH4RZO0hIupEcMAv256xdQb3Km/Osm7eoAhLxFyju8+8r46b5rr1amiI4NkO5xuUSw==" workbookSaltValue="gCyTQ6Z5PJJbf/FY7RPIBg==" workbookSpinCount="100000" lockStructure="1"/>
  <bookViews>
    <workbookView xWindow="3880" yWindow="3160" windowWidth="27240" windowHeight="16180" activeTab="2" xr2:uid="{8A419571-1792-534A-B52A-658EC0C64EB3}"/>
  </bookViews>
  <sheets>
    <sheet name="FormatCodesSFX" sheetId="13" state="veryHidden" r:id="rId1"/>
    <sheet name="FeedbackSFX" sheetId="14" state="hidden" r:id="rId2"/>
    <sheet name="Scoreboard" sheetId="15" r:id="rId3"/>
    <sheet name="1 Formula CalculationPT" sheetId="17" state="veryHidden" r:id="rId4"/>
    <sheet name="1 Formula CalculationSC" sheetId="18" state="veryHidden" r:id="rId5"/>
    <sheet name="1 Formula Calculation" sheetId="16" r:id="rId6"/>
    <sheet name="#_1 Formula Calculation" sheetId="1" state="veryHidden" r:id="rId7"/>
    <sheet name="2 Loan PT" sheetId="20" state="veryHidden" r:id="rId8"/>
    <sheet name="2 Loan SC" sheetId="21" state="veryHidden" r:id="rId9"/>
    <sheet name="2 Loan " sheetId="19" r:id="rId10"/>
    <sheet name="#_2 Loan " sheetId="2" state="veryHidden" r:id="rId11"/>
    <sheet name="3 Grade Avg PT" sheetId="23" state="veryHidden" r:id="rId12"/>
    <sheet name="3 Grade Avg SC" sheetId="24" state="veryHidden" r:id="rId13"/>
    <sheet name="3 Grade Avg " sheetId="22" r:id="rId14"/>
    <sheet name="#_3 Grade Avg " sheetId="4" state="veryHidden" r:id="rId15"/>
    <sheet name="4 RankingsPT" sheetId="26" state="veryHidden" r:id="rId16"/>
    <sheet name="4 RankingsSC" sheetId="27" state="veryHidden" r:id="rId17"/>
    <sheet name="4 Rankings" sheetId="25" r:id="rId18"/>
    <sheet name="#_4 Rankings" sheetId="6" state="veryHidden" r:id="rId19"/>
    <sheet name="5 Cities PT" sheetId="29" state="veryHidden" r:id="rId20"/>
    <sheet name="5 Cities SC" sheetId="30" state="veryHidden" r:id="rId21"/>
    <sheet name="5 Cities " sheetId="28" r:id="rId22"/>
    <sheet name="#_5 Cities " sheetId="8" state="veryHidden" r:id="rId23"/>
    <sheet name="6 Sales Commissions PT" sheetId="32" state="veryHidden" r:id="rId24"/>
    <sheet name="6 Sales Commissions SC" sheetId="33" state="veryHidden" r:id="rId25"/>
    <sheet name="6 Sales Commissions " sheetId="31" r:id="rId26"/>
    <sheet name="#_6 Sales Commissions " sheetId="9" state="veryHidden" r:id="rId27"/>
    <sheet name="7 Pay RaisePT" sheetId="35" state="veryHidden" r:id="rId28"/>
    <sheet name="7 Pay RaiseSC" sheetId="36" state="veryHidden" r:id="rId29"/>
    <sheet name="7 Pay Raise" sheetId="34" r:id="rId30"/>
    <sheet name="#_7 Pay Raise" sheetId="11" state="veryHidden" r:id="rId31"/>
    <sheet name="Survey" sheetId="12" state="hidden" r:id="rId3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A2" i="34" l="1"/>
  <c r="F31" i="15" a="1"/>
  <c r="F31" i="15" s="1"/>
  <c r="B31" i="15"/>
  <c r="B33" i="15" s="1"/>
  <c r="C28" i="15"/>
  <c r="L1" i="11"/>
  <c r="F2" i="11" a="1"/>
  <c r="F2" i="11" s="1"/>
  <c r="E2" i="36"/>
  <c r="B1" i="14"/>
  <c r="AI1" i="11"/>
  <c r="AC1" i="11"/>
  <c r="AB1" i="11"/>
  <c r="AA1" i="11"/>
  <c r="K29" i="36"/>
  <c r="L29" i="36"/>
  <c r="M29" i="36"/>
  <c r="N29" i="36"/>
  <c r="K30" i="36"/>
  <c r="L30" i="36"/>
  <c r="M30" i="36"/>
  <c r="N30" i="36"/>
  <c r="K31" i="36"/>
  <c r="L31" i="36"/>
  <c r="M31" i="36"/>
  <c r="N31" i="36"/>
  <c r="K32" i="36"/>
  <c r="L32" i="36"/>
  <c r="M32" i="36"/>
  <c r="N32" i="36"/>
  <c r="K33" i="36"/>
  <c r="L33" i="36"/>
  <c r="M33" i="36"/>
  <c r="N33" i="36"/>
  <c r="K34" i="36"/>
  <c r="L34" i="36"/>
  <c r="M34" i="36"/>
  <c r="N34" i="36"/>
  <c r="K35" i="36"/>
  <c r="L35" i="36"/>
  <c r="M35" i="36"/>
  <c r="N35" i="36"/>
  <c r="K36" i="36"/>
  <c r="L36" i="36"/>
  <c r="M36" i="36"/>
  <c r="N36" i="36"/>
  <c r="K37" i="36"/>
  <c r="L37" i="36"/>
  <c r="M37" i="36"/>
  <c r="N37" i="36"/>
  <c r="K38" i="36"/>
  <c r="L38" i="36"/>
  <c r="M38" i="36"/>
  <c r="N38" i="36"/>
  <c r="K39" i="36"/>
  <c r="L39" i="36"/>
  <c r="M39" i="36"/>
  <c r="N39" i="36"/>
  <c r="K40" i="36"/>
  <c r="L40" i="36"/>
  <c r="M40" i="36"/>
  <c r="N40" i="36"/>
  <c r="I29" i="36"/>
  <c r="F2" i="36" s="1"/>
  <c r="I30" i="36"/>
  <c r="I31" i="36"/>
  <c r="I32" i="36"/>
  <c r="I33" i="36"/>
  <c r="I34" i="36"/>
  <c r="I35" i="36"/>
  <c r="I36" i="36"/>
  <c r="I37" i="36"/>
  <c r="I38" i="36"/>
  <c r="I39" i="36"/>
  <c r="I40" i="36"/>
  <c r="Q29" i="36"/>
  <c r="Q30" i="36"/>
  <c r="Q31" i="36"/>
  <c r="Q32" i="36"/>
  <c r="Q33" i="36"/>
  <c r="H41" i="36"/>
  <c r="F26" i="15" a="1"/>
  <c r="F26" i="15" s="1"/>
  <c r="L1" i="31" s="1" a="1"/>
  <c r="L1" i="31" s="1"/>
  <c r="AI1" i="31" s="1"/>
  <c r="F2" i="31" a="1"/>
  <c r="F2" i="31" s="1"/>
  <c r="E2" i="33"/>
  <c r="AC1" i="31"/>
  <c r="AB1" i="31"/>
  <c r="AA1" i="31"/>
  <c r="L1" i="9"/>
  <c r="E2" i="9"/>
  <c r="F2" i="9" a="1"/>
  <c r="F2" i="9" s="1"/>
  <c r="AB2" i="9"/>
  <c r="AI1" i="9"/>
  <c r="AC1" i="9"/>
  <c r="AB1" i="9"/>
  <c r="AA1" i="9"/>
  <c r="K29" i="33"/>
  <c r="K30" i="33"/>
  <c r="K31" i="33"/>
  <c r="K32" i="33"/>
  <c r="K33" i="33"/>
  <c r="K34" i="33"/>
  <c r="K35" i="33"/>
  <c r="K36" i="33"/>
  <c r="K37" i="33"/>
  <c r="K38" i="33"/>
  <c r="K39" i="33"/>
  <c r="K40" i="33"/>
  <c r="K41" i="33"/>
  <c r="K42" i="33"/>
  <c r="K43" i="33"/>
  <c r="I29" i="33"/>
  <c r="I30" i="33"/>
  <c r="I31" i="33"/>
  <c r="I32" i="33"/>
  <c r="I33" i="33"/>
  <c r="I34" i="33"/>
  <c r="I35" i="33"/>
  <c r="I36" i="33"/>
  <c r="I37" i="33"/>
  <c r="I38" i="33"/>
  <c r="G29" i="33"/>
  <c r="G30" i="33"/>
  <c r="G31" i="33"/>
  <c r="G32" i="33"/>
  <c r="G33" i="33"/>
  <c r="G34" i="33"/>
  <c r="G35" i="33"/>
  <c r="G36" i="33"/>
  <c r="G37" i="33"/>
  <c r="G38" i="33"/>
  <c r="G40" i="33"/>
  <c r="G41" i="33"/>
  <c r="G42" i="33"/>
  <c r="G43" i="33"/>
  <c r="I40" i="33"/>
  <c r="I41" i="33"/>
  <c r="I42" i="33"/>
  <c r="I43" i="33"/>
  <c r="Q35" i="31"/>
  <c r="Q35" i="33" s="1"/>
  <c r="F25" i="15" a="1"/>
  <c r="F25" i="15" s="1"/>
  <c r="L1" i="28" s="1" a="1"/>
  <c r="L1" i="28" s="1"/>
  <c r="AI1" i="28" s="1"/>
  <c r="F2" i="28" a="1"/>
  <c r="F2" i="28" s="1"/>
  <c r="E2" i="30"/>
  <c r="AC1" i="28"/>
  <c r="AB1" i="28"/>
  <c r="AA1" i="28"/>
  <c r="L1" i="8"/>
  <c r="E2" i="8"/>
  <c r="F2" i="8" a="1"/>
  <c r="F2" i="8" s="1"/>
  <c r="AB2" i="8"/>
  <c r="AI1" i="8"/>
  <c r="AC1" i="8"/>
  <c r="AB1" i="8"/>
  <c r="AA1" i="8"/>
  <c r="S40" i="30"/>
  <c r="T40" i="30"/>
  <c r="S41" i="30"/>
  <c r="T41" i="30"/>
  <c r="S42" i="30"/>
  <c r="T42" i="30"/>
  <c r="S43" i="30"/>
  <c r="T43" i="30"/>
  <c r="S44" i="30"/>
  <c r="T44" i="30"/>
  <c r="S45" i="30"/>
  <c r="T45" i="30"/>
  <c r="S46" i="30"/>
  <c r="T46" i="30"/>
  <c r="R47" i="30"/>
  <c r="S47" i="30"/>
  <c r="T47" i="30"/>
  <c r="R48" i="30"/>
  <c r="S48" i="30"/>
  <c r="T48" i="30"/>
  <c r="R49" i="30"/>
  <c r="S49" i="30"/>
  <c r="T49" i="30"/>
  <c r="F24" i="15" a="1"/>
  <c r="F24" i="15"/>
  <c r="L1" i="25" s="1" a="1"/>
  <c r="L1" i="25" s="1"/>
  <c r="AI1" i="25" s="1"/>
  <c r="F2" i="25" a="1"/>
  <c r="F2" i="25" s="1"/>
  <c r="E2" i="27"/>
  <c r="AC1" i="25"/>
  <c r="AB1" i="25"/>
  <c r="AA1" i="25"/>
  <c r="L1" i="6"/>
  <c r="E2" i="6"/>
  <c r="F2" i="6" a="1"/>
  <c r="F2" i="6" s="1"/>
  <c r="AB2" i="6"/>
  <c r="AI1" i="6"/>
  <c r="AC1" i="6"/>
  <c r="AB1" i="6"/>
  <c r="AA1" i="6"/>
  <c r="E16" i="25"/>
  <c r="E16" i="27" s="1"/>
  <c r="E13" i="25"/>
  <c r="E13" i="27" s="1"/>
  <c r="F2" i="27" s="1"/>
  <c r="F23" i="15" a="1"/>
  <c r="F23" i="15" s="1"/>
  <c r="L1" i="22" s="1" a="1"/>
  <c r="L1" i="22" s="1"/>
  <c r="AI1" i="22" s="1"/>
  <c r="F2" i="22" a="1"/>
  <c r="F2" i="22" s="1"/>
  <c r="E2" i="24"/>
  <c r="AC1" i="22"/>
  <c r="AB1" i="22"/>
  <c r="AA1" i="22"/>
  <c r="L1" i="4"/>
  <c r="E2" i="4"/>
  <c r="F2" i="4" a="1"/>
  <c r="F2" i="4" s="1"/>
  <c r="AB2" i="4"/>
  <c r="AI1" i="4"/>
  <c r="AC1" i="4"/>
  <c r="AB1" i="4"/>
  <c r="AA1" i="4"/>
  <c r="O23" i="24"/>
  <c r="P23" i="24"/>
  <c r="Q23" i="24"/>
  <c r="O25" i="24"/>
  <c r="P25" i="24"/>
  <c r="O26" i="24"/>
  <c r="P26" i="24"/>
  <c r="Q26" i="24"/>
  <c r="O27" i="24"/>
  <c r="P27" i="24"/>
  <c r="Q27" i="24"/>
  <c r="O28" i="24"/>
  <c r="P28" i="24"/>
  <c r="Q28" i="24"/>
  <c r="O29" i="24"/>
  <c r="P29" i="24"/>
  <c r="Q29" i="24"/>
  <c r="O30" i="24"/>
  <c r="P30" i="24"/>
  <c r="Q30" i="24"/>
  <c r="O31" i="24"/>
  <c r="P31" i="24"/>
  <c r="Q31" i="24"/>
  <c r="O32" i="24"/>
  <c r="P32" i="24"/>
  <c r="Q32" i="24"/>
  <c r="O33" i="24"/>
  <c r="P33" i="24"/>
  <c r="Q33" i="24"/>
  <c r="O34" i="24"/>
  <c r="P34" i="24"/>
  <c r="Q34" i="24"/>
  <c r="O35" i="24"/>
  <c r="P35" i="24"/>
  <c r="Q35" i="24"/>
  <c r="F22" i="15" a="1"/>
  <c r="F22" i="15" s="1"/>
  <c r="L1" i="19" s="1" a="1"/>
  <c r="L1" i="19" s="1"/>
  <c r="AI1" i="19" s="1"/>
  <c r="F2" i="19" a="1"/>
  <c r="F2" i="19" s="1"/>
  <c r="E2" i="21"/>
  <c r="AC1" i="19"/>
  <c r="AB1" i="19"/>
  <c r="AA1" i="19"/>
  <c r="L1" i="2"/>
  <c r="F2" i="2" a="1"/>
  <c r="F2" i="2" s="1"/>
  <c r="AI1" i="2"/>
  <c r="AC1" i="2"/>
  <c r="AB1" i="2"/>
  <c r="AA1" i="2"/>
  <c r="H25" i="21"/>
  <c r="I25" i="21"/>
  <c r="H26" i="21"/>
  <c r="I26" i="21"/>
  <c r="H27" i="21"/>
  <c r="I27" i="21"/>
  <c r="H28" i="21"/>
  <c r="I28" i="21"/>
  <c r="H29" i="21"/>
  <c r="I29" i="21"/>
  <c r="H30" i="21"/>
  <c r="I30" i="21"/>
  <c r="H31" i="21"/>
  <c r="I31" i="21"/>
  <c r="H32" i="21"/>
  <c r="I32" i="21"/>
  <c r="H33" i="21"/>
  <c r="I33" i="21"/>
  <c r="H34" i="21"/>
  <c r="I34" i="21"/>
  <c r="H35" i="21"/>
  <c r="I35" i="21"/>
  <c r="H36" i="21"/>
  <c r="I36" i="21"/>
  <c r="H37" i="21"/>
  <c r="I37" i="21"/>
  <c r="H38" i="21"/>
  <c r="I38" i="21"/>
  <c r="H39" i="21"/>
  <c r="I39" i="21"/>
  <c r="H40" i="21"/>
  <c r="I40" i="21"/>
  <c r="H41" i="21"/>
  <c r="I41" i="21"/>
  <c r="L62" i="19"/>
  <c r="L62" i="21" s="1"/>
  <c r="F21" i="15" a="1"/>
  <c r="F21" i="15"/>
  <c r="L1" i="16" s="1" a="1"/>
  <c r="L1" i="16" s="1"/>
  <c r="AI1" i="16" s="1"/>
  <c r="F2" i="16" a="1"/>
  <c r="F2" i="16" s="1"/>
  <c r="E2" i="18"/>
  <c r="AC1" i="16"/>
  <c r="AB1" i="16"/>
  <c r="AA1" i="16"/>
  <c r="L1" i="1"/>
  <c r="F2" i="1" a="1"/>
  <c r="F2" i="1" s="1"/>
  <c r="AI1" i="1"/>
  <c r="AC1" i="1"/>
  <c r="AB1" i="1"/>
  <c r="AA1" i="1"/>
  <c r="J28" i="18"/>
  <c r="K28" i="18"/>
  <c r="J29" i="18"/>
  <c r="K29" i="18"/>
  <c r="J30" i="18"/>
  <c r="K30" i="18"/>
  <c r="J31" i="18"/>
  <c r="K31" i="18"/>
  <c r="J32" i="18"/>
  <c r="K32" i="18"/>
  <c r="J33" i="18"/>
  <c r="K33" i="18"/>
  <c r="J34" i="18"/>
  <c r="K34" i="18"/>
  <c r="J36" i="18"/>
  <c r="K36" i="18"/>
  <c r="J37" i="18"/>
  <c r="K37" i="18"/>
  <c r="J38" i="18"/>
  <c r="K38" i="18"/>
  <c r="J39" i="18"/>
  <c r="K39" i="18"/>
  <c r="J40" i="18"/>
  <c r="K40" i="18"/>
  <c r="J41" i="18"/>
  <c r="K41" i="18"/>
  <c r="N47" i="16"/>
  <c r="N47" i="18" s="1"/>
  <c r="F4" i="15" a="1"/>
  <c r="F4" i="15" s="1"/>
  <c r="E4" i="15"/>
  <c r="S2" i="34" s="1"/>
  <c r="H41" i="11"/>
  <c r="M40" i="11"/>
  <c r="N40" i="11" s="1"/>
  <c r="K40" i="11" a="1"/>
  <c r="K40" i="11" s="1"/>
  <c r="L40" i="11" s="1"/>
  <c r="I40" i="11"/>
  <c r="M39" i="11"/>
  <c r="N39" i="11" s="1"/>
  <c r="K39" i="11" a="1"/>
  <c r="K39" i="11" s="1"/>
  <c r="L39" i="11" s="1"/>
  <c r="I39" i="11"/>
  <c r="M38" i="11"/>
  <c r="N38" i="11" s="1"/>
  <c r="K38" i="11" a="1"/>
  <c r="K38" i="11" s="1"/>
  <c r="L38" i="11" s="1"/>
  <c r="I38" i="11"/>
  <c r="M37" i="11"/>
  <c r="N37" i="11" s="1"/>
  <c r="K37" i="11" a="1"/>
  <c r="K37" i="11" s="1"/>
  <c r="L37" i="11" s="1"/>
  <c r="I37" i="11"/>
  <c r="M36" i="11"/>
  <c r="N36" i="11" s="1"/>
  <c r="K36" i="11" a="1"/>
  <c r="K36" i="11" s="1"/>
  <c r="L36" i="11" s="1"/>
  <c r="I36" i="11"/>
  <c r="M35" i="11"/>
  <c r="N35" i="11" s="1"/>
  <c r="K35" i="11" a="1"/>
  <c r="K35" i="11" s="1"/>
  <c r="L35" i="11" s="1"/>
  <c r="I35" i="11"/>
  <c r="M34" i="11"/>
  <c r="N34" i="11" s="1"/>
  <c r="K34" i="11" a="1"/>
  <c r="K34" i="11" s="1"/>
  <c r="L34" i="11" s="1"/>
  <c r="I34" i="11"/>
  <c r="M33" i="11"/>
  <c r="N33" i="11" s="1"/>
  <c r="K33" i="11" a="1"/>
  <c r="K33" i="11" s="1"/>
  <c r="L33" i="11" s="1"/>
  <c r="I33" i="11"/>
  <c r="M32" i="11"/>
  <c r="N32" i="11" s="1"/>
  <c r="K32" i="11" a="1"/>
  <c r="K32" i="11" s="1"/>
  <c r="L32" i="11" s="1"/>
  <c r="I32" i="11"/>
  <c r="M31" i="11"/>
  <c r="N31" i="11" s="1"/>
  <c r="K31" i="11" a="1"/>
  <c r="K31" i="11" s="1"/>
  <c r="L31" i="11" s="1"/>
  <c r="I31" i="11"/>
  <c r="M30" i="11"/>
  <c r="N30" i="11" s="1"/>
  <c r="K30" i="11" a="1"/>
  <c r="K30" i="11" s="1"/>
  <c r="L30" i="11" s="1"/>
  <c r="I30" i="11"/>
  <c r="M29" i="11"/>
  <c r="N29" i="11" s="1"/>
  <c r="K29" i="11" a="1"/>
  <c r="K29" i="11" s="1"/>
  <c r="L29" i="11" s="1"/>
  <c r="I29" i="11"/>
  <c r="K43" i="9"/>
  <c r="I43" i="9"/>
  <c r="G43" i="9"/>
  <c r="K42" i="9"/>
  <c r="I42" i="9"/>
  <c r="G42" i="9"/>
  <c r="K41" i="9"/>
  <c r="I41" i="9"/>
  <c r="G41" i="9"/>
  <c r="K40" i="9"/>
  <c r="I40" i="9"/>
  <c r="G40" i="9"/>
  <c r="K39" i="9"/>
  <c r="K38" i="9"/>
  <c r="I38" i="9"/>
  <c r="G38" i="9"/>
  <c r="K37" i="9"/>
  <c r="I37" i="9"/>
  <c r="G37" i="9"/>
  <c r="K36" i="9"/>
  <c r="I36" i="9"/>
  <c r="G36" i="9"/>
  <c r="Q35" i="9"/>
  <c r="K35" i="9"/>
  <c r="I35" i="9"/>
  <c r="G35" i="9"/>
  <c r="K34" i="9"/>
  <c r="I34" i="9"/>
  <c r="G34" i="9"/>
  <c r="K33" i="9"/>
  <c r="I33" i="9"/>
  <c r="G33" i="9"/>
  <c r="K32" i="9"/>
  <c r="I32" i="9"/>
  <c r="G32" i="9"/>
  <c r="K31" i="9"/>
  <c r="I31" i="9"/>
  <c r="G31" i="9"/>
  <c r="K30" i="9"/>
  <c r="I30" i="9"/>
  <c r="G30" i="9"/>
  <c r="K29" i="9"/>
  <c r="I29" i="9"/>
  <c r="G29" i="9"/>
  <c r="P53" i="8"/>
  <c r="T51" i="8"/>
  <c r="T51" i="30" s="1"/>
  <c r="S51" i="8"/>
  <c r="S51" i="30" s="1"/>
  <c r="I51" i="8"/>
  <c r="I51" i="30" s="1"/>
  <c r="H51" i="8"/>
  <c r="H51" i="30" s="1"/>
  <c r="T50" i="8"/>
  <c r="T50" i="30" s="1"/>
  <c r="S50" i="8"/>
  <c r="S50" i="30" s="1"/>
  <c r="R50" i="8"/>
  <c r="R50" i="30" s="1"/>
  <c r="I50" i="8"/>
  <c r="I50" i="30" s="1"/>
  <c r="H50" i="8"/>
  <c r="H50" i="30" s="1"/>
  <c r="T49" i="8"/>
  <c r="S49" i="8"/>
  <c r="R49" i="8"/>
  <c r="I49" i="8"/>
  <c r="I49" i="30" s="1"/>
  <c r="H49" i="8"/>
  <c r="H49" i="30" s="1"/>
  <c r="T48" i="8"/>
  <c r="S48" i="8"/>
  <c r="R48" i="8"/>
  <c r="I48" i="8"/>
  <c r="I48" i="30" s="1"/>
  <c r="H48" i="8"/>
  <c r="H48" i="30" s="1"/>
  <c r="T47" i="8"/>
  <c r="S47" i="8"/>
  <c r="R47" i="8"/>
  <c r="I47" i="8"/>
  <c r="I47" i="30" s="1"/>
  <c r="H47" i="8"/>
  <c r="H47" i="30" s="1"/>
  <c r="T46" i="8"/>
  <c r="S46" i="8"/>
  <c r="I46" i="8"/>
  <c r="I46" i="30" s="1"/>
  <c r="H46" i="8"/>
  <c r="H46" i="30" s="1"/>
  <c r="T45" i="8"/>
  <c r="S45" i="8"/>
  <c r="I45" i="8"/>
  <c r="I45" i="30" s="1"/>
  <c r="H45" i="8"/>
  <c r="H45" i="30" s="1"/>
  <c r="T44" i="8"/>
  <c r="S44" i="8"/>
  <c r="I44" i="8"/>
  <c r="I44" i="30" s="1"/>
  <c r="H44" i="8"/>
  <c r="H44" i="30" s="1"/>
  <c r="T43" i="8"/>
  <c r="S43" i="8"/>
  <c r="I43" i="8"/>
  <c r="I43" i="30" s="1"/>
  <c r="H43" i="8"/>
  <c r="H43" i="30" s="1"/>
  <c r="T42" i="8"/>
  <c r="S42" i="8"/>
  <c r="I42" i="8"/>
  <c r="I42" i="30" s="1"/>
  <c r="H42" i="8"/>
  <c r="H42" i="30" s="1"/>
  <c r="T41" i="8"/>
  <c r="S41" i="8"/>
  <c r="I41" i="8"/>
  <c r="I41" i="30" s="1"/>
  <c r="H41" i="8"/>
  <c r="H41" i="30" s="1"/>
  <c r="T40" i="8"/>
  <c r="S40" i="8"/>
  <c r="I40" i="8"/>
  <c r="I40" i="30" s="1"/>
  <c r="H40" i="8"/>
  <c r="H40" i="30" s="1"/>
  <c r="T39" i="8"/>
  <c r="T39" i="30" s="1"/>
  <c r="S39" i="8"/>
  <c r="S39" i="30" s="1"/>
  <c r="I39" i="8"/>
  <c r="I39" i="30" s="1"/>
  <c r="H39" i="8"/>
  <c r="H39" i="30" s="1"/>
  <c r="T38" i="8"/>
  <c r="T38" i="30" s="1"/>
  <c r="S38" i="8"/>
  <c r="S38" i="30" s="1"/>
  <c r="I38" i="8"/>
  <c r="I38" i="30" s="1"/>
  <c r="H38" i="8"/>
  <c r="H38" i="30" s="1"/>
  <c r="T37" i="8"/>
  <c r="T37" i="30" s="1"/>
  <c r="S37" i="8"/>
  <c r="S37" i="30" s="1"/>
  <c r="I37" i="8"/>
  <c r="I37" i="30" s="1"/>
  <c r="H37" i="8"/>
  <c r="H37" i="30" s="1"/>
  <c r="T36" i="8"/>
  <c r="T36" i="30" s="1"/>
  <c r="S36" i="8"/>
  <c r="S36" i="30" s="1"/>
  <c r="I36" i="8"/>
  <c r="I36" i="30" s="1"/>
  <c r="H36" i="8"/>
  <c r="H36" i="30" s="1"/>
  <c r="T35" i="8"/>
  <c r="T35" i="30" s="1"/>
  <c r="S35" i="8"/>
  <c r="S35" i="30" s="1"/>
  <c r="I35" i="8"/>
  <c r="I35" i="30" s="1"/>
  <c r="H35" i="8"/>
  <c r="H35" i="30" s="1"/>
  <c r="T34" i="8"/>
  <c r="T34" i="30" s="1"/>
  <c r="S34" i="8"/>
  <c r="S34" i="30" s="1"/>
  <c r="R34" i="8"/>
  <c r="R34" i="30" s="1"/>
  <c r="I34" i="8"/>
  <c r="I34" i="30" s="1"/>
  <c r="H34" i="8"/>
  <c r="H34" i="30" s="1"/>
  <c r="T33" i="8"/>
  <c r="T33" i="30" s="1"/>
  <c r="S33" i="8"/>
  <c r="S33" i="30" s="1"/>
  <c r="R33" i="8"/>
  <c r="R33" i="30" s="1"/>
  <c r="I33" i="8"/>
  <c r="I33" i="30" s="1"/>
  <c r="H33" i="8"/>
  <c r="H33" i="30" s="1"/>
  <c r="T32" i="8"/>
  <c r="T32" i="30" s="1"/>
  <c r="S32" i="8"/>
  <c r="S32" i="30" s="1"/>
  <c r="R32" i="8"/>
  <c r="R32" i="30" s="1"/>
  <c r="I32" i="8"/>
  <c r="I32" i="30" s="1"/>
  <c r="H32" i="8"/>
  <c r="H32" i="30" s="1"/>
  <c r="T31" i="8"/>
  <c r="T31" i="30" s="1"/>
  <c r="S31" i="8"/>
  <c r="S31" i="30" s="1"/>
  <c r="R31" i="8"/>
  <c r="R31" i="30" s="1"/>
  <c r="I31" i="8"/>
  <c r="I31" i="30" s="1"/>
  <c r="H31" i="8"/>
  <c r="H31" i="30" s="1"/>
  <c r="T30" i="8"/>
  <c r="T30" i="30" s="1"/>
  <c r="S30" i="8"/>
  <c r="S30" i="30" s="1"/>
  <c r="R30" i="8"/>
  <c r="R30" i="30" s="1"/>
  <c r="I30" i="8"/>
  <c r="I30" i="30" s="1"/>
  <c r="H30" i="8"/>
  <c r="H30" i="30" s="1"/>
  <c r="T29" i="8"/>
  <c r="T29" i="30" s="1"/>
  <c r="S29" i="8"/>
  <c r="S29" i="30" s="1"/>
  <c r="R29" i="8"/>
  <c r="R29" i="30" s="1"/>
  <c r="I29" i="8"/>
  <c r="I29" i="30" s="1"/>
  <c r="H29" i="8"/>
  <c r="H29" i="30" s="1"/>
  <c r="T28" i="8"/>
  <c r="T28" i="30" s="1"/>
  <c r="S28" i="8"/>
  <c r="S28" i="30" s="1"/>
  <c r="R28" i="8"/>
  <c r="R28" i="30" s="1"/>
  <c r="I28" i="8"/>
  <c r="I28" i="30" s="1"/>
  <c r="H28" i="8"/>
  <c r="H28" i="30" s="1"/>
  <c r="T27" i="8"/>
  <c r="T27" i="30" s="1"/>
  <c r="S27" i="8"/>
  <c r="S27" i="30" s="1"/>
  <c r="R27" i="8"/>
  <c r="R27" i="30" s="1"/>
  <c r="I27" i="8"/>
  <c r="I27" i="30" s="1"/>
  <c r="H27" i="8"/>
  <c r="H27" i="30" s="1"/>
  <c r="E16" i="6"/>
  <c r="E13" i="6"/>
  <c r="L43" i="4"/>
  <c r="K43" i="4"/>
  <c r="J43" i="4"/>
  <c r="I43" i="4"/>
  <c r="H43" i="4"/>
  <c r="G43" i="4"/>
  <c r="F43" i="4"/>
  <c r="P41" i="4"/>
  <c r="P41" i="24" s="1"/>
  <c r="O41" i="4"/>
  <c r="P40" i="4"/>
  <c r="P40" i="24" s="1"/>
  <c r="O40" i="4"/>
  <c r="P39" i="4"/>
  <c r="P39" i="24" s="1"/>
  <c r="O39" i="4"/>
  <c r="O39" i="24" s="1"/>
  <c r="P38" i="4"/>
  <c r="P38" i="24" s="1"/>
  <c r="O38" i="4"/>
  <c r="P37" i="4"/>
  <c r="P37" i="24" s="1"/>
  <c r="O37" i="4"/>
  <c r="P36" i="4"/>
  <c r="P36" i="24" s="1"/>
  <c r="O36" i="4"/>
  <c r="P35" i="4"/>
  <c r="O35" i="4"/>
  <c r="Q35" i="4" s="1"/>
  <c r="P34" i="4"/>
  <c r="O34" i="4"/>
  <c r="Q34" i="4" s="1"/>
  <c r="P33" i="4"/>
  <c r="O33" i="4"/>
  <c r="Q33" i="4" s="1"/>
  <c r="P32" i="4"/>
  <c r="O32" i="4"/>
  <c r="Q32" i="4" s="1"/>
  <c r="P31" i="4"/>
  <c r="O31" i="4"/>
  <c r="Q31" i="4" s="1"/>
  <c r="P30" i="4"/>
  <c r="O30" i="4"/>
  <c r="Q30" i="4" s="1"/>
  <c r="P29" i="4"/>
  <c r="O29" i="4"/>
  <c r="Q29" i="4" s="1"/>
  <c r="P28" i="4"/>
  <c r="O28" i="4"/>
  <c r="Q28" i="4" s="1"/>
  <c r="P27" i="4"/>
  <c r="O27" i="4"/>
  <c r="Q27" i="4" s="1"/>
  <c r="P26" i="4"/>
  <c r="O26" i="4"/>
  <c r="Q26" i="4" s="1"/>
  <c r="P25" i="4"/>
  <c r="O25" i="4"/>
  <c r="P23" i="4"/>
  <c r="O23" i="4"/>
  <c r="Q23" i="4" s="1"/>
  <c r="L62" i="2"/>
  <c r="H55" i="2"/>
  <c r="H54" i="2"/>
  <c r="H53" i="2"/>
  <c r="H52" i="2"/>
  <c r="H51" i="2"/>
  <c r="H50" i="2"/>
  <c r="H49" i="2"/>
  <c r="H48" i="2"/>
  <c r="H47" i="2"/>
  <c r="H46" i="2"/>
  <c r="H45" i="2"/>
  <c r="H44" i="2"/>
  <c r="H43" i="2"/>
  <c r="H42" i="2"/>
  <c r="H41" i="2"/>
  <c r="I41" i="2" s="1"/>
  <c r="H40" i="2"/>
  <c r="I40" i="2" s="1"/>
  <c r="H39" i="2"/>
  <c r="I39" i="2" s="1"/>
  <c r="H38" i="2"/>
  <c r="I38" i="2" s="1"/>
  <c r="H37" i="2"/>
  <c r="I37" i="2" s="1"/>
  <c r="H36" i="2"/>
  <c r="I36" i="2" s="1"/>
  <c r="H35" i="2"/>
  <c r="I35" i="2" s="1"/>
  <c r="H34" i="2"/>
  <c r="I34" i="2" s="1"/>
  <c r="H33" i="2"/>
  <c r="I33" i="2" s="1"/>
  <c r="H32" i="2"/>
  <c r="I32" i="2" s="1"/>
  <c r="H31" i="2"/>
  <c r="I31" i="2" s="1"/>
  <c r="H30" i="2"/>
  <c r="I30" i="2" s="1"/>
  <c r="H29" i="2"/>
  <c r="I29" i="2" s="1"/>
  <c r="H28" i="2"/>
  <c r="I28" i="2" s="1"/>
  <c r="H27" i="2"/>
  <c r="I27" i="2" s="1"/>
  <c r="H26" i="2"/>
  <c r="I26" i="2" s="1"/>
  <c r="H25" i="2"/>
  <c r="I25" i="2" s="1"/>
  <c r="N47" i="1"/>
  <c r="K41" i="1"/>
  <c r="J41" i="1"/>
  <c r="K40" i="1"/>
  <c r="J40" i="1"/>
  <c r="K39" i="1"/>
  <c r="J39" i="1"/>
  <c r="K38" i="1"/>
  <c r="J38" i="1"/>
  <c r="K37" i="1"/>
  <c r="J37" i="1"/>
  <c r="K36" i="1"/>
  <c r="J36" i="1"/>
  <c r="K34" i="1"/>
  <c r="J34" i="1"/>
  <c r="K33" i="1"/>
  <c r="J33" i="1"/>
  <c r="K32" i="1"/>
  <c r="J32" i="1"/>
  <c r="K31" i="1"/>
  <c r="J31" i="1"/>
  <c r="K30" i="1"/>
  <c r="J30" i="1"/>
  <c r="K29" i="1"/>
  <c r="J29" i="1"/>
  <c r="K28" i="1"/>
  <c r="J28" i="1"/>
  <c r="L1" i="34" l="1" a="1"/>
  <c r="L1" i="34" s="1"/>
  <c r="D2" i="36"/>
  <c r="D2" i="11" s="1"/>
  <c r="AA2" i="11" s="1"/>
  <c r="G1" i="11" a="1"/>
  <c r="G1" i="11" s="1"/>
  <c r="AD1" i="11" s="1"/>
  <c r="AC2" i="11"/>
  <c r="G2" i="11" a="1"/>
  <c r="G2" i="11" s="1"/>
  <c r="AD2" i="11" s="1"/>
  <c r="C31" i="15"/>
  <c r="C33" i="15" s="1"/>
  <c r="D33" i="15" s="1"/>
  <c r="E2" i="11"/>
  <c r="AB2" i="11" s="1"/>
  <c r="AC2" i="31"/>
  <c r="G1" i="31" a="1"/>
  <c r="G1" i="31" s="1"/>
  <c r="AD1" i="31" s="1"/>
  <c r="C26" i="15"/>
  <c r="E2" i="31"/>
  <c r="AB2" i="31" s="1"/>
  <c r="G1" i="9" a="1"/>
  <c r="G1" i="9" s="1"/>
  <c r="AD1" i="9" s="1"/>
  <c r="AC2" i="9"/>
  <c r="S2" i="28"/>
  <c r="S2" i="31"/>
  <c r="G1" i="28" a="1"/>
  <c r="G1" i="28" s="1"/>
  <c r="AD1" i="28" s="1"/>
  <c r="AC2" i="28"/>
  <c r="E2" i="28"/>
  <c r="AB2" i="28" s="1"/>
  <c r="C25" i="15"/>
  <c r="G1" i="8" a="1"/>
  <c r="G1" i="8" s="1"/>
  <c r="AD1" i="8" s="1"/>
  <c r="AC2" i="8"/>
  <c r="L41" i="9"/>
  <c r="L41" i="33" s="1"/>
  <c r="M41" i="9"/>
  <c r="M41" i="33" s="1"/>
  <c r="R51" i="8"/>
  <c r="R51" i="30" s="1"/>
  <c r="F2" i="30" s="1"/>
  <c r="P53" i="30"/>
  <c r="G1" i="25" a="1"/>
  <c r="G1" i="25" s="1"/>
  <c r="AD1" i="25" s="1"/>
  <c r="AC2" i="25"/>
  <c r="G2" i="25" a="1"/>
  <c r="G2" i="25" s="1"/>
  <c r="C24" i="15"/>
  <c r="E2" i="25"/>
  <c r="AB2" i="25" s="1"/>
  <c r="G1" i="6" a="1"/>
  <c r="G1" i="6" s="1"/>
  <c r="AD1" i="6" s="1"/>
  <c r="AC2" i="6"/>
  <c r="G2" i="6" a="1"/>
  <c r="G2" i="6" s="1"/>
  <c r="AD2" i="6" s="1"/>
  <c r="S2" i="22"/>
  <c r="S2" i="25"/>
  <c r="P43" i="4"/>
  <c r="P43" i="24" s="1"/>
  <c r="Q39" i="4"/>
  <c r="G1" i="22" a="1"/>
  <c r="G1" i="22" s="1"/>
  <c r="AD1" i="22" s="1"/>
  <c r="AC2" i="22"/>
  <c r="C23" i="15"/>
  <c r="E2" i="22"/>
  <c r="AB2" i="22" s="1"/>
  <c r="G1" i="4" a="1"/>
  <c r="G1" i="4" s="1"/>
  <c r="AD1" i="4" s="1"/>
  <c r="AC2" i="4"/>
  <c r="L44" i="4"/>
  <c r="L44" i="24" s="1"/>
  <c r="L43" i="24"/>
  <c r="K44" i="4"/>
  <c r="K44" i="24" s="1"/>
  <c r="K43" i="24"/>
  <c r="J44" i="4"/>
  <c r="J44" i="24" s="1"/>
  <c r="J43" i="24"/>
  <c r="I44" i="4"/>
  <c r="I44" i="24" s="1"/>
  <c r="I43" i="24"/>
  <c r="H44" i="4"/>
  <c r="H44" i="24" s="1"/>
  <c r="H43" i="24"/>
  <c r="G44" i="4"/>
  <c r="G44" i="24" s="1"/>
  <c r="G43" i="24"/>
  <c r="F44" i="4"/>
  <c r="F44" i="24" s="1"/>
  <c r="F43" i="24"/>
  <c r="Q41" i="4"/>
  <c r="Q41" i="24" s="1"/>
  <c r="O41" i="24"/>
  <c r="Q40" i="4"/>
  <c r="Q40" i="24" s="1"/>
  <c r="O40" i="24"/>
  <c r="Q38" i="4"/>
  <c r="Q38" i="24" s="1"/>
  <c r="O38" i="24"/>
  <c r="Q37" i="4"/>
  <c r="Q37" i="24" s="1"/>
  <c r="O37" i="24"/>
  <c r="Q36" i="4"/>
  <c r="Q36" i="24" s="1"/>
  <c r="O36" i="24"/>
  <c r="P44" i="4"/>
  <c r="P44" i="24" s="1"/>
  <c r="G1" i="19" a="1"/>
  <c r="G1" i="19" s="1"/>
  <c r="AD1" i="19" s="1"/>
  <c r="AC2" i="19"/>
  <c r="E2" i="19"/>
  <c r="AB2" i="19" s="1"/>
  <c r="C22" i="15"/>
  <c r="E2" i="2"/>
  <c r="AB2" i="2" s="1"/>
  <c r="G1" i="2" a="1"/>
  <c r="G1" i="2" s="1"/>
  <c r="AD1" i="2" s="1"/>
  <c r="AC2" i="2"/>
  <c r="S2" i="16"/>
  <c r="S2" i="19"/>
  <c r="I55" i="2"/>
  <c r="I55" i="21" s="1"/>
  <c r="H55" i="21"/>
  <c r="I54" i="2"/>
  <c r="I54" i="21" s="1"/>
  <c r="H54" i="21"/>
  <c r="I53" i="2"/>
  <c r="I53" i="21" s="1"/>
  <c r="H53" i="21"/>
  <c r="I52" i="2"/>
  <c r="I52" i="21" s="1"/>
  <c r="H52" i="21"/>
  <c r="I51" i="2"/>
  <c r="I51" i="21" s="1"/>
  <c r="H51" i="21"/>
  <c r="I50" i="2"/>
  <c r="I50" i="21" s="1"/>
  <c r="H50" i="21"/>
  <c r="I49" i="2"/>
  <c r="I49" i="21" s="1"/>
  <c r="H49" i="21"/>
  <c r="I48" i="2"/>
  <c r="I48" i="21" s="1"/>
  <c r="H48" i="21"/>
  <c r="I47" i="2"/>
  <c r="I47" i="21" s="1"/>
  <c r="H47" i="21"/>
  <c r="I46" i="2"/>
  <c r="I46" i="21" s="1"/>
  <c r="H46" i="21"/>
  <c r="I45" i="2"/>
  <c r="I45" i="21" s="1"/>
  <c r="H45" i="21"/>
  <c r="I44" i="2"/>
  <c r="I44" i="21" s="1"/>
  <c r="H44" i="21"/>
  <c r="I43" i="2"/>
  <c r="I43" i="21" s="1"/>
  <c r="H43" i="21"/>
  <c r="I42" i="2"/>
  <c r="I42" i="21" s="1"/>
  <c r="H42" i="21"/>
  <c r="C8" i="15"/>
  <c r="AC2" i="16"/>
  <c r="G1" i="16" a="1"/>
  <c r="G1" i="16" s="1"/>
  <c r="AD1" i="16" s="1"/>
  <c r="G2" i="16" a="1"/>
  <c r="G2" i="16" s="1"/>
  <c r="C21" i="15"/>
  <c r="E2" i="16"/>
  <c r="AB2" i="16" s="1"/>
  <c r="E2" i="1"/>
  <c r="AB2" i="1" s="1"/>
  <c r="G1" i="1" a="1"/>
  <c r="G1" i="1" s="1"/>
  <c r="AD1" i="1" s="1"/>
  <c r="AC2" i="1"/>
  <c r="G2" i="1" a="1"/>
  <c r="G2" i="1" s="1"/>
  <c r="AD2" i="1" s="1"/>
  <c r="F2" i="18"/>
  <c r="L43" i="9"/>
  <c r="L43" i="33" s="1"/>
  <c r="M43" i="9"/>
  <c r="M43" i="33" s="1"/>
  <c r="M42" i="9"/>
  <c r="M42" i="33" s="1"/>
  <c r="L42" i="9"/>
  <c r="L42" i="33" s="1"/>
  <c r="M40" i="9"/>
  <c r="M40" i="33" s="1"/>
  <c r="L40" i="9"/>
  <c r="L40" i="33" s="1"/>
  <c r="M39" i="9"/>
  <c r="M39" i="33" s="1"/>
  <c r="L39" i="9"/>
  <c r="L39" i="33" s="1"/>
  <c r="M38" i="9"/>
  <c r="M38" i="33" s="1"/>
  <c r="L38" i="9"/>
  <c r="L38" i="33" s="1"/>
  <c r="M37" i="9"/>
  <c r="M37" i="33" s="1"/>
  <c r="L37" i="9"/>
  <c r="L37" i="33" s="1"/>
  <c r="M36" i="9"/>
  <c r="M36" i="33" s="1"/>
  <c r="L36" i="9"/>
  <c r="L36" i="33" s="1"/>
  <c r="L35" i="9"/>
  <c r="L35" i="33" s="1"/>
  <c r="M35" i="9"/>
  <c r="M35" i="33" s="1"/>
  <c r="L34" i="9"/>
  <c r="L34" i="33" s="1"/>
  <c r="M34" i="9"/>
  <c r="M34" i="33" s="1"/>
  <c r="L33" i="9"/>
  <c r="L33" i="33" s="1"/>
  <c r="M33" i="9"/>
  <c r="M33" i="33" s="1"/>
  <c r="L32" i="9"/>
  <c r="L32" i="33" s="1"/>
  <c r="M32" i="9"/>
  <c r="M32" i="33" s="1"/>
  <c r="L31" i="9"/>
  <c r="L31" i="33" s="1"/>
  <c r="M31" i="9"/>
  <c r="M31" i="33" s="1"/>
  <c r="L30" i="9"/>
  <c r="L30" i="33" s="1"/>
  <c r="M30" i="9"/>
  <c r="M30" i="33" s="1"/>
  <c r="M29" i="9"/>
  <c r="M29" i="33" s="1"/>
  <c r="L29" i="9"/>
  <c r="L29" i="33" s="1"/>
  <c r="F2" i="33" s="1"/>
  <c r="R42" i="8"/>
  <c r="R42" i="30" s="1"/>
  <c r="R43" i="8"/>
  <c r="R43" i="30" s="1"/>
  <c r="R35" i="8"/>
  <c r="R35" i="30" s="1"/>
  <c r="R36" i="8"/>
  <c r="R36" i="30" s="1"/>
  <c r="R37" i="8"/>
  <c r="R37" i="30" s="1"/>
  <c r="R38" i="8"/>
  <c r="R38" i="30" s="1"/>
  <c r="R39" i="8"/>
  <c r="R39" i="30" s="1"/>
  <c r="R40" i="8"/>
  <c r="R40" i="30" s="1"/>
  <c r="R41" i="8"/>
  <c r="R41" i="30" s="1"/>
  <c r="R45" i="8"/>
  <c r="R45" i="30" s="1"/>
  <c r="R44" i="8"/>
  <c r="R44" i="30" s="1"/>
  <c r="R46" i="8"/>
  <c r="R46" i="30" s="1"/>
  <c r="O43" i="4"/>
  <c r="Q25" i="4"/>
  <c r="Q25" i="24" s="1"/>
  <c r="F20" i="2"/>
  <c r="R40" i="4"/>
  <c r="R34" i="4"/>
  <c r="R31" i="4"/>
  <c r="R28" i="4"/>
  <c r="R26" i="4"/>
  <c r="R41" i="4"/>
  <c r="R38" i="4"/>
  <c r="R37" i="4"/>
  <c r="R36" i="4"/>
  <c r="R35" i="4"/>
  <c r="R33" i="4"/>
  <c r="R32" i="4"/>
  <c r="R30" i="4"/>
  <c r="R29" i="4"/>
  <c r="R27" i="4"/>
  <c r="G2" i="9" l="1" a="1"/>
  <c r="G2" i="9" s="1"/>
  <c r="AD2" i="9" s="1"/>
  <c r="G2" i="31" a="1"/>
  <c r="G2" i="31" s="1"/>
  <c r="G2" i="28" a="1"/>
  <c r="G2" i="28" s="1"/>
  <c r="G2" i="8" a="1"/>
  <c r="G2" i="8" s="1"/>
  <c r="AD2" i="8" s="1"/>
  <c r="D2" i="27"/>
  <c r="AD2" i="25"/>
  <c r="Q39" i="24"/>
  <c r="R39" i="4"/>
  <c r="O44" i="4"/>
  <c r="O44" i="24" s="1"/>
  <c r="O43" i="24"/>
  <c r="S40" i="4"/>
  <c r="S40" i="24" s="1"/>
  <c r="R40" i="24"/>
  <c r="S34" i="4"/>
  <c r="S34" i="24" s="1"/>
  <c r="R34" i="24"/>
  <c r="S31" i="4"/>
  <c r="S31" i="24" s="1"/>
  <c r="R31" i="24"/>
  <c r="S28" i="4"/>
  <c r="S28" i="24" s="1"/>
  <c r="R28" i="24"/>
  <c r="S26" i="4"/>
  <c r="S26" i="24" s="1"/>
  <c r="R26" i="24"/>
  <c r="S41" i="4"/>
  <c r="S41" i="24" s="1"/>
  <c r="R41" i="24"/>
  <c r="S38" i="4"/>
  <c r="S38" i="24" s="1"/>
  <c r="R38" i="24"/>
  <c r="S37" i="4"/>
  <c r="S37" i="24" s="1"/>
  <c r="R37" i="24"/>
  <c r="S36" i="4"/>
  <c r="S36" i="24" s="1"/>
  <c r="R36" i="24"/>
  <c r="S35" i="4"/>
  <c r="S35" i="24" s="1"/>
  <c r="R35" i="24"/>
  <c r="S33" i="4"/>
  <c r="S33" i="24" s="1"/>
  <c r="R33" i="24"/>
  <c r="S32" i="4"/>
  <c r="S32" i="24" s="1"/>
  <c r="R32" i="24"/>
  <c r="S30" i="4"/>
  <c r="S30" i="24" s="1"/>
  <c r="R30" i="24"/>
  <c r="S29" i="4"/>
  <c r="S29" i="24" s="1"/>
  <c r="R29" i="24"/>
  <c r="S27" i="4"/>
  <c r="S27" i="24" s="1"/>
  <c r="R27" i="24"/>
  <c r="J25" i="2"/>
  <c r="J25" i="21" s="1"/>
  <c r="F20" i="21"/>
  <c r="AD2" i="16"/>
  <c r="D2" i="18"/>
  <c r="R25" i="4"/>
  <c r="Q43" i="4"/>
  <c r="J28" i="2"/>
  <c r="J28" i="21" s="1"/>
  <c r="J26" i="2"/>
  <c r="J26" i="21" s="1"/>
  <c r="J30" i="2"/>
  <c r="J30" i="21" s="1"/>
  <c r="J32" i="2"/>
  <c r="J32" i="21" s="1"/>
  <c r="J34" i="2"/>
  <c r="J34" i="21" s="1"/>
  <c r="J36" i="2"/>
  <c r="J36" i="21" s="1"/>
  <c r="J39" i="2"/>
  <c r="J39" i="21" s="1"/>
  <c r="J41" i="2"/>
  <c r="J41" i="21" s="1"/>
  <c r="J43" i="2"/>
  <c r="J43" i="21" s="1"/>
  <c r="J45" i="2"/>
  <c r="J45" i="21" s="1"/>
  <c r="J51" i="2"/>
  <c r="J51" i="21" s="1"/>
  <c r="J27" i="2"/>
  <c r="J27" i="21" s="1"/>
  <c r="J29" i="2"/>
  <c r="J29" i="21" s="1"/>
  <c r="J31" i="2"/>
  <c r="J31" i="21" s="1"/>
  <c r="J33" i="2"/>
  <c r="J33" i="21" s="1"/>
  <c r="J35" i="2"/>
  <c r="J35" i="21" s="1"/>
  <c r="J37" i="2"/>
  <c r="J37" i="21" s="1"/>
  <c r="J38" i="2"/>
  <c r="J38" i="21" s="1"/>
  <c r="J40" i="2"/>
  <c r="J40" i="21" s="1"/>
  <c r="J42" i="2"/>
  <c r="J42" i="21" s="1"/>
  <c r="J44" i="2"/>
  <c r="J44" i="21" s="1"/>
  <c r="J46" i="2"/>
  <c r="J46" i="21" s="1"/>
  <c r="J47" i="2"/>
  <c r="J47" i="21" s="1"/>
  <c r="J48" i="2"/>
  <c r="J48" i="21" s="1"/>
  <c r="J49" i="2"/>
  <c r="J49" i="21" s="1"/>
  <c r="J50" i="2"/>
  <c r="J50" i="21" s="1"/>
  <c r="J52" i="2"/>
  <c r="J52" i="21" s="1"/>
  <c r="J53" i="2"/>
  <c r="J53" i="21" s="1"/>
  <c r="J54" i="2"/>
  <c r="J54" i="21" s="1"/>
  <c r="J55" i="2"/>
  <c r="J55" i="21" s="1"/>
  <c r="D2" i="33" l="1"/>
  <c r="AD2" i="31"/>
  <c r="D2" i="30"/>
  <c r="AD2" i="28"/>
  <c r="D2" i="6"/>
  <c r="AA2" i="6" s="1"/>
  <c r="D2" i="25"/>
  <c r="AA2" i="25" s="1"/>
  <c r="B24" i="15"/>
  <c r="R39" i="24"/>
  <c r="S39" i="4"/>
  <c r="S39" i="24" s="1"/>
  <c r="S25" i="4"/>
  <c r="S25" i="24" s="1"/>
  <c r="R25" i="24"/>
  <c r="F2" i="24" s="1"/>
  <c r="Q44" i="4"/>
  <c r="Q44" i="24" s="1"/>
  <c r="Q43" i="24"/>
  <c r="F2" i="21"/>
  <c r="D2" i="1"/>
  <c r="AA2" i="1" s="1"/>
  <c r="D2" i="16"/>
  <c r="AA2" i="16" s="1"/>
  <c r="B21" i="15"/>
  <c r="D2" i="9" l="1"/>
  <c r="AA2" i="9" s="1"/>
  <c r="D2" i="31"/>
  <c r="AA2" i="31" s="1"/>
  <c r="B26" i="15"/>
  <c r="D2" i="28"/>
  <c r="AA2" i="28" s="1"/>
  <c r="B25" i="15"/>
  <c r="D2" i="8"/>
  <c r="AA2" i="8" s="1"/>
  <c r="G2" i="22" a="1"/>
  <c r="G2" i="22" s="1"/>
  <c r="G2" i="4" a="1"/>
  <c r="G2" i="4" s="1"/>
  <c r="AD2" i="4" s="1"/>
  <c r="G2" i="19" a="1"/>
  <c r="G2" i="19" s="1"/>
  <c r="G2" i="2" a="1"/>
  <c r="G2" i="2" s="1"/>
  <c r="AD2" i="2" s="1"/>
  <c r="AD2" i="22" l="1"/>
  <c r="D2" i="24"/>
  <c r="D2" i="21"/>
  <c r="AD2" i="19"/>
  <c r="D2" i="4" l="1"/>
  <c r="AA2" i="4" s="1"/>
  <c r="D2" i="22"/>
  <c r="AA2" i="22" s="1"/>
  <c r="B23" i="15"/>
  <c r="D2" i="19"/>
  <c r="AA2" i="19" s="1"/>
  <c r="B22" i="15"/>
  <c r="B28" i="15" s="1"/>
  <c r="D2" i="2"/>
  <c r="AA2" i="2" s="1"/>
  <c r="D28" i="15" l="1"/>
  <c r="I2" i="15"/>
  <c r="I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Raymond Frost</author>
  </authors>
  <commentList>
    <comment ref="V1" authorId="0" shapeId="0" xr:uid="{57E9643C-3CFA-264F-87CB-ED2C3FB36FE8}">
      <text>
        <r>
          <rPr>
            <sz val="10"/>
            <color rgb="FF000000"/>
            <rFont val="Tahoma"/>
            <family val="2"/>
          </rPr>
          <t>An investment in education always pays the best interest. – Benjamin Franklin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Raymond Frost</author>
  </authors>
  <commentList>
    <comment ref="M29" authorId="0" shapeId="0" xr:uid="{7458B75F-17D9-8E43-A151-72113AFD5FF8}">
      <text>
        <r>
          <rPr>
            <sz val="10"/>
            <color rgb="FF000000"/>
            <rFont val="Tahoma"/>
            <family val="2"/>
          </rPr>
          <t xml:space="preserve">Hint for Cell M29:
_x000D_ $              1,342 </t>
        </r>
      </text>
    </comment>
    <comment ref="N30" authorId="0" shapeId="0" xr:uid="{EC677406-77BC-834E-8A04-E0A7D70FA638}">
      <text>
        <r>
          <rPr>
            <sz val="10"/>
            <color rgb="FF000000"/>
            <rFont val="Tahoma"/>
            <family val="2"/>
          </rPr>
          <t xml:space="preserve">Hint for Cell N30:
_x000D_ $        29,746 </t>
        </r>
      </text>
    </comment>
    <comment ref="M31" authorId="0" shapeId="0" xr:uid="{22307970-0832-D44B-8220-242E4C20EE09}">
      <text>
        <r>
          <rPr>
            <sz val="10"/>
            <color rgb="FF000000"/>
            <rFont val="Tahoma"/>
            <family val="2"/>
          </rPr>
          <t xml:space="preserve">Hint for Cell M31:
_x000D_ $              1,838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Raymond Frost</author>
  </authors>
  <commentList>
    <comment ref="M29" authorId="0" shapeId="0" xr:uid="{A3470B68-62D0-3F46-AF7F-ED86388E7F02}">
      <text>
        <r>
          <rPr>
            <sz val="10"/>
            <color rgb="FF000000"/>
            <rFont val="Tahoma"/>
            <family val="2"/>
          </rPr>
          <t xml:space="preserve">Hint for Cell M29:
_x000D_ $              1,342 </t>
        </r>
      </text>
    </comment>
    <comment ref="N30" authorId="0" shapeId="0" xr:uid="{B14B4E71-B74A-504A-8358-17437D31DB12}">
      <text>
        <r>
          <rPr>
            <sz val="10"/>
            <color rgb="FF000000"/>
            <rFont val="Tahoma"/>
            <family val="2"/>
          </rPr>
          <t xml:space="preserve">Hint for Cell N30:
_x000D_ $        29,746 </t>
        </r>
      </text>
    </comment>
    <comment ref="M31" authorId="0" shapeId="0" xr:uid="{C55FCB8E-A4BF-754C-B1B3-F84119458691}">
      <text>
        <r>
          <rPr>
            <sz val="10"/>
            <color rgb="FF000000"/>
            <rFont val="Tahoma"/>
            <family val="2"/>
          </rPr>
          <t xml:space="preserve">Hint for Cell M31:
_x000D_ $              1,838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Raymond Frost</author>
  </authors>
  <commentList>
    <comment ref="V1" authorId="0" shapeId="0" xr:uid="{D0175FF0-8547-FC40-BFEF-BE341EA17DBE}">
      <text>
        <r>
          <rPr>
            <sz val="10"/>
            <color rgb="FF000000"/>
            <rFont val="Tahoma"/>
            <family val="2"/>
          </rPr>
          <t xml:space="preserve">Motivation is what gets you started. Habit is what keeps you going. – Jim Ryun </t>
        </r>
      </text>
    </comment>
    <comment ref="M29" authorId="0" shapeId="0" xr:uid="{94192E47-F9BE-A04B-823B-B1F610B3A58A}">
      <text>
        <r>
          <rPr>
            <sz val="10"/>
            <color rgb="FF000000"/>
            <rFont val="Tahoma"/>
            <family val="2"/>
          </rPr>
          <t xml:space="preserve">Hint for Cell M29:
_x000D_ $              1,342 </t>
        </r>
      </text>
    </comment>
    <comment ref="N30" authorId="0" shapeId="0" xr:uid="{BD448BFB-9633-7149-A54A-904C965ABACE}">
      <text>
        <r>
          <rPr>
            <sz val="10"/>
            <color rgb="FF000000"/>
            <rFont val="Tahoma"/>
            <family val="2"/>
          </rPr>
          <t xml:space="preserve">Hint for Cell N30:
_x000D_ $        29,746 </t>
        </r>
      </text>
    </comment>
    <comment ref="M31" authorId="0" shapeId="0" xr:uid="{26CB897E-3A18-C24E-8404-5C85417C3498}">
      <text>
        <r>
          <rPr>
            <sz val="10"/>
            <color rgb="FF000000"/>
            <rFont val="Tahoma"/>
            <family val="2"/>
          </rPr>
          <t xml:space="preserve">Hint for Cell M31:
_x000D_ $              1,838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Raymond Frost</author>
  </authors>
  <commentList>
    <comment ref="M29" authorId="0" shapeId="0" xr:uid="{63C9EB84-EB50-D041-9A80-49E68D969089}">
      <text>
        <r>
          <rPr>
            <sz val="10"/>
            <color rgb="FF000000"/>
            <rFont val="Tahoma"/>
            <family val="2"/>
          </rPr>
          <t xml:space="preserve">Hint for Cell M29:
_x000D_ $              1,342 </t>
        </r>
      </text>
    </comment>
    <comment ref="N30" authorId="0" shapeId="0" xr:uid="{337A3C77-0C43-D44C-920C-2CA36E470575}">
      <text>
        <r>
          <rPr>
            <sz val="10"/>
            <color rgb="FF000000"/>
            <rFont val="Tahoma"/>
            <family val="2"/>
          </rPr>
          <t xml:space="preserve">Hint for Cell N30:
_x000D_ $        29,746 </t>
        </r>
      </text>
    </comment>
    <comment ref="M31" authorId="0" shapeId="0" xr:uid="{611A858E-B022-114E-8346-64A0DEAE44E3}">
      <text>
        <r>
          <rPr>
            <sz val="10"/>
            <color rgb="FF000000"/>
            <rFont val="Tahoma"/>
            <family val="2"/>
          </rPr>
          <t xml:space="preserve">Hint for Cell M31:
_x000D_ $              1,838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Raymond Frost</author>
  </authors>
  <commentList>
    <comment ref="V1" authorId="0" shapeId="0" xr:uid="{EDEDC106-77B4-2542-8633-16B2895DB5C6}">
      <text>
        <r>
          <rPr>
            <sz val="10"/>
            <color rgb="FF000000"/>
            <rFont val="Tahoma"/>
            <family val="2"/>
          </rPr>
          <t>Your time is limited, so don’t waste it living someone else’s life. – Steve Jobs in his 2005 Stanford Commencement Address.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Raymond Frost</author>
  </authors>
  <commentList>
    <comment ref="V1" authorId="0" shapeId="0" xr:uid="{BBCDB622-81F2-6643-9BAB-859A3967FF8F}">
      <text>
        <r>
          <rPr>
            <sz val="10"/>
            <color rgb="FF000000"/>
            <rFont val="Tahoma"/>
            <family val="2"/>
          </rPr>
          <t>No pressure, no diamonds!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18" authorId="0" shapeId="0" xr:uid="{89AA4EA6-DCC0-694D-A9AB-D32525509B68}">
      <text>
        <r>
          <rPr>
            <sz val="10"/>
            <color rgb="FF000000"/>
            <rFont val="Tahoma"/>
            <family val="2"/>
          </rPr>
          <t>ascending</t>
        </r>
      </text>
    </comment>
    <comment ref="M18" authorId="0" shapeId="0" xr:uid="{A1F43D40-531A-DE49-A03D-BF39154F1AE7}">
      <text>
        <r>
          <rPr>
            <sz val="10"/>
            <color rgb="FF000000"/>
            <rFont val="Tahoma"/>
            <family val="2"/>
          </rPr>
          <t>descending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18" authorId="0" shapeId="0" xr:uid="{DD75A4B1-37BA-C84B-8DA9-B7417DEB64B8}">
      <text>
        <r>
          <rPr>
            <sz val="10"/>
            <color rgb="FF000000"/>
            <rFont val="Tahoma"/>
            <family val="2"/>
          </rPr>
          <t>ascending</t>
        </r>
      </text>
    </comment>
    <comment ref="M18" authorId="0" shapeId="0" xr:uid="{6CC9AE73-1799-2C4B-AE63-EFE096564567}">
      <text>
        <r>
          <rPr>
            <sz val="10"/>
            <color rgb="FF000000"/>
            <rFont val="Tahoma"/>
            <family val="2"/>
          </rPr>
          <t>descending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Raymond Frost</author>
  </authors>
  <commentList>
    <comment ref="V1" authorId="0" shapeId="0" xr:uid="{0588E1FB-1350-A84B-BBA3-ECA53C2641E3}">
      <text>
        <r>
          <rPr>
            <sz val="10"/>
            <color rgb="FF000000"/>
            <rFont val="Tahoma"/>
            <family val="2"/>
          </rPr>
          <t>Education is the passport to the future, for tomorrow belongs to those who prepare for it today. – Malcolm X</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18" authorId="0" shapeId="0" xr:uid="{3B70BDB8-C93C-DB42-9B71-3E0DC349E41B}">
      <text>
        <r>
          <rPr>
            <sz val="10"/>
            <color rgb="FF000000"/>
            <rFont val="Tahoma"/>
            <family val="2"/>
          </rPr>
          <t>ascending</t>
        </r>
      </text>
    </comment>
    <comment ref="M18" authorId="0" shapeId="0" xr:uid="{5912E26D-147E-1041-B2DF-F63463A0758C}">
      <text>
        <r>
          <rPr>
            <sz val="10"/>
            <color rgb="FF000000"/>
            <rFont val="Tahoma"/>
            <family val="2"/>
          </rPr>
          <t>descending</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Raymond Frost</author>
  </authors>
  <commentList>
    <comment ref="V1" authorId="0" shapeId="0" xr:uid="{36BA4242-19F3-784C-8D2B-C9615BC7DE87}">
      <text>
        <r>
          <rPr>
            <sz val="10"/>
            <color rgb="FF000000"/>
            <rFont val="Tahoma"/>
            <family val="2"/>
          </rPr>
          <t>There is no elevator to success. You have to take the stairs. – Zig Ziglar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Raymond Frost</author>
  </authors>
  <commentList>
    <comment ref="V1" authorId="0" shapeId="0" xr:uid="{8FD53933-948F-C44E-8C73-BCB341A202EE}">
      <text>
        <r>
          <rPr>
            <sz val="10"/>
            <color rgb="FF000000"/>
            <rFont val="Tahoma"/>
            <family val="2"/>
          </rPr>
          <t>Take a deep breath. It calms the mind.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<sst xmlns="http://schemas.openxmlformats.org/spreadsheetml/2006/main" count="1426" uniqueCount="576">
  <si>
    <t>Formula Calculation</t>
  </si>
  <si>
    <r>
      <t>Below you can see Constants A, B, C, D, and E and their respective Values. To the right is a partially complete table with X and Y variables. The goal of this exercise is to correctly build a function in column F</t>
    </r>
    <r>
      <rPr>
        <vertAlign val="subscript"/>
        <sz val="12"/>
        <color rgb="FF000000"/>
        <rFont val="Calibri (Body)"/>
      </rPr>
      <t>1</t>
    </r>
    <r>
      <rPr>
        <sz val="12"/>
        <color rgb="FF000000"/>
        <rFont val="Calibri"/>
        <family val="2"/>
        <scheme val="minor"/>
      </rPr>
      <t>(XY) and F</t>
    </r>
    <r>
      <rPr>
        <vertAlign val="subscript"/>
        <sz val="12"/>
        <color rgb="FF000000"/>
        <rFont val="Calibri (Body)"/>
      </rPr>
      <t>2</t>
    </r>
    <r>
      <rPr>
        <sz val="12"/>
        <color rgb="FF000000"/>
        <rFont val="Calibri"/>
        <family val="2"/>
        <scheme val="minor"/>
      </rPr>
      <t>(XY) using correct order of operations and referencing. The formulas you are assigned to calculate are shown below.</t>
    </r>
  </si>
  <si>
    <t>Checklist</t>
  </si>
  <si>
    <t xml:space="preserve">Use the formulas below to calculate the missing values in the table. The formula in the first cell should be copied into the remaining cells in each column. </t>
  </si>
  <si>
    <t>Note that constant value references should be locked; relative references should not.</t>
  </si>
  <si>
    <t>Reference all values rather than typing them manually</t>
  </si>
  <si>
    <t>Format the cells in the F1 table to show 2 decimal places; format values in the F2 column to show 0.</t>
  </si>
  <si>
    <t>Constants</t>
  </si>
  <si>
    <t>Variables and Formulas</t>
  </si>
  <si>
    <t>Constant</t>
  </si>
  <si>
    <t>Values</t>
  </si>
  <si>
    <t>X</t>
  </si>
  <si>
    <t>Y</t>
  </si>
  <si>
    <r>
      <t>F</t>
    </r>
    <r>
      <rPr>
        <b/>
        <vertAlign val="subscript"/>
        <sz val="12"/>
        <color theme="0"/>
        <rFont val="Calibri (Body)"/>
      </rPr>
      <t>1</t>
    </r>
    <r>
      <rPr>
        <b/>
        <sz val="12"/>
        <color theme="0"/>
        <rFont val="Calibri"/>
        <family val="2"/>
        <scheme val="minor"/>
      </rPr>
      <t>(XY)</t>
    </r>
  </si>
  <si>
    <r>
      <t>F</t>
    </r>
    <r>
      <rPr>
        <b/>
        <vertAlign val="subscript"/>
        <sz val="12"/>
        <color theme="0"/>
        <rFont val="Calibri (Body)"/>
      </rPr>
      <t>2</t>
    </r>
    <r>
      <rPr>
        <b/>
        <sz val="12"/>
        <color theme="0"/>
        <rFont val="Calibri"/>
        <family val="2"/>
        <scheme val="minor"/>
      </rPr>
      <t>(XY)</t>
    </r>
  </si>
  <si>
    <t>A</t>
  </si>
  <si>
    <t>B</t>
  </si>
  <si>
    <t>C</t>
  </si>
  <si>
    <t>D</t>
  </si>
  <si>
    <t>E</t>
  </si>
  <si>
    <t>Questions</t>
  </si>
  <si>
    <t>Answers</t>
  </si>
  <si>
    <t xml:space="preserve"> </t>
  </si>
  <si>
    <t>Loan</t>
  </si>
  <si>
    <t xml:space="preserve">The scenario below includes data for multiple loans. Use the data to find out more information about the loan payments for each account. </t>
  </si>
  <si>
    <t>Whenever possible, reference values instead of hardcoding or typing them.  E.g., reference 12 instead of typing it</t>
  </si>
  <si>
    <r>
      <rPr>
        <b/>
        <sz val="12"/>
        <color theme="1"/>
        <rFont val="Calibri"/>
        <family val="2"/>
        <scheme val="minor"/>
      </rPr>
      <t>Annual Loan Payment</t>
    </r>
    <r>
      <rPr>
        <sz val="12"/>
        <color theme="1"/>
        <rFont val="Calibri"/>
        <family val="2"/>
        <scheme val="minor"/>
      </rPr>
      <t>:  Use the formula above to compute the annual loan payment.  Format answers as accounting with 0 decimal places</t>
    </r>
  </si>
  <si>
    <r>
      <t xml:space="preserve">Note that the interest rate is </t>
    </r>
    <r>
      <rPr>
        <i/>
        <sz val="12"/>
        <color theme="1"/>
        <rFont val="Calibri"/>
        <family val="2"/>
        <scheme val="minor"/>
      </rPr>
      <t>i</t>
    </r>
    <r>
      <rPr>
        <sz val="12"/>
        <color theme="1"/>
        <rFont val="Calibri"/>
        <family val="2"/>
        <scheme val="minor"/>
      </rPr>
      <t xml:space="preserve">, the amount borrowed is </t>
    </r>
    <r>
      <rPr>
        <i/>
        <sz val="12"/>
        <color theme="1"/>
        <rFont val="Calibri"/>
        <family val="2"/>
        <scheme val="minor"/>
      </rPr>
      <t>p</t>
    </r>
    <r>
      <rPr>
        <sz val="12"/>
        <color theme="1"/>
        <rFont val="Calibri"/>
        <family val="2"/>
        <scheme val="minor"/>
      </rPr>
      <t xml:space="preserve">, and the number of payments is </t>
    </r>
    <r>
      <rPr>
        <i/>
        <sz val="12"/>
        <color theme="1"/>
        <rFont val="Calibri"/>
        <family val="2"/>
        <scheme val="minor"/>
      </rPr>
      <t>n</t>
    </r>
    <r>
      <rPr>
        <sz val="12"/>
        <color theme="1"/>
        <rFont val="Calibri"/>
        <family val="2"/>
        <scheme val="minor"/>
      </rPr>
      <t>.  Also note that the equation is asking for negative n (-n)</t>
    </r>
  </si>
  <si>
    <r>
      <rPr>
        <b/>
        <sz val="12"/>
        <color theme="1"/>
        <rFont val="Calibri"/>
        <family val="2"/>
        <scheme val="minor"/>
      </rPr>
      <t>Monthly Loan Payment</t>
    </r>
    <r>
      <rPr>
        <sz val="12"/>
        <color theme="1"/>
        <rFont val="Calibri"/>
        <family val="2"/>
        <scheme val="minor"/>
      </rPr>
      <t>:  Compute the monthly payment.  Reference 12 instead of typing it. Format answer as accounting with 0 decimal places</t>
    </r>
  </si>
  <si>
    <r>
      <rPr>
        <b/>
        <sz val="12"/>
        <color theme="1"/>
        <rFont val="Calibri"/>
        <family val="2"/>
        <scheme val="minor"/>
      </rPr>
      <t>Average Monthly Loan Payment:</t>
    </r>
    <r>
      <rPr>
        <sz val="12"/>
        <color theme="1"/>
        <rFont val="Calibri"/>
        <family val="2"/>
        <scheme val="minor"/>
      </rPr>
      <t xml:space="preserve"> Use Excel functions to compute the average Monthly Loan Payment.  Use shortcut keys to select the data.</t>
    </r>
  </si>
  <si>
    <r>
      <rPr>
        <b/>
        <sz val="12"/>
        <color theme="1"/>
        <rFont val="Calibri"/>
        <family val="2"/>
        <scheme val="minor"/>
      </rPr>
      <t>Above / Below Monthly Average:</t>
    </r>
    <r>
      <rPr>
        <sz val="12"/>
        <color theme="1"/>
        <rFont val="Calibri"/>
        <family val="2"/>
        <scheme val="minor"/>
      </rPr>
      <t xml:space="preserve"> If an account's monthly loan payment is above the average, display 'Above'.  If not, display 'Below'. </t>
    </r>
  </si>
  <si>
    <t>Number of Months</t>
  </si>
  <si>
    <t>Interest Rate (i)</t>
  </si>
  <si>
    <t>Average Monthly Loan Payment</t>
  </si>
  <si>
    <t>***To type exponents in Excel:  Use the carrot symbol (^) before the number***</t>
  </si>
  <si>
    <t>Account ID</t>
  </si>
  <si>
    <t>(n)
Number of Payments</t>
  </si>
  <si>
    <t>(P)
Amount Borrowed</t>
  </si>
  <si>
    <t xml:space="preserve">Annual Loan Payment </t>
  </si>
  <si>
    <t>Monthly Loan Payment</t>
  </si>
  <si>
    <t>Above / Below Monthly Average</t>
  </si>
  <si>
    <t>Grade Calculation</t>
  </si>
  <si>
    <t>As a Teaching Assistant (TA), you are responsible for developing a spreadsheet to calculate the final grades for students in a class.</t>
  </si>
  <si>
    <t>Complete the table and format it according to the checklist below.</t>
  </si>
  <si>
    <t>Calculate the Total Quiz Points</t>
  </si>
  <si>
    <t>Calculate the Total Exam Points</t>
  </si>
  <si>
    <t>Use the Total Quiz Points and Total Exam Points to calculate the Total Points</t>
  </si>
  <si>
    <t>Calculate each student's Grade Percentage</t>
  </si>
  <si>
    <t>Use an IF statement to determine if each student meets the minimum percentage. Show "Pass" or "Fail" as appropriate.</t>
  </si>
  <si>
    <t xml:space="preserve">Below the table, calculate the Average Points Earned for each column. Then calculate the average percentage using the average points earned and points possible. </t>
  </si>
  <si>
    <t>Student Grades</t>
  </si>
  <si>
    <t>Quiz 1</t>
  </si>
  <si>
    <t>Quiz 2</t>
  </si>
  <si>
    <t>Exam 1</t>
  </si>
  <si>
    <t>Quiz 3</t>
  </si>
  <si>
    <t>Quiz 4</t>
  </si>
  <si>
    <t>Quiz 5</t>
  </si>
  <si>
    <t>Exam 2</t>
  </si>
  <si>
    <t>Total Quiz Points</t>
  </si>
  <si>
    <t>Total Exam Points</t>
  </si>
  <si>
    <t>Total Points</t>
  </si>
  <si>
    <t>Grade %</t>
  </si>
  <si>
    <t>Min %</t>
  </si>
  <si>
    <t>Points Possible</t>
  </si>
  <si>
    <t>Bobcat, Rufus</t>
  </si>
  <si>
    <t>Tu, Ben</t>
  </si>
  <si>
    <t>Jones, Simone</t>
  </si>
  <si>
    <t>Alpha, Pavan</t>
  </si>
  <si>
    <t>Carpenter, David</t>
  </si>
  <si>
    <t>Slenko, George</t>
  </si>
  <si>
    <t>Samara, Pavan</t>
  </si>
  <si>
    <t>Juarez, Monica</t>
  </si>
  <si>
    <t xml:space="preserve">Rebhun, D'shaun </t>
  </si>
  <si>
    <t>Grant, Amy</t>
  </si>
  <si>
    <t>Reames, Luis</t>
  </si>
  <si>
    <t>Patel, Ahmed</t>
  </si>
  <si>
    <t>Goulet, Darnell</t>
  </si>
  <si>
    <t>Price, Sally</t>
  </si>
  <si>
    <t>Bennett, Judith</t>
  </si>
  <si>
    <t>Laswell, Erik</t>
  </si>
  <si>
    <t>Ritman, Susan</t>
  </si>
  <si>
    <t>Average Points Earned</t>
  </si>
  <si>
    <t>Average Percentage</t>
  </si>
  <si>
    <t>Rankings</t>
  </si>
  <si>
    <r>
      <t xml:space="preserve">Please sort </t>
    </r>
    <r>
      <rPr>
        <i/>
        <sz val="11"/>
        <color theme="1"/>
        <rFont val="Calibri"/>
        <family val="2"/>
        <scheme val="minor"/>
      </rPr>
      <t>then</t>
    </r>
    <r>
      <rPr>
        <sz val="11"/>
        <color theme="1"/>
        <rFont val="Calibri"/>
        <family val="2"/>
        <scheme val="minor"/>
      </rPr>
      <t xml:space="preserve"> filter the data as per the directions.</t>
    </r>
  </si>
  <si>
    <t>Please sort the table by location type in ascending order and by average high temp in descending order.</t>
  </si>
  <si>
    <t>Please filter by Quality of Life Rating greater than or equal to 6.5.</t>
  </si>
  <si>
    <t>City</t>
  </si>
  <si>
    <t>2017 Rank</t>
  </si>
  <si>
    <t>2024 Rank</t>
  </si>
  <si>
    <t>Overall Score</t>
  </si>
  <si>
    <t>State</t>
  </si>
  <si>
    <t>Region</t>
  </si>
  <si>
    <t>Location Type</t>
  </si>
  <si>
    <t>City Population</t>
  </si>
  <si>
    <t>Average High Temp</t>
  </si>
  <si>
    <t>Quality of Life Rating</t>
  </si>
  <si>
    <t>Sarasota</t>
  </si>
  <si>
    <t>FL</t>
  </si>
  <si>
    <t>Southeast</t>
  </si>
  <si>
    <t>Coastal</t>
  </si>
  <si>
    <t>San Jose</t>
  </si>
  <si>
    <t>CA</t>
  </si>
  <si>
    <t>West</t>
  </si>
  <si>
    <t>San Diego</t>
  </si>
  <si>
    <t>San Francisco</t>
  </si>
  <si>
    <t>Salt Lake City</t>
  </si>
  <si>
    <t>UT</t>
  </si>
  <si>
    <t>Seattle</t>
  </si>
  <si>
    <t>WA</t>
  </si>
  <si>
    <t>Boston</t>
  </si>
  <si>
    <t>MA</t>
  </si>
  <si>
    <t>Northeast</t>
  </si>
  <si>
    <t>San Antonio</t>
  </si>
  <si>
    <t>TX</t>
  </si>
  <si>
    <t>Southwest</t>
  </si>
  <si>
    <t>Inland</t>
  </si>
  <si>
    <t>Austin</t>
  </si>
  <si>
    <t>Houston</t>
  </si>
  <si>
    <t>Dallas-Fort Worth</t>
  </si>
  <si>
    <t>Raleigh &amp; Durham</t>
  </si>
  <si>
    <t>NC</t>
  </si>
  <si>
    <t>Charlotte</t>
  </si>
  <si>
    <t>Nashville</t>
  </si>
  <si>
    <t>TN</t>
  </si>
  <si>
    <t>Richmond</t>
  </si>
  <si>
    <t>VA</t>
  </si>
  <si>
    <t>Fayetteville</t>
  </si>
  <si>
    <t>AR</t>
  </si>
  <si>
    <t>Washington D.C.</t>
  </si>
  <si>
    <t>DC</t>
  </si>
  <si>
    <t>Denver</t>
  </si>
  <si>
    <t>CO</t>
  </si>
  <si>
    <t>Boise</t>
  </si>
  <si>
    <t>ID</t>
  </si>
  <si>
    <t>Colorado Springs</t>
  </si>
  <si>
    <t>Omaha</t>
  </si>
  <si>
    <t>NE</t>
  </si>
  <si>
    <t>Midwest</t>
  </si>
  <si>
    <t>Des Moines</t>
  </si>
  <si>
    <t>IA</t>
  </si>
  <si>
    <t>Grand Rapids</t>
  </si>
  <si>
    <t>MI</t>
  </si>
  <si>
    <t>Madison</t>
  </si>
  <si>
    <t>WI</t>
  </si>
  <si>
    <t>Minneapolis-St. Paul</t>
  </si>
  <si>
    <t>MN</t>
  </si>
  <si>
    <t>Cities</t>
  </si>
  <si>
    <t>Reference all values, whenever possible</t>
  </si>
  <si>
    <r>
      <rPr>
        <i/>
        <sz val="12"/>
        <color theme="1"/>
        <rFont val="Calibri"/>
        <family val="2"/>
        <scheme val="minor"/>
      </rPr>
      <t xml:space="preserve">Average Quality of Life Rating: </t>
    </r>
    <r>
      <rPr>
        <sz val="12"/>
        <color theme="1"/>
        <rFont val="Calibri"/>
        <family val="2"/>
        <scheme val="minor"/>
      </rPr>
      <t>Calculate the average Quality of Life Rating.</t>
    </r>
  </si>
  <si>
    <r>
      <rPr>
        <i/>
        <sz val="12"/>
        <color theme="1"/>
        <rFont val="Calibri"/>
        <family val="2"/>
        <scheme val="minor"/>
      </rPr>
      <t>Quality of Life:</t>
    </r>
    <r>
      <rPr>
        <sz val="12"/>
        <color theme="1"/>
        <rFont val="Calibri"/>
        <family val="2"/>
        <scheme val="minor"/>
      </rPr>
      <t xml:space="preserve"> Quality of life is important to you and your family. </t>
    </r>
  </si>
  <si>
    <t>Cell References</t>
  </si>
  <si>
    <t>Population</t>
  </si>
  <si>
    <t>High Temp</t>
  </si>
  <si>
    <t>Output</t>
  </si>
  <si>
    <t>Yes</t>
  </si>
  <si>
    <t xml:space="preserve">Positions Moved Up or Down </t>
  </si>
  <si>
    <t>Quality of Life</t>
  </si>
  <si>
    <t xml:space="preserve">Average Quality of Life Rating   </t>
  </si>
  <si>
    <t>This table contains information regarding the 25 best US cities in 2017 and 2023, according to U.S. News &amp; World Report.  Assume your job can be anywhere, and you're looking for a new place to live.</t>
  </si>
  <si>
    <r>
      <rPr>
        <i/>
        <sz val="12"/>
        <color theme="1"/>
        <rFont val="Calibri"/>
        <family val="2"/>
        <scheme val="minor"/>
      </rPr>
      <t xml:space="preserve">Top City: </t>
    </r>
    <r>
      <rPr>
        <sz val="12"/>
        <color theme="1"/>
        <rFont val="Calibri"/>
        <family val="2"/>
        <scheme val="minor"/>
      </rPr>
      <t>IF a city was in the top 10 in 2023, show Yes (reference output from right), otherwise, put a double dash "--"</t>
    </r>
  </si>
  <si>
    <r>
      <rPr>
        <i/>
        <sz val="12"/>
        <color theme="1"/>
        <rFont val="Calibri"/>
        <family val="2"/>
        <scheme val="minor"/>
      </rPr>
      <t>Positions Moved up or Down:</t>
    </r>
    <r>
      <rPr>
        <sz val="12"/>
        <color theme="1"/>
        <rFont val="Calibri"/>
        <family val="2"/>
        <scheme val="minor"/>
      </rPr>
      <t xml:space="preserve"> Calculate the number of positions the city moved from the 2017 ranks to the 2023 ranks.</t>
    </r>
  </si>
  <si>
    <t>1 is the top spot; moving worse in the rankings should be indicated by a negative number.</t>
  </si>
  <si>
    <r>
      <t>If a city has a higher quality of life rating at or above the average, show Yes, otherwise, put a double dash "--". (</t>
    </r>
    <r>
      <rPr>
        <i/>
        <sz val="12"/>
        <color theme="1"/>
        <rFont val="Calibri"/>
        <family val="2"/>
        <scheme val="minor"/>
      </rPr>
      <t>Reference the Yes</t>
    </r>
    <r>
      <rPr>
        <sz val="12"/>
        <color theme="1"/>
        <rFont val="Calibri"/>
        <family val="2"/>
        <scheme val="minor"/>
      </rPr>
      <t>)</t>
    </r>
  </si>
  <si>
    <r>
      <rPr>
        <i/>
        <sz val="12"/>
        <color theme="1"/>
        <rFont val="Calibri"/>
        <family val="2"/>
        <scheme val="minor"/>
      </rPr>
      <t>Southwest AND Large Population:</t>
    </r>
    <r>
      <rPr>
        <sz val="12"/>
        <color theme="1"/>
        <rFont val="Calibri"/>
        <family val="2"/>
        <scheme val="minor"/>
      </rPr>
      <t xml:space="preserve"> You think you want to move further south to a bigger city. </t>
    </r>
  </si>
  <si>
    <r>
      <t>If a city is in the Southwest region and has a population of at least 1,000,000, show Yes, otherwise, put a double dash. (</t>
    </r>
    <r>
      <rPr>
        <i/>
        <sz val="12"/>
        <color theme="1"/>
        <rFont val="Calibri"/>
        <family val="2"/>
        <scheme val="minor"/>
      </rPr>
      <t>Reference the Yes</t>
    </r>
    <r>
      <rPr>
        <sz val="12"/>
        <color theme="1"/>
        <rFont val="Calibri"/>
        <family val="2"/>
        <scheme val="minor"/>
      </rPr>
      <t>)</t>
    </r>
  </si>
  <si>
    <r>
      <rPr>
        <i/>
        <sz val="12"/>
        <color theme="1"/>
        <rFont val="Calibri"/>
        <family val="2"/>
        <scheme val="minor"/>
      </rPr>
      <t>Warm or Coastal:</t>
    </r>
    <r>
      <rPr>
        <sz val="12"/>
        <color theme="1"/>
        <rFont val="Calibri"/>
        <family val="2"/>
        <scheme val="minor"/>
      </rPr>
      <t xml:space="preserve"> You think that a warmer climate or having or living near the coast will provide more outdoor opportunities. </t>
    </r>
  </si>
  <si>
    <r>
      <t>If a city's Average High Temp is at least 70 or it's a coastal city, show Yes, otherwise, put a double dash. (</t>
    </r>
    <r>
      <rPr>
        <i/>
        <sz val="12"/>
        <color theme="1"/>
        <rFont val="Calibri"/>
        <family val="2"/>
        <scheme val="minor"/>
      </rPr>
      <t>Reference the Yes</t>
    </r>
    <r>
      <rPr>
        <sz val="12"/>
        <color theme="1"/>
        <rFont val="Calibri"/>
        <family val="2"/>
        <scheme val="minor"/>
      </rPr>
      <t>)</t>
    </r>
  </si>
  <si>
    <t>Top City</t>
  </si>
  <si>
    <t>2023 Rank</t>
  </si>
  <si>
    <t>Southwest
AND
Large Population</t>
  </si>
  <si>
    <t>Warm
OR
Coastal</t>
  </si>
  <si>
    <t>Sales Commissions</t>
  </si>
  <si>
    <t>The tables below contain information about salespeople and vehicle sales. Use IF or IFS statements and binary encoding to determine if given conditions are met.</t>
  </si>
  <si>
    <t>Reference cells rather than typing values whenever possible</t>
  </si>
  <si>
    <r>
      <t xml:space="preserve">Salesperson ID: </t>
    </r>
    <r>
      <rPr>
        <sz val="12"/>
        <color theme="1"/>
        <rFont val="Calibri"/>
        <family val="2"/>
        <scheme val="minor"/>
      </rPr>
      <t>Use an IFS statement to display the ID of the salesperson that made the sale.</t>
    </r>
  </si>
  <si>
    <r>
      <rPr>
        <i/>
        <sz val="12"/>
        <color theme="1"/>
        <rFont val="Calibri"/>
        <family val="2"/>
        <scheme val="minor"/>
      </rPr>
      <t>20,000</t>
    </r>
    <r>
      <rPr>
        <sz val="12"/>
        <color theme="1"/>
        <rFont val="Calibri"/>
        <family val="2"/>
        <scheme val="minor"/>
      </rPr>
      <t>: IF the Net Sale was at least 20,000, put "Met", otherwise, put "Not Met"</t>
    </r>
  </si>
  <si>
    <r>
      <rPr>
        <i/>
        <sz val="12"/>
        <color theme="1"/>
        <rFont val="Calibri"/>
        <family val="2"/>
        <scheme val="minor"/>
      </rPr>
      <t>Vehicle Type New = 1</t>
    </r>
    <r>
      <rPr>
        <sz val="12"/>
        <color theme="1"/>
        <rFont val="Calibri"/>
        <family val="2"/>
        <scheme val="minor"/>
      </rPr>
      <t>: IF Vehicle Type is New, put a 1, otherwise, put a 0.</t>
    </r>
  </si>
  <si>
    <r>
      <rPr>
        <i/>
        <sz val="12"/>
        <color theme="1"/>
        <rFont val="Calibri"/>
        <family val="2"/>
        <scheme val="minor"/>
      </rPr>
      <t>Bill Wells AND New Vehicle</t>
    </r>
    <r>
      <rPr>
        <sz val="12"/>
        <color theme="1"/>
        <rFont val="Calibri"/>
        <family val="2"/>
        <scheme val="minor"/>
      </rPr>
      <t>: IF the salesperson is Bill Wells AND the Vehicle Type is New, put "Yes". If not, put "No".</t>
    </r>
  </si>
  <si>
    <t xml:space="preserve">Reference Vehicle Type New = 1 from the binary encoded column </t>
  </si>
  <si>
    <r>
      <rPr>
        <i/>
        <sz val="12"/>
        <color theme="1"/>
        <rFont val="Calibri"/>
        <family val="2"/>
        <scheme val="minor"/>
      </rPr>
      <t>Commission</t>
    </r>
    <r>
      <rPr>
        <sz val="12"/>
        <color theme="1"/>
        <rFont val="Calibri"/>
        <family val="2"/>
        <scheme val="minor"/>
      </rPr>
      <t xml:space="preserve">: In a single, copyable function, determine the commission amount made on each sale. </t>
    </r>
  </si>
  <si>
    <t>Commission = Net Sale * Commission Percent</t>
  </si>
  <si>
    <t>Salesperson Information</t>
  </si>
  <si>
    <t>Vehicle Commission Percentages</t>
  </si>
  <si>
    <t>Salesperson ID</t>
  </si>
  <si>
    <t>Full Name</t>
  </si>
  <si>
    <t>Vehicle Type</t>
  </si>
  <si>
    <t>Commission</t>
  </si>
  <si>
    <t>Joelle Tanner</t>
  </si>
  <si>
    <t>Used</t>
  </si>
  <si>
    <t>Bill Wells</t>
  </si>
  <si>
    <t>New</t>
  </si>
  <si>
    <t>Rachel Corner</t>
  </si>
  <si>
    <t>IFS</t>
  </si>
  <si>
    <t>IF</t>
  </si>
  <si>
    <t>IF - Binary Encoding</t>
  </si>
  <si>
    <t>IF AND</t>
  </si>
  <si>
    <t>Sales Record</t>
  </si>
  <si>
    <t>Salesperson</t>
  </si>
  <si>
    <t>Net Sale</t>
  </si>
  <si>
    <t>Vehicle Type
New = 1</t>
  </si>
  <si>
    <t>Bill Wells   AND 
New = 1</t>
  </si>
  <si>
    <t>VS29283</t>
  </si>
  <si>
    <t>VS29284</t>
  </si>
  <si>
    <t>VS29285</t>
  </si>
  <si>
    <t>VS29286</t>
  </si>
  <si>
    <t>VS29287</t>
  </si>
  <si>
    <t>VS29288</t>
  </si>
  <si>
    <t>VS29289</t>
  </si>
  <si>
    <t>VS29290</t>
  </si>
  <si>
    <t>VS29291</t>
  </si>
  <si>
    <t>VS29292</t>
  </si>
  <si>
    <t>VS29293</t>
  </si>
  <si>
    <t>VS29294</t>
  </si>
  <si>
    <t>VS29295</t>
  </si>
  <si>
    <t>VS29296</t>
  </si>
  <si>
    <t>Pay Raise</t>
  </si>
  <si>
    <t>Below are tables of data regarding a company's employees. Use IF statement and binary encoding to determine if each set of conditions is met and to calculate new pay amounts.</t>
  </si>
  <si>
    <t>Reference all values whenever possible.</t>
  </si>
  <si>
    <t>Calculate Average Pay at the bottom of the Pay column</t>
  </si>
  <si>
    <r>
      <rPr>
        <i/>
        <sz val="12"/>
        <color theme="1"/>
        <rFont val="Calibri"/>
        <family val="2"/>
        <scheme val="minor"/>
      </rPr>
      <t>Pay &gt; Avg Pay:</t>
    </r>
    <r>
      <rPr>
        <sz val="12"/>
        <color theme="1"/>
        <rFont val="Calibri"/>
        <family val="2"/>
        <scheme val="minor"/>
      </rPr>
      <t xml:space="preserve"> IF the person's Pay is greater than average pay for all employees, show as a 1, if not, show a 0.</t>
    </r>
  </si>
  <si>
    <r>
      <rPr>
        <i/>
        <sz val="12"/>
        <color theme="1"/>
        <rFont val="Calibri"/>
        <family val="2"/>
        <scheme val="minor"/>
      </rPr>
      <t>Level</t>
    </r>
    <r>
      <rPr>
        <sz val="12"/>
        <color theme="1"/>
        <rFont val="Calibri"/>
        <family val="2"/>
        <scheme val="minor"/>
      </rPr>
      <t>: Use an IFS statement to show each employee's Level number based on their pay.</t>
    </r>
  </si>
  <si>
    <r>
      <rPr>
        <i/>
        <sz val="12"/>
        <color theme="1"/>
        <rFont val="Calibri"/>
        <family val="2"/>
        <scheme val="minor"/>
      </rPr>
      <t xml:space="preserve">Salary AND Level 3 Pay: </t>
    </r>
    <r>
      <rPr>
        <sz val="12"/>
        <color theme="1"/>
        <rFont val="Calibri"/>
        <family val="2"/>
        <scheme val="minor"/>
      </rPr>
      <t>IF an employee is salaried AND has a pay at the Level 3 Minimum Pay or more, put a "Yes", otherwise, put "No".</t>
    </r>
  </si>
  <si>
    <t>Reference the level # from the "Level" column in your function.</t>
  </si>
  <si>
    <r>
      <rPr>
        <i/>
        <sz val="12"/>
        <color theme="1"/>
        <rFont val="Calibri"/>
        <family val="2"/>
        <scheme val="minor"/>
      </rPr>
      <t>Raise:</t>
    </r>
    <r>
      <rPr>
        <sz val="12"/>
        <color theme="1"/>
        <rFont val="Calibri"/>
        <family val="2"/>
        <scheme val="minor"/>
      </rPr>
      <t xml:space="preserve"> Calculate the Raise Amount based on the employee's Performance Rating and corresponding Raise percentage. </t>
    </r>
  </si>
  <si>
    <r>
      <rPr>
        <i/>
        <sz val="12"/>
        <color theme="1"/>
        <rFont val="Calibri"/>
        <family val="2"/>
        <scheme val="minor"/>
      </rPr>
      <t xml:space="preserve">New Pay: </t>
    </r>
    <r>
      <rPr>
        <sz val="12"/>
        <color theme="1"/>
        <rFont val="Calibri"/>
        <family val="2"/>
        <scheme val="minor"/>
      </rPr>
      <t>Calculate the New Pay based on the Pay and Raise Amount.</t>
    </r>
  </si>
  <si>
    <t>Answer the conceptual questions below the table.</t>
  </si>
  <si>
    <t>Pay Type</t>
  </si>
  <si>
    <t>Level &amp; Minimum Pay</t>
  </si>
  <si>
    <t>Annual Rating Categories</t>
  </si>
  <si>
    <t>Salary</t>
  </si>
  <si>
    <t>Level 1</t>
  </si>
  <si>
    <t>Performance Rating</t>
  </si>
  <si>
    <t>Raise %</t>
  </si>
  <si>
    <t>Hourly</t>
  </si>
  <si>
    <t>Level 2</t>
  </si>
  <si>
    <t>Level 3</t>
  </si>
  <si>
    <t>Binary Encoding</t>
  </si>
  <si>
    <t>Addition</t>
  </si>
  <si>
    <t>Name</t>
  </si>
  <si>
    <t>Years with Company</t>
  </si>
  <si>
    <t>Pay</t>
  </si>
  <si>
    <t>Pay &gt; Average Pay</t>
  </si>
  <si>
    <t>Level</t>
  </si>
  <si>
    <t>Salary AND Level 3</t>
  </si>
  <si>
    <t>Raise Amount</t>
  </si>
  <si>
    <t>New Pay</t>
  </si>
  <si>
    <t>Fredrick Frame</t>
  </si>
  <si>
    <r>
      <rPr>
        <b/>
        <sz val="11"/>
        <color theme="1"/>
        <rFont val="Calibri"/>
        <family val="2"/>
        <scheme val="minor"/>
      </rPr>
      <t xml:space="preserve">Why do some cell references get locked and some do not?	</t>
    </r>
    <r>
      <rPr>
        <sz val="11"/>
        <color theme="1"/>
        <rFont val="Calibri"/>
        <family val="2"/>
        <scheme val="minor"/>
      </rPr>
      <t xml:space="preserve">						
A.  Because we're copying the formulas down a column instead of across a row							
B.  Because you have to lock all references in a formula								
C.  Because references to variables should shift in the direction a formula is copied (down a column or over a row), while constants should not</t>
    </r>
  </si>
  <si>
    <t>Guy Hodder</t>
  </si>
  <si>
    <r>
      <rPr>
        <b/>
        <sz val="11"/>
        <color theme="1"/>
        <rFont val="Calibri"/>
        <family val="2"/>
        <scheme val="minor"/>
      </rPr>
      <t>Why do we compare the highest pay first when finding the Levels with an IFS statement?</t>
    </r>
    <r>
      <rPr>
        <sz val="11"/>
        <color theme="1"/>
        <rFont val="Calibri"/>
        <family val="2"/>
        <scheme val="minor"/>
      </rPr>
      <t xml:space="preserve">							
A.  Because you're using an IFS statement; IFS functions always start by comparing the highest value.							
B.  Because you're looking at quantitative variables; when comparing quantitative variables you always start with the highest comparison value.							
C.  Because IFS statements stop at the first true condition; if you're looking at minimums and you compare the lowest minimum first, all values would be greater than the lowest minimum.</t>
    </r>
  </si>
  <si>
    <t>Jamar Coffield</t>
  </si>
  <si>
    <r>
      <rPr>
        <b/>
        <sz val="11"/>
        <color theme="1"/>
        <rFont val="Calibri"/>
        <family val="2"/>
        <scheme val="minor"/>
      </rPr>
      <t>When looking to see if at least one condition is true, which function should you use?</t>
    </r>
    <r>
      <rPr>
        <sz val="11"/>
        <color theme="1"/>
        <rFont val="Calibri"/>
        <family val="2"/>
        <scheme val="minor"/>
      </rPr>
      <t xml:space="preserve">							
A.  IF(AND)
B.  IF(OR)
C . Either	</t>
    </r>
  </si>
  <si>
    <t>Lakisha Armor</t>
  </si>
  <si>
    <r>
      <rPr>
        <b/>
        <sz val="11"/>
        <color theme="1"/>
        <rFont val="Calibri"/>
        <family val="2"/>
        <scheme val="minor"/>
      </rPr>
      <t>In the "Salary AND Level 3" formula, why should should 1 not be put in quotes when looking for Pay types of 1?</t>
    </r>
    <r>
      <rPr>
        <sz val="11"/>
        <color theme="1"/>
        <rFont val="Calibri"/>
        <family val="2"/>
        <scheme val="minor"/>
      </rPr>
      <t xml:space="preserve">							
A.  When binary encoded, Salary is 1, which is not equal to "1" in Excel						
B.  It can be in quotes; "1" and 1 are equal in Excel							
C.  Because "1" is quantitative and 1 is qualitative	</t>
    </r>
  </si>
  <si>
    <t>Arleen Cranfield</t>
  </si>
  <si>
    <r>
      <t xml:space="preserve">							
</t>
    </r>
    <r>
      <rPr>
        <b/>
        <sz val="11"/>
        <color theme="1"/>
        <rFont val="Calibri"/>
        <family val="2"/>
        <scheme val="minor"/>
      </rPr>
      <t xml:space="preserve">What could be used for the "value_if_true" according to the syntax of an IF statement? 	</t>
    </r>
    <r>
      <rPr>
        <sz val="11"/>
        <color theme="1"/>
        <rFont val="Calibri"/>
        <family val="2"/>
        <scheme val="minor"/>
      </rPr>
      <t xml:space="preserve">						
A.  A number							
B.  Text							
C . A formula							
D.  Any of these could be used	
</t>
    </r>
  </si>
  <si>
    <t>Maximina Struck</t>
  </si>
  <si>
    <t>Ellen Schmeling</t>
  </si>
  <si>
    <t>Coretta Bilder</t>
  </si>
  <si>
    <t>Daryl Brasher</t>
  </si>
  <si>
    <t>Roy Buice</t>
  </si>
  <si>
    <t>Emmitt Lind</t>
  </si>
  <si>
    <t>Roslyn Herman</t>
  </si>
  <si>
    <t>Average Pay</t>
  </si>
  <si>
    <r>
      <t>When you are finished with the assignment</t>
    </r>
    <r>
      <rPr>
        <sz val="14"/>
        <color theme="1"/>
        <rFont val="Calibri"/>
        <family val="2"/>
        <scheme val="minor"/>
      </rPr>
      <t>, please complete this short survey by clicking on the link below.  At the end of the survey, you will be provided with a passcode.  Please enter the passcode in the space provided below to earn credit.</t>
    </r>
  </si>
  <si>
    <t>HW 2 Survey</t>
  </si>
  <si>
    <t>Passcode</t>
  </si>
  <si>
    <t>hi7C40</t>
  </si>
  <si>
    <t>The CELL function returns</t>
  </si>
  <si>
    <t>Display</t>
  </si>
  <si>
    <t>,0</t>
  </si>
  <si>
    <t>comma format with 0 decimal places</t>
  </si>
  <si>
    <t>,0-</t>
  </si>
  <si>
    <t>comma format with 0 decimal places, negative numbers in red</t>
  </si>
  <si>
    <t>,1</t>
  </si>
  <si>
    <t>comma format with 1 decimal places</t>
  </si>
  <si>
    <t>,1-</t>
  </si>
  <si>
    <t>comma format with 1 decimal places, negative numbers in red</t>
  </si>
  <si>
    <t>,2</t>
  </si>
  <si>
    <t>comma format with 2 decimal places</t>
  </si>
  <si>
    <t>,2-</t>
  </si>
  <si>
    <t>comma format with 2 decimal places, negative numbers in red</t>
  </si>
  <si>
    <t>,3</t>
  </si>
  <si>
    <t>comma format with 3 decimal places</t>
  </si>
  <si>
    <t>,3-</t>
  </si>
  <si>
    <t>comma format with 3 decimal places, negative numbers in red</t>
  </si>
  <si>
    <t>,4</t>
  </si>
  <si>
    <t>comma format with 4 decimal places</t>
  </si>
  <si>
    <t>,4-</t>
  </si>
  <si>
    <t>comma format with 4 decimal places, negative numbers in red</t>
  </si>
  <si>
    <t>C0</t>
  </si>
  <si>
    <t>currency/accounting with 0 decimal places</t>
  </si>
  <si>
    <t>C0-</t>
  </si>
  <si>
    <t>currency/accounting with 0 decimal places, negative numbers in red</t>
  </si>
  <si>
    <t>C1</t>
  </si>
  <si>
    <t>currency/accounting with 1 decimal places</t>
  </si>
  <si>
    <t>C1-</t>
  </si>
  <si>
    <t>currency/accounting with 1 decimal places, negative numbers in red</t>
  </si>
  <si>
    <t>C2</t>
  </si>
  <si>
    <t>currency/accounting with 2 decimal places</t>
  </si>
  <si>
    <t>C2-</t>
  </si>
  <si>
    <t>currency/accounting with 2 decimal places, negative numbers in red</t>
  </si>
  <si>
    <t>C3</t>
  </si>
  <si>
    <t>currency/accounting with 3 decimal places</t>
  </si>
  <si>
    <t>C3-</t>
  </si>
  <si>
    <t>currency/accounting with 3 decimal places, negative numbers in red</t>
  </si>
  <si>
    <t>C4</t>
  </si>
  <si>
    <t>currency/accounting with 4 decimal places</t>
  </si>
  <si>
    <t>C4-</t>
  </si>
  <si>
    <t>currency/accounting with 4 decimal places, negative numbers in red</t>
  </si>
  <si>
    <t>D1</t>
  </si>
  <si>
    <t>long date</t>
  </si>
  <si>
    <t>D2</t>
  </si>
  <si>
    <t>day and month</t>
  </si>
  <si>
    <t>D3</t>
  </si>
  <si>
    <t>mmm-yy</t>
  </si>
  <si>
    <t>D4</t>
  </si>
  <si>
    <t>short date</t>
  </si>
  <si>
    <t>D5</t>
  </si>
  <si>
    <t>mm/dd</t>
  </si>
  <si>
    <t>D6</t>
  </si>
  <si>
    <t>h:mm:ss AM/PM</t>
  </si>
  <si>
    <t>D7</t>
  </si>
  <si>
    <t>h:mm AM/PM</t>
  </si>
  <si>
    <t>D8</t>
  </si>
  <si>
    <t>h:mm:ss</t>
  </si>
  <si>
    <t>D9</t>
  </si>
  <si>
    <t>h:mm</t>
  </si>
  <si>
    <t>F0</t>
  </si>
  <si>
    <t>number with 0 decimal places, do not use comma separator (,)</t>
  </si>
  <si>
    <t>F0-</t>
  </si>
  <si>
    <t>number with 0 decimal places, negative numbers in red, do not use comma separator (,)</t>
  </si>
  <si>
    <t>F1</t>
  </si>
  <si>
    <t>number with 1 decimal place, do not use comma separator (,)</t>
  </si>
  <si>
    <t>F1-</t>
  </si>
  <si>
    <t>number with 1 decimal place, negative numbers in red, do not use comma separator (,)</t>
  </si>
  <si>
    <t>F2</t>
  </si>
  <si>
    <t>number with 2 decimal places, do not use comma separator (,)</t>
  </si>
  <si>
    <t>F2-</t>
  </si>
  <si>
    <t>number with 2 decimal places, negative numbers in red, do not use comma separator (,)</t>
  </si>
  <si>
    <t>F3</t>
  </si>
  <si>
    <t>number with 3 decimal places, do not use comma separator (,)</t>
  </si>
  <si>
    <t>F3-</t>
  </si>
  <si>
    <t>number with 3 decimal places, negative numbers in red, do not use comma separator (,)</t>
  </si>
  <si>
    <t>F4</t>
  </si>
  <si>
    <t>number with 4 decimal places, do not use comma separator (,)</t>
  </si>
  <si>
    <t>F4-</t>
  </si>
  <si>
    <t>number with 4 decimal places, negative numbers in red, do not use comma separator (,)</t>
  </si>
  <si>
    <t>G</t>
  </si>
  <si>
    <t>general</t>
  </si>
  <si>
    <t>P0</t>
  </si>
  <si>
    <t>percent with 0 decimal places</t>
  </si>
  <si>
    <t>P1</t>
  </si>
  <si>
    <t>percent with 1 decimal place</t>
  </si>
  <si>
    <t>P2</t>
  </si>
  <si>
    <t>percent with 2 decimal places</t>
  </si>
  <si>
    <t>P3</t>
  </si>
  <si>
    <t>percent with 3 decimal places</t>
  </si>
  <si>
    <t>P4</t>
  </si>
  <si>
    <t>percent with 4 decimal places</t>
  </si>
  <si>
    <t>S0</t>
  </si>
  <si>
    <t>scientific with 0 decimal places</t>
  </si>
  <si>
    <t>S1</t>
  </si>
  <si>
    <t>scientific with 1 decimal places</t>
  </si>
  <si>
    <t>S2</t>
  </si>
  <si>
    <t>scientific with 2 decimal places</t>
  </si>
  <si>
    <t>S3</t>
  </si>
  <si>
    <t>scientific with 3 decimal places</t>
  </si>
  <si>
    <t>S4</t>
  </si>
  <si>
    <t>scientific with 4 decimal places</t>
  </si>
  <si>
    <t>Rand</t>
  </si>
  <si>
    <t>Code</t>
  </si>
  <si>
    <t>StuNAMsg</t>
  </si>
  <si>
    <t>PerfectMsg</t>
  </si>
  <si>
    <t>StuErrorMsg</t>
  </si>
  <si>
    <t>WrongTypeMsg</t>
  </si>
  <si>
    <t>MissingFormulaMsg</t>
  </si>
  <si>
    <t>ExternalRefsMsg</t>
  </si>
  <si>
    <t>HardCodeMsg</t>
  </si>
  <si>
    <t>HardQuoteMsg</t>
  </si>
  <si>
    <t>MissingAbsMsg</t>
  </si>
  <si>
    <t>FormatMsg</t>
  </si>
  <si>
    <t>TooLow</t>
  </si>
  <si>
    <t>TooHigh</t>
  </si>
  <si>
    <t>WrongAnswer</t>
  </si>
  <si>
    <t>Standard Message</t>
  </si>
  <si>
    <t>ERROR--#N/A means that no value was found, but there should be one. Please correct.</t>
  </si>
  <si>
    <t>PERFECT!</t>
  </si>
  <si>
    <t xml:space="preserve">ERROR--Please change the formula or function to eliminate the error. </t>
  </si>
  <si>
    <t>WRONG DATATYPE--Please change your answer to match the datatype listed above.</t>
  </si>
  <si>
    <t>MISSING FORMULA or FUNCTION--Please avoid typing an answer that can be calculated. Typed answers are error-prone, hard to audit, and hard to update.</t>
  </si>
  <si>
    <t>ERROR--Formula copied from another workbook.</t>
  </si>
  <si>
    <t>MISSING CELL REFERENCE--Right answer but please avoid typing numbers inside a formula or function.</t>
  </si>
  <si>
    <t>MISSING CELL REFERENCE--Right answer but please avoid typing text inside a formula or function.</t>
  </si>
  <si>
    <t>MISSING LOCK--Please add $ as appropriate so the formula will copy correctly.</t>
  </si>
  <si>
    <t>WRONG FORMAT--Please format as directed, then press F9 (or fn + F9) to regrade.</t>
  </si>
  <si>
    <t>Value too low, please try again.</t>
  </si>
  <si>
    <t>Value too high, please try again.</t>
  </si>
  <si>
    <t>Wrong answer, please try again.</t>
  </si>
  <si>
    <t>Funny Messages</t>
  </si>
  <si>
    <t>Oops! N/A found – formula missing its mark! 🎯❌</t>
  </si>
  <si>
    <t>AWESOME! 🤓</t>
  </si>
  <si>
    <t>Cell adrift in Error Sea. 🌊 Chart a formula fix! 🧭</t>
  </si>
  <si>
    <t>Love Island error! Set up your data with the right datatype match. 💔🔄</t>
  </si>
  <si>
    <t>Houston, formula required for this mission! 🚀🧩</t>
  </si>
  <si>
    <t>Ouch! Cell caught referencing the workbook next door! 😣📚</t>
  </si>
  <si>
    <t>Missed cell refs? Swap those numbers for proper invites! 📲➡️🎯</t>
  </si>
  <si>
    <t>Missed cell refs? Swap that text for proper invites! _xD83D_➡️🎯</t>
  </si>
  <si>
    <t>Unlocked cells? Add $ to ensure they copy correctly! 🔒➡️📄</t>
  </si>
  <si>
    <t>Wrong number attire? Reformat, then F9 (or fn + F9)!⚙️</t>
  </si>
  <si>
    <t>Too low, boost that number! 🔼</t>
  </si>
  <si>
    <t>Too high, lower that number! 🔽</t>
  </si>
  <si>
    <t>Seriously? Nope. Try again! 🙄🔄</t>
  </si>
  <si>
    <t>N/A signal! Did your formula forget something? 🤔🚦</t>
  </si>
  <si>
    <t>EXCELLENT! 🤑</t>
  </si>
  <si>
    <t>Formula Error Monster! 👾 Cast a fix-it spell. 🪄</t>
  </si>
  <si>
    <t>Identity crisis in cell! Guide it to its true datatype. 🆔➡️🔧</t>
  </si>
  <si>
    <t>Formula MIA? Let's launch a search! 🔍🛰</t>
  </si>
  <si>
    <t>Cell's got a roving eye for other workbooks! Commitment time? 💍📁</t>
  </si>
  <si>
    <t>Cell FOMO? Time to party with the right references! 🥳🔗</t>
  </si>
  <si>
    <t>Cells escaping when copied? $ is the key to containment! 🗝️🔐</t>
  </si>
  <si>
    <t>Unkempt number? Reformat, then F9 (or fn + F9)! 🎩✨</t>
  </si>
  <si>
    <t>Valley too deep? Raise the number! ⬆️🏞️</t>
  </si>
  <si>
    <t>Sky-high value? Bring it down! ⬇️🌤️</t>
  </si>
  <si>
    <t>Nope, that ain’t it. What’s next? ❌🤨</t>
  </si>
  <si>
    <t>#N/A in hideout, send formula back to search! 🔍🏹</t>
  </si>
  <si>
    <t>YOU'RE CRUSHING IT! Keep that greatness coming! 💪✨</t>
  </si>
  <si>
    <t>Formula fail! 🚨 Call the math-mobile for a recalc! 🚗</t>
  </si>
  <si>
    <t>Mismatch alert! This isn't a mix-and-match. Align your datatypes. 🚫❌</t>
  </si>
  <si>
    <t>Cell's bare! Quick, clothe it with a formula! 👚✨</t>
  </si>
  <si>
    <t>Workbook envy? This cell's a one-book wonder! 😒🔒</t>
  </si>
  <si>
    <t>Friends &gt; numbers. Replace typed digits with cell pals! 🤝📊</t>
  </si>
  <si>
    <t>Friends &gt; text. Replace text with cell pals! 🤝📊</t>
  </si>
  <si>
    <t>Spreadsheet anarchy? Use $ to copy cells without mayhem! 🔄🚫</t>
  </si>
  <si>
    <t>Number's style off? Reformat, then F9 (or fn + F9) to fix! 👗🔄</t>
  </si>
  <si>
    <t>Bottom feeder? Not this time—larger number needed. 📈</t>
  </si>
  <si>
    <t>Top-shelf number? Time for a lower shelf. 📉</t>
  </si>
  <si>
    <t>Wrong. Take another stab. 🎯👀</t>
  </si>
  <si>
    <t>N/A detected! Command your formula to find the value! 🎮🕹</t>
  </si>
  <si>
    <t>STELLAR PERFORMANCE! The stars have nothing on you! 🌟🚀</t>
  </si>
  <si>
    <t>Game on! 🎮 Hunt for the error-busting formula. 🔍</t>
  </si>
  <si>
    <t>Data type mismatch! Swipe right on the correct datatype. 👈👉📲</t>
  </si>
  <si>
    <t>Formula's gone poof! Time for a magic formula fix! 🪄📈</t>
  </si>
  <si>
    <t>Cell fidelity: It's exclusive with our workbook! 🚫📖💕</t>
  </si>
  <si>
    <t>Lonely numbers? Unite them with cell reference friends! 👯‍♂️🔢</t>
  </si>
  <si>
    <t>Lonely text? Unite it with cell reference friends! 👯‍♂️🔢</t>
  </si>
  <si>
    <t>Cells drifting during copy? $ will pin them in place! 📌📋</t>
  </si>
  <si>
    <t>Make the number pretty! Reformat, then F9 (or fn + F9) for shine! 💅🔁</t>
  </si>
  <si>
    <t>Limbo number? Go higher, please. 🏋️‍♂️</t>
  </si>
  <si>
    <t>Number too tall? Bend it down a notch. _xD83D_⬇️</t>
  </si>
  <si>
    <t>Uh-oh, swing and a miss! Focus and retry. ⚾️🧐</t>
  </si>
  <si>
    <t>N/A – a lonely cell where your formula lost its way! 🧭💔</t>
  </si>
  <si>
    <t>A ROUND OF APPLAUSE! Your work deserves an encore! 👏👏🎉</t>
  </si>
  <si>
    <t>Your formula's flipping out! 🤸‍♂️ Coach it to stick the landing. 🎖️</t>
  </si>
  <si>
    <t>Costume mix-up! Your data needs to change into the correct datatype. 🎭✅</t>
  </si>
  <si>
    <t>This cell's single, introduce it to a formula? 💔🧮</t>
  </si>
  <si>
    <t>Forbidden cross-book cell mingling detected! 🙅‍♂️🚷</t>
  </si>
  <si>
    <t>Formulas thrive on connections! Link up those cells! 🌐🤲</t>
  </si>
  <si>
    <t>Copy chaos? Freeze cells with $, no more moves! ✋🔄</t>
  </si>
  <si>
    <t>Number outfit mix-up? Reformat, hit F9 (or fn + F9)! 🧳🔄</t>
  </si>
  <si>
    <t>Digging too deep? The correct value's higher up! 🚧⬆️</t>
  </si>
  <si>
    <t>Climbing too high? The correct value's down below! 🧗‍♂️⬇️</t>
  </si>
  <si>
    <t>That’s a negative. Try again! 🚫🔄</t>
  </si>
  <si>
    <t>N/A: Value's playing hard to get, or formula faux pas? 🎩🐰</t>
  </si>
  <si>
    <t>HOME RUN! You've hit it out of the park!  ⚾🏟️</t>
  </si>
  <si>
    <t>Jittery cell? 📱 Prescribe a calming formula. 💊</t>
  </si>
  <si>
    <t>Wrong type alert! Time for a datatype switcheroo. 🔄🔀</t>
  </si>
  <si>
    <t>Forbidden formula zone? Summon the formula wizard! 🧙‍♂️📐</t>
  </si>
  <si>
    <t>This cell's heart belongs to its home workbook! 🏠💔📉</t>
  </si>
  <si>
    <t>Ditch the DIY. Cells crave references, not solitude! 🧩🔍</t>
  </si>
  <si>
    <t>Cells changing on copy? Anchor with $ for consistency! ⚓👌</t>
  </si>
  <si>
    <t>Last season's cell? Format, then F9 (or fn + F9)! 🍂🆕</t>
  </si>
  <si>
    <t>Basement value? Uplift the value! 🏠⤴️</t>
  </si>
  <si>
    <t>Penthouse value? Downsize the digits! 🏢🔻</t>
  </si>
  <si>
    <t>Not correct! Try again! 💡🔙</t>
  </si>
  <si>
    <t>N/A blank... Formula hiccup! Time for a fix-up! 🛠️😅</t>
  </si>
  <si>
    <t>Bravo! That's some next-level excellence! 🎭🏆</t>
  </si>
  <si>
    <t>Magic mirror says: This formula's not the fairest! 🪞</t>
  </si>
  <si>
    <t>Data's two left feet? Find the right datatype dance partner. 💃🕺🎶</t>
  </si>
  <si>
    <t>Cell playing hooky? Detention with a formula tutor! 🍎📖</t>
  </si>
  <si>
    <t>Cell wanderlust? No, keep its formulas in this workbook's embrace! 🌍✋🔐</t>
  </si>
  <si>
    <t>Solo formula? Add some cell reference company! 🎉📑</t>
  </si>
  <si>
    <t>Copying cells gone rogue? Reinforce with $ for precision! 🎯💲</t>
  </si>
  <si>
    <t>Format violation? Reformat, then F9 (or fn + F9)! 🚦👔</t>
  </si>
  <si>
    <t>Number's too deep? Bring it up for air! 🌊🆙</t>
  </si>
  <si>
    <t>Number's in the clouds? Land it gently! ☁️🛬</t>
  </si>
  <si>
    <t>Incorrect! You can do better, redo! 🔄💪</t>
  </si>
  <si>
    <t>ScoreBoard for Excel</t>
  </si>
  <si>
    <t>Have fun. Don't Fail.</t>
  </si>
  <si>
    <t>Automated grading and feedback copyright ScoreboardExcel.com ©2025</t>
  </si>
  <si>
    <t>Joe Bobcat</t>
  </si>
  <si>
    <t>Earn points by completing shaded cells; higher value cells have distinct borders</t>
  </si>
  <si>
    <t>Answer blocks are all or nothing; correctly complete all contributing cells to earn points:</t>
  </si>
  <si>
    <t>If you accidentally drag a cell out of position, then undo. Do NOT try to drag it back.</t>
  </si>
  <si>
    <t>Detailed Feedback:</t>
  </si>
  <si>
    <t>Earned</t>
  </si>
  <si>
    <t>Possible</t>
  </si>
  <si>
    <t>Sheet</t>
  </si>
  <si>
    <t>Comment</t>
  </si>
  <si>
    <t>Say you are copying a formula DOWN in a table. Your formula references a cell from above the table (A1) that needs to stay the same. What is an acceptable lock on this cell?
A. $A$1
B. $A1
C. A$1
D. A and C are both acceptable</t>
  </si>
  <si>
    <t>What is the quickest and easiest way to lock a cell?
A. Cmd T (Mac) and F4 (Windows)
B. Manually typing in the dollar signs
C. Copy and pasting the dollar sign combinations into the formula bar
D. There is no reason to lock cells quickly and efficiently</t>
  </si>
  <si>
    <t>What is the correct syntax if you wanted to divide the sum of 2 + 2 by 4
A. =2 + 2 / 4
B. =2 + (2 / 4)
C. =(2 + 2) / 4
D. =(2 + 2 / 4)</t>
  </si>
  <si>
    <t>earned</t>
  </si>
  <si>
    <t>possible</t>
  </si>
  <si>
    <t>cell</t>
  </si>
  <si>
    <t>Press F9 to grade</t>
  </si>
  <si>
    <t>Feedback ON</t>
  </si>
  <si>
    <t>1 Formula Calculation</t>
  </si>
  <si>
    <r>
      <t>Below you can see Constants A, B, C, D, and E and their respective Values. To the right is a partially complete table with X and Y variables. The goal of this exercise is to correctly build a function in column F</t>
    </r>
    <r>
      <rPr>
        <vertAlign val="subscript"/>
        <sz val="5"/>
        <color theme="0"/>
        <rFont val="Wingdings"/>
        <family val="5"/>
        <charset val="1"/>
      </rPr>
      <t>1</t>
    </r>
    <r>
      <rPr>
        <sz val="5"/>
        <color theme="0"/>
        <rFont val="Wingdings"/>
        <family val="5"/>
        <charset val="1"/>
      </rPr>
      <t>(XY) and F</t>
    </r>
    <r>
      <rPr>
        <vertAlign val="subscript"/>
        <sz val="5"/>
        <color theme="0"/>
        <rFont val="Wingdings"/>
        <family val="5"/>
        <charset val="1"/>
      </rPr>
      <t>2</t>
    </r>
    <r>
      <rPr>
        <sz val="5"/>
        <color theme="0"/>
        <rFont val="Wingdings"/>
        <family val="5"/>
        <charset val="1"/>
      </rPr>
      <t>(XY) using correct order of operations and referencing. The formulas you are assigned to calculate are shown below.</t>
    </r>
  </si>
  <si>
    <r>
      <t>F</t>
    </r>
    <r>
      <rPr>
        <b/>
        <vertAlign val="subscript"/>
        <sz val="5"/>
        <color theme="0"/>
        <rFont val="Wingdings"/>
        <family val="5"/>
        <charset val="1"/>
      </rPr>
      <t>1</t>
    </r>
    <r>
      <rPr>
        <b/>
        <sz val="5"/>
        <color theme="0"/>
        <rFont val="Wingdings"/>
        <family val="5"/>
        <charset val="1"/>
      </rPr>
      <t>(XY)</t>
    </r>
  </si>
  <si>
    <r>
      <t>F</t>
    </r>
    <r>
      <rPr>
        <b/>
        <vertAlign val="subscript"/>
        <sz val="5"/>
        <color theme="0"/>
        <rFont val="Wingdings"/>
        <family val="5"/>
        <charset val="1"/>
      </rPr>
      <t>2</t>
    </r>
    <r>
      <rPr>
        <b/>
        <sz val="5"/>
        <color theme="0"/>
        <rFont val="Wingdings"/>
        <family val="5"/>
        <charset val="1"/>
      </rPr>
      <t>(XY)</t>
    </r>
  </si>
  <si>
    <t>Cheer</t>
  </si>
  <si>
    <t>The "PV(1+r)" question is an example of which concept?
A. Multiplication is implied in Excel, but must be explicit in math
B. Multiplication is implied in math, but must be explicit in Excel
C. Parentheses are implied in Excel, but must be explicit in math
D. Parentheses are implied in math, but must be explicit in Excel</t>
  </si>
  <si>
    <t>When replicating an expression such as "PV(1+r)" in Excel, what is the proper syntax to put in the formula bar?
A. PV(1+r)
B. PV ^ (1+r)
C. PV * (1+r)
D. A and B are both acceptable</t>
  </si>
  <si>
    <t>Look at the expression to the left. What is the proper syntax when typing this into Excel?
A. (((1 + r^n) - 1) / r)
B. ((1 + r^n - 1) / r)
C. 1 + r^n - 1 / r
D. (((1 + r)^n - 1) / r)</t>
  </si>
  <si>
    <t>The question about the expression to the left is an example of which concept?
A. Multiplication is implied in Excel, but must be explicit in math
B. Multiplication is implied in math, but must be explicit in Excel
C. Parentheses are implied in math, but must be explicit in Excel
D. Parentheses are implied in Excel, but must be explicit in math</t>
  </si>
  <si>
    <t xml:space="preserve">2 Loan </t>
  </si>
  <si>
    <r>
      <rPr>
        <b/>
        <sz val="5"/>
        <color theme="0"/>
        <rFont val="Wingdings"/>
        <family val="5"/>
        <charset val="1"/>
      </rPr>
      <t>Annual Loan Payment</t>
    </r>
    <r>
      <rPr>
        <sz val="5"/>
        <color theme="0"/>
        <rFont val="Wingdings"/>
        <family val="5"/>
        <charset val="1"/>
      </rPr>
      <t>:  Use the formula above to compute the annual loan payment.  Format answers as accounting with 0 decimal places</t>
    </r>
  </si>
  <si>
    <r>
      <t xml:space="preserve">Note that the interest rate is </t>
    </r>
    <r>
      <rPr>
        <i/>
        <sz val="5"/>
        <color theme="0"/>
        <rFont val="Wingdings"/>
        <family val="5"/>
        <charset val="1"/>
      </rPr>
      <t>i</t>
    </r>
    <r>
      <rPr>
        <sz val="5"/>
        <color theme="0"/>
        <rFont val="Wingdings"/>
        <family val="5"/>
        <charset val="1"/>
      </rPr>
      <t xml:space="preserve">, the amount borrowed is </t>
    </r>
    <r>
      <rPr>
        <i/>
        <sz val="5"/>
        <color theme="0"/>
        <rFont val="Wingdings"/>
        <family val="5"/>
        <charset val="1"/>
      </rPr>
      <t>p</t>
    </r>
    <r>
      <rPr>
        <sz val="5"/>
        <color theme="0"/>
        <rFont val="Wingdings"/>
        <family val="5"/>
        <charset val="1"/>
      </rPr>
      <t xml:space="preserve">, and the number of payments is </t>
    </r>
    <r>
      <rPr>
        <i/>
        <sz val="5"/>
        <color theme="0"/>
        <rFont val="Wingdings"/>
        <family val="5"/>
        <charset val="1"/>
      </rPr>
      <t>n</t>
    </r>
    <r>
      <rPr>
        <sz val="5"/>
        <color theme="0"/>
        <rFont val="Wingdings"/>
        <family val="5"/>
        <charset val="1"/>
      </rPr>
      <t>.  Also note that the equation is asking for negative n (-n)</t>
    </r>
  </si>
  <si>
    <r>
      <rPr>
        <b/>
        <sz val="5"/>
        <color theme="0"/>
        <rFont val="Wingdings"/>
        <family val="5"/>
        <charset val="1"/>
      </rPr>
      <t>Monthly Loan Payment</t>
    </r>
    <r>
      <rPr>
        <sz val="5"/>
        <color theme="0"/>
        <rFont val="Wingdings"/>
        <family val="5"/>
        <charset val="1"/>
      </rPr>
      <t>:  Compute the monthly payment.  Reference 12 instead of typing it. Format answer as accounting with 0 decimal places</t>
    </r>
  </si>
  <si>
    <r>
      <rPr>
        <b/>
        <sz val="5"/>
        <color theme="0"/>
        <rFont val="Wingdings"/>
        <family val="5"/>
        <charset val="1"/>
      </rPr>
      <t>Average Monthly Loan Payment:</t>
    </r>
    <r>
      <rPr>
        <sz val="5"/>
        <color theme="0"/>
        <rFont val="Wingdings"/>
        <family val="5"/>
        <charset val="1"/>
      </rPr>
      <t xml:space="preserve"> Use Excel functions to compute the average Monthly Loan Payment.  Use shortcut keys to select the data.</t>
    </r>
  </si>
  <si>
    <r>
      <rPr>
        <b/>
        <sz val="5"/>
        <color theme="0"/>
        <rFont val="Wingdings"/>
        <family val="5"/>
        <charset val="1"/>
      </rPr>
      <t>Above / Below Monthly Average:</t>
    </r>
    <r>
      <rPr>
        <sz val="5"/>
        <color theme="0"/>
        <rFont val="Wingdings"/>
        <family val="5"/>
        <charset val="1"/>
      </rPr>
      <t xml:space="preserve"> If an account's monthly loan payment is above the average, display 'Above'.  If not, display 'Below'. </t>
    </r>
  </si>
  <si>
    <t xml:space="preserve">3 Grade Avg </t>
  </si>
  <si>
    <t>0</t>
  </si>
  <si>
    <t>02</t>
  </si>
  <si>
    <t>03</t>
  </si>
  <si>
    <t>04</t>
  </si>
  <si>
    <t>05</t>
  </si>
  <si>
    <t>06</t>
  </si>
  <si>
    <t>07</t>
  </si>
  <si>
    <t>08</t>
  </si>
  <si>
    <t>09</t>
  </si>
  <si>
    <t>010</t>
  </si>
  <si>
    <t>4 Rankings</t>
  </si>
  <si>
    <r>
      <t xml:space="preserve">Please sort </t>
    </r>
    <r>
      <rPr>
        <i/>
        <sz val="5"/>
        <color theme="0"/>
        <rFont val="Wingdings"/>
        <family val="5"/>
        <charset val="1"/>
      </rPr>
      <t>then</t>
    </r>
    <r>
      <rPr>
        <sz val="5"/>
        <color theme="0"/>
        <rFont val="Wingdings"/>
        <family val="5"/>
        <charset val="1"/>
      </rPr>
      <t xml:space="preserve"> filter the data as per the directions.</t>
    </r>
  </si>
  <si>
    <t xml:space="preserve">5 Cities </t>
  </si>
  <si>
    <r>
      <rPr>
        <i/>
        <sz val="5"/>
        <color theme="0"/>
        <rFont val="Wingdings"/>
        <family val="5"/>
        <charset val="1"/>
      </rPr>
      <t xml:space="preserve">Top City: </t>
    </r>
    <r>
      <rPr>
        <sz val="5"/>
        <color theme="0"/>
        <rFont val="Wingdings"/>
        <family val="5"/>
        <charset val="1"/>
      </rPr>
      <t>IF a city was in the top 10 in 2023, show Yes (reference output from right), otherwise, put a double dash "--"</t>
    </r>
  </si>
  <si>
    <r>
      <rPr>
        <i/>
        <sz val="5"/>
        <color theme="0"/>
        <rFont val="Wingdings"/>
        <family val="5"/>
        <charset val="1"/>
      </rPr>
      <t>Positions Moved up or Down:</t>
    </r>
    <r>
      <rPr>
        <sz val="5"/>
        <color theme="0"/>
        <rFont val="Wingdings"/>
        <family val="5"/>
        <charset val="1"/>
      </rPr>
      <t xml:space="preserve"> Calculate the number of positions the city moved from the 2017 ranks to the 2023 ranks.</t>
    </r>
  </si>
  <si>
    <r>
      <rPr>
        <i/>
        <sz val="5"/>
        <color theme="0"/>
        <rFont val="Wingdings"/>
        <family val="5"/>
        <charset val="1"/>
      </rPr>
      <t xml:space="preserve">Average Quality of Life Rating: </t>
    </r>
    <r>
      <rPr>
        <sz val="5"/>
        <color theme="0"/>
        <rFont val="Wingdings"/>
        <family val="5"/>
        <charset val="1"/>
      </rPr>
      <t>Calculate the average Quality of Life Rating.</t>
    </r>
  </si>
  <si>
    <r>
      <rPr>
        <i/>
        <sz val="5"/>
        <color theme="0"/>
        <rFont val="Wingdings"/>
        <family val="5"/>
        <charset val="1"/>
      </rPr>
      <t>Quality of Life:</t>
    </r>
    <r>
      <rPr>
        <sz val="5"/>
        <color theme="0"/>
        <rFont val="Wingdings"/>
        <family val="5"/>
        <charset val="1"/>
      </rPr>
      <t xml:space="preserve"> Quality of life is important to you and your family. </t>
    </r>
  </si>
  <si>
    <r>
      <t>If a city has a higher quality of life rating at or above the average, show Yes, otherwise, put a double dash "--". (</t>
    </r>
    <r>
      <rPr>
        <i/>
        <sz val="5"/>
        <color theme="0"/>
        <rFont val="Wingdings"/>
        <family val="5"/>
        <charset val="1"/>
      </rPr>
      <t>Reference the Yes</t>
    </r>
    <r>
      <rPr>
        <sz val="5"/>
        <color theme="0"/>
        <rFont val="Wingdings"/>
        <family val="5"/>
        <charset val="1"/>
      </rPr>
      <t>)</t>
    </r>
  </si>
  <si>
    <r>
      <rPr>
        <i/>
        <sz val="5"/>
        <color theme="0"/>
        <rFont val="Wingdings"/>
        <family val="5"/>
        <charset val="1"/>
      </rPr>
      <t>Southwest AND Large Population:</t>
    </r>
    <r>
      <rPr>
        <sz val="5"/>
        <color theme="0"/>
        <rFont val="Wingdings"/>
        <family val="5"/>
        <charset val="1"/>
      </rPr>
      <t xml:space="preserve"> You think you want to move further south to a bigger city. </t>
    </r>
  </si>
  <si>
    <r>
      <t>If a city is in the Southwest region and has a population of at least 1,000,000, show Yes, otherwise, put a double dash. (</t>
    </r>
    <r>
      <rPr>
        <i/>
        <sz val="5"/>
        <color theme="0"/>
        <rFont val="Wingdings"/>
        <family val="5"/>
        <charset val="1"/>
      </rPr>
      <t>Reference the Yes</t>
    </r>
    <r>
      <rPr>
        <sz val="5"/>
        <color theme="0"/>
        <rFont val="Wingdings"/>
        <family val="5"/>
        <charset val="1"/>
      </rPr>
      <t>)</t>
    </r>
  </si>
  <si>
    <r>
      <rPr>
        <i/>
        <sz val="5"/>
        <color theme="0"/>
        <rFont val="Wingdings"/>
        <family val="5"/>
        <charset val="1"/>
      </rPr>
      <t>Warm or Coastal:</t>
    </r>
    <r>
      <rPr>
        <sz val="5"/>
        <color theme="0"/>
        <rFont val="Wingdings"/>
        <family val="5"/>
        <charset val="1"/>
      </rPr>
      <t xml:space="preserve"> You think that a warmer climate or having or living near the coast will provide more outdoor opportunities. </t>
    </r>
  </si>
  <si>
    <r>
      <t>If a city's Average High Temp is at least 70 or it's a coastal city, show Yes, otherwise, put a double dash. (</t>
    </r>
    <r>
      <rPr>
        <i/>
        <sz val="5"/>
        <color theme="0"/>
        <rFont val="Wingdings"/>
        <family val="5"/>
        <charset val="1"/>
      </rPr>
      <t>Reference the Yes</t>
    </r>
    <r>
      <rPr>
        <sz val="5"/>
        <color theme="0"/>
        <rFont val="Wingdings"/>
        <family val="5"/>
        <charset val="1"/>
      </rPr>
      <t>)</t>
    </r>
  </si>
  <si>
    <t>Which of the following is true about an IFS statement?
A. IFS statements stop at the first logical test that is true
B. IFS statements run through every logical test whether they are true or not
C. IFS statements will always understand what you're trying to do and usually require no thought
D. IFS statements will loop forever if there are no true logical tests</t>
  </si>
  <si>
    <t>Go to a blank cell and type in another IF statement. Take a look at the arguments. Based on those arguments, how does an IF statement work?
A. It uses the logical test to return a 1 or 0, regardless of what the true or false values are
B. It uses binary encoding to return a true or false value
C. It uses the logical test to return a specified value if the test is true or false
D. My IF statements don't work, therefore all IF statements don't work</t>
  </si>
  <si>
    <t>Go to a blank cell and start typing an IF statement. Notice that there is a little box that pops up with the terms "Logical test", "Value if true" and "Value if false". These are called "arguments" to a function. What is the logical test ?
A.  It is a statement with a &lt;, &gt;, or = that tests whether or not a given scenario is true
B. It is a statement with a + or - that tests whether or not a given scenario is true
C. It is a test that can identify whether or not an input is logical
D. It is a way to weed out QBA 1720 students who didn't watch the preps</t>
  </si>
  <si>
    <t>What is the purpose of Binary Encoding?
A. To represent text as binary numbers
B. To turn quantitative values into qualitative values
C. To represent numbers as text
D. Binary encoding sounds boring so it probably doesn't do anything</t>
  </si>
  <si>
    <t>What is the difference between an AND statement and an OR statement?
A. All conditions in an OR statement must be true, but not for AND
B. AND can be used to replace the logical test in an IF statement, but OR cannot
C. OR can be used to replace the logical test in an IF statement, but AND cannot
D. All conditions in an AND statement must be true, but not for OR</t>
  </si>
  <si>
    <t xml:space="preserve">6 Sales Commissions </t>
  </si>
  <si>
    <r>
      <t xml:space="preserve">Salesperson ID: </t>
    </r>
    <r>
      <rPr>
        <sz val="5"/>
        <color theme="0"/>
        <rFont val="Wingdings"/>
        <family val="5"/>
        <charset val="1"/>
      </rPr>
      <t>Use an IFS statement to display the ID of the salesperson that made the sale.</t>
    </r>
  </si>
  <si>
    <r>
      <rPr>
        <i/>
        <sz val="5"/>
        <color theme="0"/>
        <rFont val="Wingdings"/>
        <family val="5"/>
        <charset val="1"/>
      </rPr>
      <t>20,000</t>
    </r>
    <r>
      <rPr>
        <sz val="5"/>
        <color theme="0"/>
        <rFont val="Wingdings"/>
        <family val="5"/>
        <charset val="1"/>
      </rPr>
      <t>: IF the Net Sale was at least 20,000, put "Met", otherwise, put "Not Met"</t>
    </r>
  </si>
  <si>
    <r>
      <rPr>
        <i/>
        <sz val="5"/>
        <color theme="0"/>
        <rFont val="Wingdings"/>
        <family val="5"/>
        <charset val="1"/>
      </rPr>
      <t>Vehicle Type New = 1</t>
    </r>
    <r>
      <rPr>
        <sz val="5"/>
        <color theme="0"/>
        <rFont val="Wingdings"/>
        <family val="5"/>
        <charset val="1"/>
      </rPr>
      <t>: IF Vehicle Type is New, put a 1, otherwise, put a 0.</t>
    </r>
  </si>
  <si>
    <r>
      <rPr>
        <i/>
        <sz val="5"/>
        <color theme="0"/>
        <rFont val="Wingdings"/>
        <family val="5"/>
        <charset val="1"/>
      </rPr>
      <t>Bill Wells AND New Vehicle</t>
    </r>
    <r>
      <rPr>
        <sz val="5"/>
        <color theme="0"/>
        <rFont val="Wingdings"/>
        <family val="5"/>
        <charset val="1"/>
      </rPr>
      <t>: IF the salesperson is Bill Wells AND the Vehicle Type is New, put "Yes". If not, put "No".</t>
    </r>
  </si>
  <si>
    <r>
      <rPr>
        <i/>
        <sz val="5"/>
        <color theme="0"/>
        <rFont val="Wingdings"/>
        <family val="5"/>
        <charset val="1"/>
      </rPr>
      <t>Commission</t>
    </r>
    <r>
      <rPr>
        <sz val="5"/>
        <color theme="0"/>
        <rFont val="Wingdings"/>
        <family val="5"/>
        <charset val="1"/>
      </rPr>
      <t xml:space="preserve">: In a single, copyable function, determine the commission amount made on each sale. </t>
    </r>
  </si>
  <si>
    <t>Press F9 to update</t>
  </si>
  <si>
    <r>
      <rPr>
        <i/>
        <sz val="5"/>
        <color theme="0"/>
        <rFont val="Wingdings"/>
        <family val="5"/>
        <charset val="1"/>
      </rPr>
      <t>Pay &gt; Avg Pay:</t>
    </r>
    <r>
      <rPr>
        <sz val="5"/>
        <color theme="0"/>
        <rFont val="Wingdings"/>
        <family val="5"/>
        <charset val="1"/>
      </rPr>
      <t xml:space="preserve"> IF the person's Pay is greater than average pay for all employees, show as a 1, if not, show a 0.</t>
    </r>
  </si>
  <si>
    <r>
      <rPr>
        <i/>
        <sz val="5"/>
        <color theme="0"/>
        <rFont val="Wingdings"/>
        <family val="5"/>
        <charset val="1"/>
      </rPr>
      <t>Level</t>
    </r>
    <r>
      <rPr>
        <sz val="5"/>
        <color theme="0"/>
        <rFont val="Wingdings"/>
        <family val="5"/>
        <charset val="1"/>
      </rPr>
      <t>: Use an IFS statement to show each employee's Level number based on their pay.</t>
    </r>
  </si>
  <si>
    <r>
      <rPr>
        <i/>
        <sz val="5"/>
        <color theme="0"/>
        <rFont val="Wingdings"/>
        <family val="5"/>
        <charset val="1"/>
      </rPr>
      <t xml:space="preserve">Salary AND Level 3 Pay: </t>
    </r>
    <r>
      <rPr>
        <sz val="5"/>
        <color theme="0"/>
        <rFont val="Wingdings"/>
        <family val="5"/>
        <charset val="1"/>
      </rPr>
      <t>IF an employee is salaried AND has a pay at the Level 3 Minimum Pay or more, put a "Yes", otherwise, put "No".</t>
    </r>
  </si>
  <si>
    <r>
      <rPr>
        <i/>
        <sz val="5"/>
        <color theme="0"/>
        <rFont val="Wingdings"/>
        <family val="5"/>
        <charset val="1"/>
      </rPr>
      <t>Raise:</t>
    </r>
    <r>
      <rPr>
        <sz val="5"/>
        <color theme="0"/>
        <rFont val="Wingdings"/>
        <family val="5"/>
        <charset val="1"/>
      </rPr>
      <t xml:space="preserve"> Calculate the Raise Amount based on the employee's Performance Rating and corresponding Raise percentage. </t>
    </r>
  </si>
  <si>
    <r>
      <rPr>
        <i/>
        <sz val="5"/>
        <color theme="0"/>
        <rFont val="Wingdings"/>
        <family val="5"/>
        <charset val="1"/>
      </rPr>
      <t xml:space="preserve">New Pay: </t>
    </r>
    <r>
      <rPr>
        <sz val="5"/>
        <color theme="0"/>
        <rFont val="Wingdings"/>
        <family val="5"/>
        <charset val="1"/>
      </rPr>
      <t>Calculate the New Pay based on the Pay and Raise Amount.</t>
    </r>
  </si>
  <si>
    <r>
      <rPr>
        <b/>
        <sz val="5"/>
        <color theme="0"/>
        <rFont val="Wingdings"/>
        <family val="5"/>
        <charset val="1"/>
      </rPr>
      <t xml:space="preserve">Why do some cell references get locked and some do not?	</t>
    </r>
    <r>
      <rPr>
        <sz val="5"/>
        <color theme="0"/>
        <rFont val="Wingdings"/>
        <family val="5"/>
        <charset val="1"/>
      </rPr>
      <t xml:space="preserve">						
A.  Because we're copying the formulas down a column instead of across a row							
B.  Because you have to lock all references in a formula								
C.  Because references to variables should shift in the direction a formula is copied (down a column or over a row), while constants should not</t>
    </r>
  </si>
  <si>
    <r>
      <rPr>
        <b/>
        <sz val="5"/>
        <color theme="0"/>
        <rFont val="Wingdings"/>
        <family val="5"/>
        <charset val="1"/>
      </rPr>
      <t>Why do we compare the highest pay first when finding the Levels with an IFS statement?</t>
    </r>
    <r>
      <rPr>
        <sz val="5"/>
        <color theme="0"/>
        <rFont val="Wingdings"/>
        <family val="5"/>
        <charset val="1"/>
      </rPr>
      <t xml:space="preserve">							
A.  Because you're using an IFS statement; IFS functions always start by comparing the highest value.							
B.  Because you're looking at quantitative variables; when comparing quantitative variables you always start with the highest comparison value.							
C.  Because IFS statements stop at the first true condition; if you're looking at minimums and you compare the lowest minimum first, all values would be greater than the lowest minimum.</t>
    </r>
  </si>
  <si>
    <r>
      <rPr>
        <b/>
        <sz val="5"/>
        <color theme="0"/>
        <rFont val="Wingdings"/>
        <family val="5"/>
        <charset val="1"/>
      </rPr>
      <t>When looking to see if at least one condition is true, which function should you use?</t>
    </r>
    <r>
      <rPr>
        <sz val="5"/>
        <color theme="0"/>
        <rFont val="Wingdings"/>
        <family val="5"/>
        <charset val="1"/>
      </rPr>
      <t xml:space="preserve">							
A.  IF(AND)
B.  IF(OR)
C . Either	</t>
    </r>
  </si>
  <si>
    <r>
      <rPr>
        <b/>
        <sz val="5"/>
        <color theme="0"/>
        <rFont val="Wingdings"/>
        <family val="5"/>
        <charset val="1"/>
      </rPr>
      <t>In the "Salary AND Level 3" formula, why should should 1 not be put in quotes when looking for Pay types of 1?</t>
    </r>
    <r>
      <rPr>
        <sz val="5"/>
        <color theme="0"/>
        <rFont val="Wingdings"/>
        <family val="5"/>
        <charset val="1"/>
      </rPr>
      <t xml:space="preserve">							
A.  When binary encoded, Salary is 1, which is not equal to "1" in Excel						
B.  It can be in quotes; "1" and 1 are equal in Excel							
C.  Because "1" is quantitative and 1 is qualitative	</t>
    </r>
  </si>
  <si>
    <r>
      <t xml:space="preserve">							
</t>
    </r>
    <r>
      <rPr>
        <b/>
        <sz val="5"/>
        <color theme="0"/>
        <rFont val="Wingdings"/>
        <family val="5"/>
        <charset val="1"/>
      </rPr>
      <t xml:space="preserve">What could be used for the "value_if_true" according to the syntax of an IF statement? 	</t>
    </r>
    <r>
      <rPr>
        <sz val="5"/>
        <color theme="0"/>
        <rFont val="Wingdings"/>
        <family val="5"/>
        <charset val="1"/>
      </rPr>
      <t xml:space="preserve">						
A.  A number							
B.  Text							
C . A formula							
D.  Any of these could be used	
</t>
    </r>
  </si>
  <si>
    <t>bobcat@ohio.edu</t>
  </si>
  <si>
    <t>Dr. Frost</t>
  </si>
  <si>
    <t>OU</t>
  </si>
  <si>
    <t>Analytics</t>
  </si>
  <si>
    <t>7 Pay Raise</t>
  </si>
  <si>
    <t>Graded after submission:</t>
  </si>
  <si>
    <t>This assignment was created by Scoreboard Excel 13.60.</t>
  </si>
  <si>
    <t>Tab Pool answer key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</si>
</sst>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quot;$&quot;#,##0.00_);\(&quot;$&quot;#,##0.00\)"/>
    <numFmt numFmtId="44" formatCode="_(&quot;$&quot;* #,##0.00_);_(&quot;$&quot;* \(#,##0.00\);_(&quot;$&quot;* &quot;-&quot;??_);_(@_)"/>
    <numFmt numFmtId="43" formatCode="_(* #,##0.00_);_(* \(#,##0.00\);_(* &quot;-&quot;??_);_(@_)"/>
    <numFmt numFmtId="164" formatCode="0_);\(0\)"/>
    <numFmt numFmtId="165" formatCode="0.00000"/>
    <numFmt numFmtId="166" formatCode="0.0_);\(0.0\)"/>
    <numFmt numFmtId="167" formatCode="0.0000"/>
    <numFmt numFmtId="168" formatCode="&quot;Answer Block&quot;;&quot;Answer Block&quot;;&quot;Answer Block&quot;;&quot;Answer Block&quot;"/>
    <numFmt numFmtId="169" formatCode="_(&quot;$&quot;* #,##0_);_(&quot;$&quot;* \(#,##0\);_(&quot;$&quot;* &quot;-&quot;??_);_(@_)"/>
    <numFmt numFmtId="170" formatCode="0.0%"/>
    <numFmt numFmtId="171" formatCode="0.0"/>
    <numFmt numFmtId="172" formatCode="_(* #,##0_);_(* \(#,##0\);_(* &quot;-&quot;??_);_(@_)"/>
    <numFmt numFmtId="173" formatCode="0.0000E+00"/>
  </numFmts>
  <fonts count="48" x14ac:knownFonts="1">
    <font>
      <sz val="11"/>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b/>
      <sz val="14"/>
      <color rgb="FF000000"/>
      <name val="Calibri"/>
      <family val="2"/>
      <scheme val="minor"/>
    </font>
    <font>
      <sz val="10"/>
      <name val="Arial"/>
      <family val="2"/>
    </font>
    <font>
      <sz val="10"/>
      <name val="Calibri"/>
      <family val="2"/>
      <scheme val="minor"/>
    </font>
    <font>
      <sz val="12"/>
      <color rgb="FF000000"/>
      <name val="Calibri"/>
      <family val="2"/>
      <scheme val="minor"/>
    </font>
    <font>
      <vertAlign val="subscript"/>
      <sz val="12"/>
      <color rgb="FF000000"/>
      <name val="Calibri (Body)"/>
    </font>
    <font>
      <sz val="12"/>
      <name val="Calibri"/>
      <family val="2"/>
      <scheme val="minor"/>
    </font>
    <font>
      <b/>
      <sz val="12"/>
      <color rgb="FF000000"/>
      <name val="Calibri"/>
      <family val="2"/>
      <scheme val="minor"/>
    </font>
    <font>
      <b/>
      <sz val="11"/>
      <color theme="0"/>
      <name val="Calibri"/>
      <family val="2"/>
      <scheme val="minor"/>
    </font>
    <font>
      <b/>
      <vertAlign val="subscript"/>
      <sz val="12"/>
      <color theme="0"/>
      <name val="Calibri (Body)"/>
    </font>
    <font>
      <sz val="9"/>
      <name val="Calibri"/>
      <family val="2"/>
      <scheme val="minor"/>
    </font>
    <font>
      <b/>
      <sz val="10"/>
      <color theme="0"/>
      <name val="Calibri"/>
      <family val="2"/>
      <scheme val="minor"/>
    </font>
    <font>
      <b/>
      <sz val="11"/>
      <color theme="1"/>
      <name val="Calibri"/>
      <family val="2"/>
      <scheme val="minor"/>
    </font>
    <font>
      <b/>
      <sz val="14"/>
      <color theme="1"/>
      <name val="Calibri"/>
      <family val="2"/>
      <scheme val="minor"/>
    </font>
    <font>
      <i/>
      <sz val="12"/>
      <color theme="1"/>
      <name val="Calibri"/>
      <family val="2"/>
      <scheme val="minor"/>
    </font>
    <font>
      <b/>
      <sz val="14"/>
      <color theme="0"/>
      <name val="Calibri"/>
      <family val="2"/>
      <scheme val="minor"/>
    </font>
    <font>
      <b/>
      <sz val="12"/>
      <name val="Calibri"/>
      <family val="2"/>
      <scheme val="minor"/>
    </font>
    <font>
      <i/>
      <sz val="11"/>
      <color theme="1"/>
      <name val="Calibri"/>
      <family val="2"/>
      <scheme val="minor"/>
    </font>
    <font>
      <sz val="14"/>
      <color theme="1"/>
      <name val="Calibri"/>
      <family val="2"/>
      <scheme val="minor"/>
    </font>
    <font>
      <sz val="10"/>
      <color rgb="FF000000"/>
      <name val="Tahoma"/>
      <family val="2"/>
    </font>
    <font>
      <b/>
      <sz val="12"/>
      <color theme="1" tint="0.249977111117893"/>
      <name val="Calibri"/>
      <family val="2"/>
      <scheme val="minor"/>
    </font>
    <font>
      <u/>
      <sz val="11"/>
      <color theme="10"/>
      <name val="Calibri"/>
      <family val="2"/>
      <scheme val="minor"/>
    </font>
    <font>
      <b/>
      <u/>
      <sz val="14"/>
      <color theme="10"/>
      <name val="Calibri"/>
      <family val="2"/>
      <scheme val="minor"/>
    </font>
    <font>
      <sz val="12"/>
      <color rgb="FF32363A"/>
      <name val="Arial"/>
      <family val="2"/>
    </font>
    <font>
      <sz val="14"/>
      <color rgb="FF000000"/>
      <name val="Calibri"/>
      <family val="2"/>
      <scheme val="minor"/>
    </font>
    <font>
      <sz val="16"/>
      <color theme="1"/>
      <name val="Calibri"/>
      <family val="2"/>
      <scheme val="minor"/>
    </font>
    <font>
      <sz val="20"/>
      <color theme="1"/>
      <name val="Calibri"/>
      <family val="2"/>
      <scheme val="minor"/>
    </font>
    <font>
      <i/>
      <sz val="16"/>
      <color theme="1"/>
      <name val="Calibri"/>
      <family val="2"/>
      <scheme val="minor"/>
    </font>
    <font>
      <sz val="26"/>
      <color theme="1"/>
      <name val="Calibri"/>
      <family val="2"/>
      <scheme val="minor"/>
    </font>
    <font>
      <sz val="22"/>
      <color theme="1"/>
      <name val="Calibri"/>
      <family val="2"/>
      <scheme val="minor"/>
    </font>
    <font>
      <sz val="11"/>
      <color rgb="FF000000"/>
      <name val="Calibri"/>
      <family val="2"/>
      <scheme val="minor"/>
    </font>
    <font>
      <sz val="14"/>
      <color rgb="FFFF0000"/>
      <name val="Calibri"/>
      <family val="2"/>
      <scheme val="minor"/>
    </font>
    <font>
      <b/>
      <sz val="24"/>
      <color theme="1"/>
      <name val="Calibri"/>
      <family val="2"/>
      <scheme val="minor"/>
    </font>
    <font>
      <b/>
      <sz val="20"/>
      <color theme="1"/>
      <name val="Calibri"/>
      <family val="2"/>
      <scheme val="minor"/>
    </font>
    <font>
      <sz val="5"/>
      <color theme="0"/>
      <name val="Wingdings"/>
      <family val="5"/>
      <charset val="1"/>
    </font>
    <font>
      <b/>
      <sz val="5"/>
      <color theme="0"/>
      <name val="Wingdings"/>
      <family val="5"/>
      <charset val="1"/>
    </font>
    <font>
      <vertAlign val="subscript"/>
      <sz val="5"/>
      <color theme="0"/>
      <name val="Wingdings"/>
      <family val="5"/>
      <charset val="1"/>
    </font>
    <font>
      <b/>
      <vertAlign val="subscript"/>
      <sz val="5"/>
      <color theme="0"/>
      <name val="Wingdings"/>
      <family val="5"/>
      <charset val="1"/>
    </font>
    <font>
      <i/>
      <sz val="5"/>
      <color theme="0"/>
      <name val="Wingdings"/>
      <family val="5"/>
      <charset val="1"/>
    </font>
    <font>
      <sz val="12"/>
      <color rgb="FFFFFFFF"/>
      <name val="Calibri"/>
      <family val="2"/>
      <scheme val="minor"/>
    </font>
    <font>
      <sz val="18"/>
      <color rgb="FFFFFFFF"/>
      <name val="Calibri"/>
      <family val="2"/>
      <scheme val="minor"/>
    </font>
    <font>
      <sz val="11"/>
      <color rgb="FFFFFFFF"/>
      <name val="Calibri"/>
      <family val="2"/>
      <scheme val="minor"/>
    </font>
    <font>
      <b/>
      <sz val="20"/>
      <color rgb="FFFFFFFF"/>
      <name val="Calibri"/>
      <family val="2"/>
      <scheme val="minor"/>
    </font>
  </fonts>
  <fills count="17">
    <fill>
      <patternFill patternType="none"/>
    </fill>
    <fill>
      <patternFill patternType="gray125"/>
    </fill>
    <fill>
      <patternFill patternType="solid">
        <fgColor theme="0" tint="-4.9989318521683403E-2"/>
        <bgColor indexed="64"/>
      </patternFill>
    </fill>
    <fill>
      <patternFill patternType="solid">
        <fgColor rgb="FF003300"/>
        <bgColor indexed="64"/>
      </patternFill>
    </fill>
    <fill>
      <patternFill patternType="solid">
        <fgColor rgb="FF008000"/>
        <bgColor indexed="64"/>
      </patternFill>
    </fill>
    <fill>
      <patternFill patternType="solid">
        <fgColor theme="0"/>
        <bgColor indexed="64"/>
      </patternFill>
    </fill>
    <fill>
      <patternFill patternType="solid">
        <fgColor rgb="FFD9D9D9"/>
        <bgColor indexed="64"/>
      </patternFill>
    </fill>
    <fill>
      <patternFill patternType="solid">
        <fgColor rgb="FF7030A0"/>
        <bgColor indexed="64"/>
      </patternFill>
    </fill>
    <fill>
      <patternFill patternType="solid">
        <fgColor indexed="65"/>
        <bgColor indexed="64"/>
      </patternFill>
    </fill>
    <fill>
      <patternFill patternType="solid">
        <fgColor rgb="FF0070C0"/>
        <bgColor indexed="64"/>
      </patternFill>
    </fill>
    <fill>
      <patternFill patternType="solid">
        <fgColor rgb="FFD8BE91"/>
        <bgColor indexed="64"/>
      </patternFill>
    </fill>
    <fill>
      <patternFill patternType="solid">
        <fgColor rgb="FFFE99CB"/>
        <bgColor indexed="64"/>
      </patternFill>
    </fill>
    <fill>
      <patternFill patternType="solid">
        <fgColor rgb="FF98EFF9"/>
        <bgColor indexed="64"/>
      </patternFill>
    </fill>
    <fill>
      <patternFill patternType="solid">
        <fgColor rgb="FFDAF2D0"/>
        <bgColor indexed="64"/>
      </patternFill>
    </fill>
    <fill>
      <patternFill patternType="solid">
        <fgColor rgb="FFFFFFFF"/>
        <bgColor indexed="64"/>
      </patternFill>
    </fill>
    <fill>
      <patternFill patternType="lightGrid">
        <fgColor theme="0" tint="-0.34998626667073579"/>
        <bgColor theme="0"/>
      </patternFill>
    </fill>
    <fill>
      <patternFill patternType="solid">
        <fgColor rgb="FFFFFFFF"/>
        <bgColor rgb="FFFFFFFF"/>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ashDot">
        <color indexed="8"/>
      </left>
      <right style="dashDot">
        <color indexed="8"/>
      </right>
      <top style="dashDot">
        <color indexed="8"/>
      </top>
      <bottom style="dashDot">
        <color indexed="8"/>
      </bottom>
      <diagonal/>
    </border>
    <border>
      <left/>
      <right/>
      <top/>
      <bottom style="medium">
        <color indexed="64"/>
      </bottom>
      <diagonal/>
    </border>
    <border>
      <left style="double">
        <color indexed="40"/>
      </left>
      <right style="double">
        <color indexed="40"/>
      </right>
      <top style="double">
        <color indexed="40"/>
      </top>
      <bottom style="double">
        <color indexed="40"/>
      </bottom>
      <diagonal/>
    </border>
    <border>
      <left style="thin">
        <color auto="1"/>
      </left>
      <right/>
      <top style="thin">
        <color rgb="FF000000"/>
      </top>
      <bottom/>
      <diagonal/>
    </border>
    <border>
      <left style="thin">
        <color indexed="64"/>
      </left>
      <right style="thin">
        <color auto="1"/>
      </right>
      <top style="thin">
        <color rgb="FF000000"/>
      </top>
      <bottom/>
      <diagonal/>
    </border>
    <border>
      <left style="thin">
        <color indexed="64"/>
      </left>
      <right style="thin">
        <color auto="1"/>
      </right>
      <top style="thin">
        <color indexed="64"/>
      </top>
      <bottom/>
      <diagonal/>
    </border>
  </borders>
  <cellStyleXfs count="15">
    <xf numFmtId="0" fontId="0" fillId="0" borderId="0"/>
    <xf numFmtId="37"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7" fillId="0" borderId="0"/>
    <xf numFmtId="43" fontId="7" fillId="0" borderId="0" applyFont="0" applyFill="0" applyBorder="0" applyAlignment="0" applyProtection="0"/>
    <xf numFmtId="0" fontId="1" fillId="0" borderId="0"/>
    <xf numFmtId="44" fontId="1" fillId="0" borderId="0" applyFont="0" applyFill="0" applyBorder="0" applyAlignment="0" applyProtection="0"/>
    <xf numFmtId="0" fontId="5" fillId="0" borderId="0"/>
    <xf numFmtId="0" fontId="1" fillId="0" borderId="0"/>
    <xf numFmtId="9" fontId="1" fillId="0" borderId="0" applyFont="0" applyFill="0" applyBorder="0" applyAlignment="0" applyProtection="0"/>
    <xf numFmtId="0" fontId="7" fillId="0" borderId="0"/>
    <xf numFmtId="0" fontId="26" fillId="0" borderId="0" applyNumberFormat="0" applyFill="0" applyBorder="0" applyAlignment="0" applyProtection="0"/>
    <xf numFmtId="0" fontId="1" fillId="0" borderId="0"/>
    <xf numFmtId="0" fontId="1" fillId="0" borderId="0"/>
  </cellStyleXfs>
  <cellXfs count="504">
    <xf numFmtId="0" fontId="0" fillId="0" borderId="0" xfId="0"/>
    <xf numFmtId="0" fontId="6" fillId="2" borderId="1" xfId="0" applyFont="1" applyFill="1" applyBorder="1"/>
    <xf numFmtId="0" fontId="8" fillId="2" borderId="2" xfId="4" applyFont="1" applyFill="1" applyBorder="1" applyAlignment="1">
      <alignment horizontal="center"/>
    </xf>
    <xf numFmtId="0" fontId="8" fillId="2" borderId="2" xfId="4" applyFont="1" applyFill="1" applyBorder="1"/>
    <xf numFmtId="0" fontId="8" fillId="2" borderId="3" xfId="4" applyFont="1" applyFill="1" applyBorder="1"/>
    <xf numFmtId="0" fontId="8" fillId="0" borderId="0" xfId="4" applyFont="1"/>
    <xf numFmtId="0" fontId="9" fillId="2" borderId="4"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5" xfId="0" applyFont="1" applyFill="1" applyBorder="1" applyAlignment="1">
      <alignment horizontal="left" vertical="center" wrapText="1"/>
    </xf>
    <xf numFmtId="0" fontId="11" fillId="2" borderId="4" xfId="4" applyFont="1" applyFill="1" applyBorder="1" applyAlignment="1">
      <alignment horizontal="center"/>
    </xf>
    <xf numFmtId="0" fontId="11" fillId="2" borderId="0" xfId="4" applyFont="1" applyFill="1" applyAlignment="1">
      <alignment horizontal="center"/>
    </xf>
    <xf numFmtId="0" fontId="11" fillId="2" borderId="0" xfId="4" applyFont="1" applyFill="1"/>
    <xf numFmtId="0" fontId="11" fillId="2" borderId="5" xfId="4" applyFont="1" applyFill="1" applyBorder="1"/>
    <xf numFmtId="0" fontId="11" fillId="0" borderId="0" xfId="4" applyFont="1"/>
    <xf numFmtId="0" fontId="12" fillId="2" borderId="4" xfId="0" applyFont="1" applyFill="1" applyBorder="1"/>
    <xf numFmtId="0" fontId="9" fillId="2" borderId="4" xfId="0" applyFont="1" applyFill="1" applyBorder="1" applyAlignment="1">
      <alignment horizontal="left" vertical="center" wrapText="1" indent="2"/>
    </xf>
    <xf numFmtId="0" fontId="9" fillId="2" borderId="0" xfId="0" applyFont="1" applyFill="1" applyAlignment="1">
      <alignment horizontal="left" vertical="center" wrapText="1" indent="2"/>
    </xf>
    <xf numFmtId="0" fontId="9" fillId="2" borderId="5" xfId="0" applyFont="1" applyFill="1" applyBorder="1" applyAlignment="1">
      <alignment horizontal="left" vertical="center" wrapText="1" indent="2"/>
    </xf>
    <xf numFmtId="0" fontId="9" fillId="2" borderId="4" xfId="0" applyFont="1" applyFill="1" applyBorder="1" applyAlignment="1">
      <alignment horizontal="left" vertical="center" wrapText="1" indent="3"/>
    </xf>
    <xf numFmtId="0" fontId="9" fillId="2" borderId="0" xfId="0" applyFont="1" applyFill="1" applyAlignment="1">
      <alignment horizontal="left" vertical="center" wrapText="1" indent="3"/>
    </xf>
    <xf numFmtId="0" fontId="9" fillId="2" borderId="5" xfId="0" applyFont="1" applyFill="1" applyBorder="1" applyAlignment="1">
      <alignment horizontal="left" vertical="center" wrapText="1" indent="3"/>
    </xf>
    <xf numFmtId="0" fontId="9" fillId="2" borderId="4" xfId="0" applyFont="1" applyFill="1" applyBorder="1" applyAlignment="1">
      <alignment horizontal="left" vertical="center" indent="3"/>
    </xf>
    <xf numFmtId="0" fontId="9" fillId="2" borderId="4" xfId="0" applyFont="1" applyFill="1" applyBorder="1" applyAlignment="1">
      <alignment horizontal="left" vertical="center" indent="2"/>
    </xf>
    <xf numFmtId="0" fontId="1" fillId="2" borderId="4" xfId="0" applyFont="1" applyFill="1" applyBorder="1" applyAlignment="1">
      <alignment horizontal="left" vertical="center" indent="2"/>
    </xf>
    <xf numFmtId="37" fontId="11" fillId="0" borderId="0" xfId="1" applyFont="1"/>
    <xf numFmtId="0" fontId="11" fillId="2" borderId="6" xfId="4" applyFont="1" applyFill="1" applyBorder="1" applyAlignment="1">
      <alignment horizontal="center"/>
    </xf>
    <xf numFmtId="0" fontId="11" fillId="2" borderId="7" xfId="4" applyFont="1" applyFill="1" applyBorder="1" applyAlignment="1">
      <alignment horizontal="center"/>
    </xf>
    <xf numFmtId="0" fontId="11" fillId="2" borderId="7" xfId="4" applyFont="1" applyFill="1" applyBorder="1"/>
    <xf numFmtId="0" fontId="11" fillId="2" borderId="8" xfId="4" applyFont="1" applyFill="1" applyBorder="1"/>
    <xf numFmtId="0" fontId="11" fillId="0" borderId="0" xfId="4" applyFont="1" applyAlignment="1">
      <alignment horizont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3" fillId="4" borderId="11" xfId="0" applyFont="1" applyFill="1" applyBorder="1" applyAlignment="1">
      <alignment horizontal="center"/>
    </xf>
    <xf numFmtId="0" fontId="11" fillId="0" borderId="11" xfId="4" applyFont="1" applyBorder="1" applyAlignment="1">
      <alignment horizontal="center"/>
    </xf>
    <xf numFmtId="2" fontId="11" fillId="0" borderId="11" xfId="4" applyNumberFormat="1" applyFont="1" applyBorder="1" applyAlignment="1">
      <alignment horizontal="center"/>
    </xf>
    <xf numFmtId="0" fontId="11" fillId="5" borderId="11" xfId="4" applyFont="1" applyFill="1" applyBorder="1" applyAlignment="1">
      <alignment horizontal="center"/>
    </xf>
    <xf numFmtId="2" fontId="11" fillId="6" borderId="11" xfId="4" applyNumberFormat="1" applyFont="1" applyFill="1" applyBorder="1" applyAlignment="1">
      <alignment horizontal="left"/>
    </xf>
    <xf numFmtId="1" fontId="11" fillId="6" borderId="11" xfId="4" applyNumberFormat="1" applyFont="1" applyFill="1" applyBorder="1" applyAlignment="1">
      <alignment horizontal="left"/>
    </xf>
    <xf numFmtId="0" fontId="11" fillId="0" borderId="11" xfId="4" applyFont="1" applyBorder="1" applyAlignment="1">
      <alignment horizontal="center" wrapText="1"/>
    </xf>
    <xf numFmtId="2" fontId="11" fillId="0" borderId="11" xfId="4" applyNumberFormat="1" applyFont="1" applyBorder="1" applyAlignment="1">
      <alignment horizontal="center" wrapText="1"/>
    </xf>
    <xf numFmtId="0" fontId="11" fillId="0" borderId="0" xfId="4" applyFont="1" applyAlignment="1">
      <alignment horizontal="center" wrapText="1"/>
    </xf>
    <xf numFmtId="0" fontId="11" fillId="0" borderId="0" xfId="4" applyFont="1" applyAlignment="1">
      <alignment wrapText="1"/>
    </xf>
    <xf numFmtId="164" fontId="11" fillId="0" borderId="0" xfId="5" applyNumberFormat="1" applyFont="1" applyFill="1" applyBorder="1"/>
    <xf numFmtId="164" fontId="11" fillId="0" borderId="0" xfId="5" applyNumberFormat="1" applyFont="1" applyFill="1"/>
    <xf numFmtId="2" fontId="11" fillId="0" borderId="0" xfId="4" applyNumberFormat="1" applyFont="1"/>
    <xf numFmtId="165" fontId="11" fillId="0" borderId="0" xfId="4" applyNumberFormat="1" applyFont="1"/>
    <xf numFmtId="1" fontId="11" fillId="0" borderId="0" xfId="4" applyNumberFormat="1" applyFont="1"/>
    <xf numFmtId="2" fontId="11" fillId="0" borderId="11" xfId="4" applyNumberFormat="1" applyFont="1" applyBorder="1" applyAlignment="1">
      <alignment horizontal="left"/>
    </xf>
    <xf numFmtId="1" fontId="11" fillId="0" borderId="11" xfId="4" applyNumberFormat="1" applyFont="1" applyBorder="1" applyAlignment="1">
      <alignment horizontal="left"/>
    </xf>
    <xf numFmtId="166" fontId="11" fillId="0" borderId="0" xfId="5" applyNumberFormat="1" applyFont="1" applyFill="1"/>
    <xf numFmtId="165" fontId="8" fillId="0" borderId="0" xfId="4" applyNumberFormat="1" applyFont="1"/>
    <xf numFmtId="0" fontId="15" fillId="0" borderId="0" xfId="4" applyFont="1" applyAlignment="1">
      <alignment horizontal="center"/>
    </xf>
    <xf numFmtId="0" fontId="15" fillId="0" borderId="0" xfId="4" applyFont="1"/>
    <xf numFmtId="1" fontId="15" fillId="0" borderId="0" xfId="4" applyNumberFormat="1" applyFont="1"/>
    <xf numFmtId="2" fontId="15" fillId="0" borderId="0" xfId="4" applyNumberFormat="1" applyFont="1"/>
    <xf numFmtId="167" fontId="8" fillId="0" borderId="0" xfId="4" applyNumberFormat="1" applyFont="1"/>
    <xf numFmtId="164" fontId="15" fillId="0" borderId="0" xfId="5" applyNumberFormat="1" applyFont="1" applyFill="1"/>
    <xf numFmtId="2" fontId="8" fillId="0" borderId="0" xfId="4" applyNumberFormat="1" applyFont="1"/>
    <xf numFmtId="0" fontId="16" fillId="3" borderId="11" xfId="4" applyFont="1" applyFill="1" applyBorder="1" applyAlignment="1">
      <alignment horizontal="center"/>
    </xf>
    <xf numFmtId="165" fontId="16" fillId="3" borderId="11" xfId="4" applyNumberFormat="1" applyFont="1" applyFill="1" applyBorder="1" applyAlignment="1">
      <alignment horizontal="center"/>
    </xf>
    <xf numFmtId="166" fontId="15" fillId="0" borderId="0" xfId="5" applyNumberFormat="1" applyFont="1" applyFill="1"/>
    <xf numFmtId="0" fontId="8" fillId="0" borderId="0" xfId="4" applyFont="1" applyAlignment="1">
      <alignment horizontal="center"/>
    </xf>
    <xf numFmtId="0" fontId="18" fillId="2" borderId="1" xfId="6" applyFont="1" applyFill="1" applyBorder="1" applyAlignment="1">
      <alignment horizontal="left"/>
    </xf>
    <xf numFmtId="0" fontId="18" fillId="2" borderId="2" xfId="6" applyFont="1" applyFill="1" applyBorder="1" applyAlignment="1">
      <alignment horizontal="left"/>
    </xf>
    <xf numFmtId="0" fontId="18" fillId="2" borderId="3" xfId="6" applyFont="1" applyFill="1" applyBorder="1" applyAlignment="1">
      <alignment horizontal="left"/>
    </xf>
    <xf numFmtId="0" fontId="1" fillId="2" borderId="4" xfId="6" applyFill="1" applyBorder="1" applyAlignment="1">
      <alignment horizontal="left"/>
    </xf>
    <xf numFmtId="0" fontId="1" fillId="2" borderId="0" xfId="6" applyFill="1" applyAlignment="1">
      <alignment horizontal="left"/>
    </xf>
    <xf numFmtId="0" fontId="1" fillId="2" borderId="5" xfId="6" applyFill="1" applyBorder="1" applyAlignment="1">
      <alignment horizontal="left"/>
    </xf>
    <xf numFmtId="0" fontId="1" fillId="2" borderId="4" xfId="6" applyFill="1" applyBorder="1" applyAlignment="1">
      <alignment horizontal="left"/>
    </xf>
    <xf numFmtId="0" fontId="1" fillId="2" borderId="0" xfId="6" applyFill="1" applyAlignment="1">
      <alignment horizontal="left"/>
    </xf>
    <xf numFmtId="0" fontId="1" fillId="2" borderId="5" xfId="6" applyFill="1" applyBorder="1" applyAlignment="1">
      <alignment horizontal="left"/>
    </xf>
    <xf numFmtId="0" fontId="3" fillId="2" borderId="4" xfId="6" applyFont="1" applyFill="1" applyBorder="1" applyAlignment="1">
      <alignment horizontal="left"/>
    </xf>
    <xf numFmtId="0" fontId="1" fillId="2" borderId="4" xfId="6" applyFill="1" applyBorder="1" applyAlignment="1">
      <alignment horizontal="left" indent="1"/>
    </xf>
    <xf numFmtId="0" fontId="1" fillId="2" borderId="0" xfId="6" applyFill="1" applyAlignment="1">
      <alignment horizontal="left" indent="1"/>
    </xf>
    <xf numFmtId="0" fontId="1" fillId="2" borderId="5" xfId="6" applyFill="1" applyBorder="1" applyAlignment="1">
      <alignment horizontal="left" indent="1"/>
    </xf>
    <xf numFmtId="0" fontId="1" fillId="2" borderId="4" xfId="6" applyFill="1" applyBorder="1" applyAlignment="1">
      <alignment horizontal="left" indent="2"/>
    </xf>
    <xf numFmtId="0" fontId="1" fillId="2" borderId="0" xfId="6" applyFill="1" applyAlignment="1">
      <alignment horizontal="left" indent="2"/>
    </xf>
    <xf numFmtId="0" fontId="1" fillId="2" borderId="5" xfId="6" applyFill="1" applyBorder="1" applyAlignment="1">
      <alignment horizontal="left" indent="2"/>
    </xf>
    <xf numFmtId="0" fontId="1" fillId="2" borderId="4" xfId="6" applyFill="1" applyBorder="1" applyAlignment="1">
      <alignment horizontal="left" indent="1"/>
    </xf>
    <xf numFmtId="0" fontId="1" fillId="2" borderId="6" xfId="6" applyFill="1" applyBorder="1" applyAlignment="1">
      <alignment horizontal="left" indent="1"/>
    </xf>
    <xf numFmtId="0" fontId="1" fillId="2" borderId="7" xfId="6" applyFill="1" applyBorder="1" applyAlignment="1">
      <alignment horizontal="left"/>
    </xf>
    <xf numFmtId="0" fontId="1" fillId="2" borderId="8" xfId="6" applyFill="1" applyBorder="1" applyAlignment="1">
      <alignment horizontal="left"/>
    </xf>
    <xf numFmtId="0" fontId="1" fillId="0" borderId="0" xfId="0" applyFont="1"/>
    <xf numFmtId="0" fontId="2" fillId="3" borderId="11" xfId="6" applyFont="1" applyFill="1" applyBorder="1" applyAlignment="1">
      <alignment horizontal="center"/>
    </xf>
    <xf numFmtId="1" fontId="1" fillId="0" borderId="11" xfId="6" applyNumberFormat="1" applyBorder="1"/>
    <xf numFmtId="10" fontId="1" fillId="0" borderId="0" xfId="6" applyNumberFormat="1"/>
    <xf numFmtId="0" fontId="1" fillId="0" borderId="0" xfId="6"/>
    <xf numFmtId="10" fontId="1" fillId="0" borderId="11" xfId="6" applyNumberFormat="1" applyBorder="1"/>
    <xf numFmtId="1" fontId="1" fillId="0" borderId="0" xfId="6" applyNumberFormat="1"/>
    <xf numFmtId="0" fontId="2" fillId="3" borderId="11" xfId="6" applyFont="1" applyFill="1" applyBorder="1" applyAlignment="1">
      <alignment horizontal="center" wrapText="1"/>
    </xf>
    <xf numFmtId="0" fontId="2" fillId="3" borderId="12" xfId="6" applyFont="1" applyFill="1" applyBorder="1" applyAlignment="1">
      <alignment horizontal="center" wrapText="1"/>
    </xf>
    <xf numFmtId="0" fontId="1" fillId="0" borderId="11" xfId="6" applyBorder="1" applyAlignment="1">
      <alignment horizontal="center" vertical="center"/>
    </xf>
    <xf numFmtId="169" fontId="1" fillId="0" borderId="11" xfId="7" applyNumberFormat="1" applyFont="1" applyBorder="1" applyAlignment="1">
      <alignment horizontal="center" vertical="center"/>
    </xf>
    <xf numFmtId="0" fontId="1" fillId="0" borderId="11" xfId="0" applyFont="1" applyBorder="1" applyAlignment="1">
      <alignment horizontal="center" vertical="center"/>
    </xf>
    <xf numFmtId="169" fontId="1" fillId="0" borderId="11" xfId="2" applyNumberFormat="1" applyFont="1" applyBorder="1" applyAlignment="1">
      <alignment horizontal="center" vertical="center"/>
    </xf>
    <xf numFmtId="0" fontId="0" fillId="0" borderId="0" xfId="8" applyFont="1"/>
    <xf numFmtId="0" fontId="6" fillId="2" borderId="1" xfId="9" applyFont="1" applyFill="1" applyBorder="1"/>
    <xf numFmtId="0" fontId="0" fillId="2" borderId="2" xfId="8" applyFont="1" applyFill="1" applyBorder="1"/>
    <xf numFmtId="0" fontId="0" fillId="2" borderId="3" xfId="8" applyFont="1" applyFill="1" applyBorder="1"/>
    <xf numFmtId="0" fontId="9" fillId="2" borderId="4" xfId="9" applyFont="1" applyFill="1" applyBorder="1"/>
    <xf numFmtId="0" fontId="0" fillId="2" borderId="0" xfId="8" applyFont="1" applyFill="1"/>
    <xf numFmtId="0" fontId="0" fillId="2" borderId="5" xfId="8" applyFont="1" applyFill="1" applyBorder="1"/>
    <xf numFmtId="0" fontId="12" fillId="2" borderId="4" xfId="9" applyFont="1" applyFill="1" applyBorder="1"/>
    <xf numFmtId="0" fontId="9" fillId="2" borderId="4" xfId="9" applyFont="1" applyFill="1" applyBorder="1" applyAlignment="1">
      <alignment horizontal="left" indent="2"/>
    </xf>
    <xf numFmtId="0" fontId="9" fillId="2" borderId="6" xfId="9" applyFont="1" applyFill="1" applyBorder="1" applyAlignment="1">
      <alignment horizontal="left" vertical="center" indent="2"/>
    </xf>
    <xf numFmtId="0" fontId="0" fillId="2" borderId="7" xfId="8" applyFont="1" applyFill="1" applyBorder="1"/>
    <xf numFmtId="0" fontId="0" fillId="2" borderId="8" xfId="8" applyFont="1" applyFill="1" applyBorder="1"/>
    <xf numFmtId="0" fontId="9" fillId="0" borderId="0" xfId="9" applyFont="1" applyAlignment="1">
      <alignment horizontal="left" vertical="center" indent="2"/>
    </xf>
    <xf numFmtId="0" fontId="20" fillId="3" borderId="1" xfId="8" applyFont="1" applyFill="1" applyBorder="1" applyAlignment="1">
      <alignment horizontal="center"/>
    </xf>
    <xf numFmtId="0" fontId="20" fillId="3" borderId="2" xfId="8" applyFont="1" applyFill="1" applyBorder="1" applyAlignment="1">
      <alignment horizontal="center"/>
    </xf>
    <xf numFmtId="0" fontId="20" fillId="3" borderId="3" xfId="8" applyFont="1" applyFill="1" applyBorder="1" applyAlignment="1">
      <alignment horizontal="center"/>
    </xf>
    <xf numFmtId="0" fontId="0" fillId="0" borderId="1" xfId="8" applyFont="1" applyBorder="1"/>
    <xf numFmtId="0" fontId="2" fillId="4" borderId="11" xfId="9" applyFont="1" applyFill="1" applyBorder="1" applyAlignment="1">
      <alignment horizontal="center" vertical="center"/>
    </xf>
    <xf numFmtId="0" fontId="2" fillId="4" borderId="9" xfId="9" applyFont="1" applyFill="1" applyBorder="1" applyAlignment="1">
      <alignment horizontal="center" vertical="center"/>
    </xf>
    <xf numFmtId="0" fontId="2" fillId="5" borderId="2" xfId="9" applyFont="1" applyFill="1" applyBorder="1" applyAlignment="1">
      <alignment vertical="center"/>
    </xf>
    <xf numFmtId="0" fontId="2" fillId="4" borderId="13" xfId="9" applyFont="1" applyFill="1" applyBorder="1" applyAlignment="1">
      <alignment horizontal="center" vertical="center"/>
    </xf>
    <xf numFmtId="0" fontId="2" fillId="4" borderId="2" xfId="9" applyFont="1" applyFill="1" applyBorder="1" applyAlignment="1">
      <alignment horizontal="center" vertical="center"/>
    </xf>
    <xf numFmtId="0" fontId="21" fillId="0" borderId="11" xfId="8" applyFont="1" applyBorder="1"/>
    <xf numFmtId="0" fontId="21" fillId="0" borderId="11" xfId="8" applyFont="1" applyBorder="1" applyAlignment="1">
      <alignment horizontal="center"/>
    </xf>
    <xf numFmtId="0" fontId="21" fillId="0" borderId="9" xfId="8" applyFont="1" applyBorder="1" applyAlignment="1">
      <alignment horizontal="center"/>
    </xf>
    <xf numFmtId="0" fontId="2" fillId="5" borderId="0" xfId="9" applyFont="1" applyFill="1" applyAlignment="1">
      <alignment vertical="center"/>
    </xf>
    <xf numFmtId="0" fontId="21" fillId="0" borderId="2" xfId="8" applyFont="1" applyBorder="1" applyAlignment="1">
      <alignment horizontal="center"/>
    </xf>
    <xf numFmtId="170" fontId="3" fillId="0" borderId="0" xfId="10" applyNumberFormat="1" applyFont="1" applyBorder="1" applyAlignment="1">
      <alignment horizontal="center"/>
    </xf>
    <xf numFmtId="170" fontId="3" fillId="0" borderId="11" xfId="10" applyNumberFormat="1" applyFont="1" applyBorder="1" applyAlignment="1">
      <alignment horizontal="center"/>
    </xf>
    <xf numFmtId="0" fontId="21" fillId="0" borderId="9" xfId="8" applyFont="1" applyBorder="1"/>
    <xf numFmtId="0" fontId="21" fillId="0" borderId="13" xfId="8" applyFont="1" applyBorder="1"/>
    <xf numFmtId="0" fontId="21" fillId="0" borderId="0" xfId="8" applyFont="1"/>
    <xf numFmtId="0" fontId="21" fillId="0" borderId="7" xfId="8" applyFont="1" applyBorder="1"/>
    <xf numFmtId="0" fontId="0" fillId="0" borderId="5" xfId="8" applyFont="1" applyBorder="1" applyAlignment="1">
      <alignment horizontal="center"/>
    </xf>
    <xf numFmtId="0" fontId="11" fillId="0" borderId="11" xfId="8" applyFont="1" applyBorder="1"/>
    <xf numFmtId="0" fontId="11" fillId="0" borderId="11" xfId="10" applyNumberFormat="1" applyFont="1" applyBorder="1" applyAlignment="1">
      <alignment horizontal="center" vertical="center"/>
    </xf>
    <xf numFmtId="0" fontId="11" fillId="0" borderId="9" xfId="10" applyNumberFormat="1" applyFont="1" applyBorder="1" applyAlignment="1">
      <alignment horizontal="center" vertical="center"/>
    </xf>
    <xf numFmtId="0" fontId="11" fillId="0" borderId="7" xfId="10" applyNumberFormat="1" applyFont="1" applyBorder="1" applyAlignment="1">
      <alignment horizontal="center" vertical="center"/>
    </xf>
    <xf numFmtId="0" fontId="11" fillId="0" borderId="13" xfId="10" applyNumberFormat="1" applyFont="1" applyBorder="1" applyAlignment="1">
      <alignment horizontal="center" vertical="center"/>
    </xf>
    <xf numFmtId="1" fontId="11" fillId="5" borderId="11" xfId="10" applyNumberFormat="1" applyFont="1" applyFill="1" applyBorder="1" applyAlignment="1">
      <alignment horizontal="center" vertical="center"/>
    </xf>
    <xf numFmtId="0" fontId="11" fillId="0" borderId="2" xfId="10" applyNumberFormat="1" applyFont="1" applyBorder="1" applyAlignment="1">
      <alignment horizontal="center" vertical="center"/>
    </xf>
    <xf numFmtId="0" fontId="0" fillId="0" borderId="4" xfId="8" applyFont="1" applyBorder="1"/>
    <xf numFmtId="9" fontId="0" fillId="0" borderId="0" xfId="10" applyFont="1" applyBorder="1" applyAlignment="1">
      <alignment horizontal="center" vertical="center"/>
    </xf>
    <xf numFmtId="9" fontId="0" fillId="0" borderId="4" xfId="10" applyFont="1" applyBorder="1" applyAlignment="1">
      <alignment horizontal="center" vertical="center"/>
    </xf>
    <xf numFmtId="0" fontId="0" fillId="0" borderId="5" xfId="8" applyFont="1" applyBorder="1"/>
    <xf numFmtId="0" fontId="21" fillId="0" borderId="11" xfId="11" applyFont="1" applyBorder="1" applyAlignment="1">
      <alignment horizontal="left"/>
    </xf>
    <xf numFmtId="171" fontId="0" fillId="0" borderId="7" xfId="10" applyNumberFormat="1" applyFont="1" applyFill="1" applyBorder="1" applyAlignment="1">
      <alignment horizontal="center" vertical="center"/>
    </xf>
    <xf numFmtId="0" fontId="3" fillId="0" borderId="11" xfId="8" applyFont="1" applyBorder="1"/>
    <xf numFmtId="0" fontId="2" fillId="5" borderId="7" xfId="9" applyFont="1" applyFill="1" applyBorder="1" applyAlignment="1">
      <alignment vertical="center"/>
    </xf>
    <xf numFmtId="170" fontId="0" fillId="0" borderId="13" xfId="10" applyNumberFormat="1" applyFont="1" applyFill="1" applyBorder="1" applyAlignment="1">
      <alignment horizontal="center"/>
    </xf>
    <xf numFmtId="0" fontId="0" fillId="0" borderId="7" xfId="8" applyFont="1" applyBorder="1"/>
    <xf numFmtId="0" fontId="0" fillId="0" borderId="8" xfId="8" applyFont="1" applyBorder="1"/>
    <xf numFmtId="0" fontId="18" fillId="2" borderId="1" xfId="0" applyFont="1"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23" fillId="0" borderId="0" xfId="0" applyFont="1" applyAlignment="1">
      <alignment horizontal="left"/>
    </xf>
    <xf numFmtId="0" fontId="1" fillId="2" borderId="2" xfId="0" applyFont="1" applyFill="1" applyBorder="1"/>
    <xf numFmtId="0" fontId="1" fillId="2" borderId="3" xfId="0" applyFont="1" applyFill="1" applyBorder="1"/>
    <xf numFmtId="0" fontId="1" fillId="2" borderId="4" xfId="0" applyFont="1" applyFill="1" applyBorder="1" applyAlignment="1">
      <alignment horizontal="left" wrapText="1"/>
    </xf>
    <xf numFmtId="0" fontId="1" fillId="2" borderId="0" xfId="0" applyFont="1" applyFill="1" applyAlignment="1">
      <alignment horizontal="left" wrapText="1"/>
    </xf>
    <xf numFmtId="0" fontId="1" fillId="2" borderId="5" xfId="0" applyFont="1" applyFill="1" applyBorder="1" applyAlignment="1">
      <alignment horizontal="left" wrapText="1"/>
    </xf>
    <xf numFmtId="0" fontId="1" fillId="2" borderId="4" xfId="0" applyFont="1" applyFill="1" applyBorder="1" applyAlignment="1">
      <alignment horizontal="left" wrapText="1"/>
    </xf>
    <xf numFmtId="0" fontId="1" fillId="2" borderId="0" xfId="0" applyFont="1" applyFill="1" applyAlignment="1">
      <alignment horizontal="left" wrapText="1"/>
    </xf>
    <xf numFmtId="0" fontId="1" fillId="2" borderId="5" xfId="0" applyFont="1" applyFill="1" applyBorder="1" applyAlignment="1">
      <alignment horizontal="left" wrapText="1"/>
    </xf>
    <xf numFmtId="0" fontId="3" fillId="2" borderId="4" xfId="0" applyFont="1" applyFill="1" applyBorder="1"/>
    <xf numFmtId="0" fontId="1" fillId="2" borderId="0" xfId="0" applyFont="1" applyFill="1"/>
    <xf numFmtId="0" fontId="1" fillId="2" borderId="5" xfId="0" applyFont="1" applyFill="1" applyBorder="1"/>
    <xf numFmtId="0" fontId="1" fillId="2" borderId="4" xfId="0" applyFont="1" applyFill="1" applyBorder="1"/>
    <xf numFmtId="0" fontId="1" fillId="2" borderId="4" xfId="0" applyFont="1" applyFill="1" applyBorder="1" applyAlignment="1">
      <alignment horizontal="left" indent="2"/>
    </xf>
    <xf numFmtId="0" fontId="1" fillId="2" borderId="0" xfId="0" applyFont="1" applyFill="1" applyAlignment="1">
      <alignment horizontal="left" indent="2"/>
    </xf>
    <xf numFmtId="0" fontId="1" fillId="2" borderId="5" xfId="0" applyFont="1" applyFill="1" applyBorder="1" applyAlignment="1">
      <alignment horizontal="left" indent="2"/>
    </xf>
    <xf numFmtId="0" fontId="1" fillId="2" borderId="4" xfId="0" applyFont="1" applyFill="1" applyBorder="1" applyAlignment="1">
      <alignment horizontal="left" indent="4"/>
    </xf>
    <xf numFmtId="0" fontId="2" fillId="3" borderId="13" xfId="0" applyFont="1" applyFill="1" applyBorder="1" applyAlignment="1">
      <alignment horizontal="center" vertical="center" wrapText="1"/>
    </xf>
    <xf numFmtId="0" fontId="2" fillId="4" borderId="11" xfId="8" applyFont="1" applyFill="1" applyBorder="1" applyAlignment="1">
      <alignment horizontal="center" vertical="center" wrapText="1"/>
    </xf>
    <xf numFmtId="0" fontId="1" fillId="0" borderId="11" xfId="0" applyFont="1" applyBorder="1" applyAlignment="1">
      <alignment horizontal="center"/>
    </xf>
    <xf numFmtId="172" fontId="1" fillId="0" borderId="11" xfId="1" applyNumberFormat="1" applyFont="1" applyBorder="1"/>
    <xf numFmtId="0" fontId="1" fillId="2" borderId="6" xfId="0" applyFont="1" applyFill="1" applyBorder="1"/>
    <xf numFmtId="0" fontId="1" fillId="2" borderId="7" xfId="0" applyFont="1" applyFill="1" applyBorder="1"/>
    <xf numFmtId="0" fontId="1" fillId="2" borderId="8" xfId="0" applyFont="1" applyFill="1" applyBorder="1"/>
    <xf numFmtId="0" fontId="2" fillId="3" borderId="11" xfId="8" applyFont="1" applyFill="1" applyBorder="1" applyAlignment="1">
      <alignment horizontal="center" vertical="center" wrapText="1"/>
    </xf>
    <xf numFmtId="0" fontId="4" fillId="0" borderId="0" xfId="0" applyFont="1"/>
    <xf numFmtId="0" fontId="1" fillId="0" borderId="11" xfId="0" applyFont="1" applyBorder="1" applyAlignment="1">
      <alignment horizontal="left"/>
    </xf>
    <xf numFmtId="171" fontId="1" fillId="0" borderId="11" xfId="0" applyNumberFormat="1" applyFont="1" applyBorder="1" applyAlignment="1">
      <alignment horizontal="center"/>
    </xf>
    <xf numFmtId="172" fontId="1" fillId="0" borderId="11" xfId="1" applyNumberFormat="1" applyFont="1" applyBorder="1" applyAlignment="1">
      <alignment horizontal="center"/>
    </xf>
    <xf numFmtId="2" fontId="1" fillId="0" borderId="11" xfId="2" applyNumberFormat="1" applyFont="1" applyBorder="1" applyAlignment="1">
      <alignment horizontal="center"/>
    </xf>
    <xf numFmtId="2" fontId="1" fillId="0" borderId="0" xfId="0" applyNumberFormat="1" applyFont="1"/>
    <xf numFmtId="0" fontId="2" fillId="4" borderId="9" xfId="0" applyFont="1" applyFill="1" applyBorder="1" applyAlignment="1">
      <alignment horizontal="right" vertical="center" wrapText="1"/>
    </xf>
    <xf numFmtId="0" fontId="2" fillId="4" borderId="13" xfId="0" applyFont="1" applyFill="1" applyBorder="1" applyAlignment="1">
      <alignment horizontal="right" vertical="center" wrapText="1"/>
    </xf>
    <xf numFmtId="0" fontId="2" fillId="4" borderId="10" xfId="0" applyFont="1" applyFill="1" applyBorder="1" applyAlignment="1">
      <alignment horizontal="right" vertical="center" wrapText="1"/>
    </xf>
    <xf numFmtId="0" fontId="1" fillId="0" borderId="0" xfId="0" applyFont="1" applyAlignment="1">
      <alignment horizontal="left"/>
    </xf>
    <xf numFmtId="0" fontId="19" fillId="2" borderId="4" xfId="0" applyFont="1" applyFill="1" applyBorder="1" applyAlignment="1">
      <alignment horizontal="left"/>
    </xf>
    <xf numFmtId="0" fontId="1" fillId="0" borderId="4" xfId="0" applyFont="1" applyBorder="1" applyAlignment="1">
      <alignment horizontal="left" indent="2"/>
    </xf>
    <xf numFmtId="0" fontId="19" fillId="2" borderId="4" xfId="0" applyFont="1" applyFill="1" applyBorder="1" applyAlignment="1">
      <alignment horizontal="left" indent="2"/>
    </xf>
    <xf numFmtId="3" fontId="1" fillId="2" borderId="4" xfId="0" applyNumberFormat="1" applyFont="1" applyFill="1" applyBorder="1" applyAlignment="1">
      <alignment horizontal="left" indent="2"/>
    </xf>
    <xf numFmtId="0" fontId="2" fillId="4" borderId="11" xfId="0" applyFont="1" applyFill="1" applyBorder="1" applyAlignment="1">
      <alignment horizontal="center" vertical="center" wrapText="1"/>
    </xf>
    <xf numFmtId="0" fontId="11" fillId="0" borderId="11" xfId="0" applyFont="1" applyBorder="1" applyAlignment="1">
      <alignment horizontal="center" vertical="center" wrapText="1"/>
    </xf>
    <xf numFmtId="9" fontId="1" fillId="5" borderId="11" xfId="0" applyNumberFormat="1" applyFont="1" applyFill="1" applyBorder="1" applyAlignment="1">
      <alignment horizontal="center"/>
    </xf>
    <xf numFmtId="0" fontId="1" fillId="5" borderId="11" xfId="0" applyFont="1" applyFill="1" applyBorder="1" applyAlignment="1">
      <alignment horizontal="center"/>
    </xf>
    <xf numFmtId="0" fontId="2" fillId="3" borderId="9" xfId="0" applyFont="1" applyFill="1" applyBorder="1" applyAlignment="1">
      <alignment vertical="center" wrapText="1"/>
    </xf>
    <xf numFmtId="0" fontId="2" fillId="3" borderId="13" xfId="0" applyFont="1" applyFill="1" applyBorder="1" applyAlignment="1">
      <alignment vertical="center" wrapText="1"/>
    </xf>
    <xf numFmtId="0" fontId="2" fillId="3" borderId="11" xfId="0" applyFont="1" applyFill="1" applyBorder="1" applyAlignment="1">
      <alignment horizontal="center" vertical="center" wrapText="1"/>
    </xf>
    <xf numFmtId="0" fontId="2" fillId="3" borderId="10" xfId="0" applyFont="1" applyFill="1" applyBorder="1" applyAlignment="1">
      <alignment vertical="center" wrapText="1"/>
    </xf>
    <xf numFmtId="3" fontId="2" fillId="4" borderId="11" xfId="0" applyNumberFormat="1" applyFont="1" applyFill="1" applyBorder="1" applyAlignment="1">
      <alignment horizontal="center" vertical="center" wrapText="1"/>
    </xf>
    <xf numFmtId="0" fontId="2" fillId="4" borderId="4" xfId="0" applyFont="1" applyFill="1" applyBorder="1" applyAlignment="1">
      <alignment horizontal="center" vertical="center" wrapText="1"/>
    </xf>
    <xf numFmtId="0" fontId="1" fillId="8" borderId="11" xfId="0" applyFont="1" applyFill="1" applyBorder="1" applyAlignment="1">
      <alignment horizontal="center"/>
    </xf>
    <xf numFmtId="0" fontId="1" fillId="6" borderId="11" xfId="1" applyNumberFormat="1" applyFont="1" applyFill="1" applyBorder="1" applyAlignment="1">
      <alignment horizontal="left"/>
    </xf>
    <xf numFmtId="0" fontId="2" fillId="3" borderId="0" xfId="0" applyFont="1" applyFill="1" applyAlignment="1">
      <alignment horizontal="center" vertical="center"/>
    </xf>
    <xf numFmtId="44" fontId="1" fillId="5" borderId="11" xfId="2" applyFont="1" applyFill="1" applyBorder="1" applyAlignment="1">
      <alignment horizontal="center"/>
    </xf>
    <xf numFmtId="0" fontId="1" fillId="0" borderId="11" xfId="3" applyNumberFormat="1" applyFont="1" applyFill="1" applyBorder="1" applyAlignment="1">
      <alignment horizontal="center"/>
    </xf>
    <xf numFmtId="9" fontId="1" fillId="0" borderId="11" xfId="3" applyFont="1" applyFill="1" applyBorder="1" applyAlignment="1">
      <alignment horizontal="center"/>
    </xf>
    <xf numFmtId="44" fontId="1" fillId="0" borderId="0" xfId="0" applyNumberFormat="1" applyFont="1"/>
    <xf numFmtId="0" fontId="1" fillId="2" borderId="4" xfId="0" applyFont="1" applyFill="1" applyBorder="1" applyAlignment="1">
      <alignment horizontal="left" indent="1"/>
    </xf>
    <xf numFmtId="0" fontId="1" fillId="2" borderId="4" xfId="0" applyFont="1" applyFill="1" applyBorder="1" applyAlignment="1">
      <alignment horizontal="left" wrapText="1" indent="2"/>
    </xf>
    <xf numFmtId="0" fontId="1" fillId="2" borderId="0" xfId="0" applyFont="1" applyFill="1" applyAlignment="1">
      <alignment horizontal="left" wrapText="1" indent="2"/>
    </xf>
    <xf numFmtId="0" fontId="1" fillId="2" borderId="5" xfId="0" applyFont="1" applyFill="1" applyBorder="1" applyAlignment="1">
      <alignment horizontal="left" wrapText="1" indent="2"/>
    </xf>
    <xf numFmtId="0" fontId="1" fillId="2" borderId="4" xfId="0" applyFont="1" applyFill="1" applyBorder="1" applyAlignment="1">
      <alignment horizontal="left" vertical="top" wrapText="1" indent="2"/>
    </xf>
    <xf numFmtId="0" fontId="1" fillId="2" borderId="0" xfId="0" applyFont="1" applyFill="1" applyAlignment="1">
      <alignment horizontal="left" vertical="top" wrapText="1" indent="2"/>
    </xf>
    <xf numFmtId="0" fontId="1" fillId="2" borderId="5" xfId="0" applyFont="1" applyFill="1" applyBorder="1" applyAlignment="1">
      <alignment horizontal="left" vertical="top" wrapText="1" indent="2"/>
    </xf>
    <xf numFmtId="0" fontId="1" fillId="2" borderId="4" xfId="0" applyFont="1" applyFill="1" applyBorder="1" applyAlignment="1">
      <alignment horizontal="left"/>
    </xf>
    <xf numFmtId="0" fontId="1" fillId="2" borderId="6" xfId="0" applyFont="1" applyFill="1" applyBorder="1" applyAlignment="1">
      <alignment horizontal="left"/>
    </xf>
    <xf numFmtId="0" fontId="2" fillId="3" borderId="9" xfId="0" applyFont="1" applyFill="1" applyBorder="1" applyAlignment="1">
      <alignment horizontal="center"/>
    </xf>
    <xf numFmtId="0" fontId="2" fillId="3" borderId="10" xfId="0" applyFont="1" applyFill="1" applyBorder="1" applyAlignment="1">
      <alignment horizontal="center"/>
    </xf>
    <xf numFmtId="172" fontId="1" fillId="8" borderId="11" xfId="1" applyNumberFormat="1" applyFont="1" applyFill="1" applyBorder="1" applyAlignment="1">
      <alignment horizontal="center"/>
    </xf>
    <xf numFmtId="0" fontId="2" fillId="4" borderId="11" xfId="0" applyFont="1" applyFill="1" applyBorder="1" applyAlignment="1">
      <alignment horizontal="center"/>
    </xf>
    <xf numFmtId="169" fontId="1" fillId="0" borderId="11" xfId="2" applyNumberFormat="1" applyFont="1" applyBorder="1"/>
    <xf numFmtId="169" fontId="1" fillId="0" borderId="0" xfId="2" applyNumberFormat="1" applyFont="1" applyBorder="1"/>
    <xf numFmtId="0" fontId="2" fillId="4" borderId="11" xfId="0" applyFont="1" applyFill="1" applyBorder="1" applyAlignment="1">
      <alignment horizontal="center" wrapText="1"/>
    </xf>
    <xf numFmtId="9" fontId="1" fillId="8" borderId="11" xfId="3" applyFont="1" applyFill="1" applyBorder="1" applyAlignment="1">
      <alignment horizontal="center"/>
    </xf>
    <xf numFmtId="0" fontId="25" fillId="2" borderId="11" xfId="0" applyFont="1" applyFill="1" applyBorder="1" applyAlignment="1">
      <alignment horizontal="center" vertical="center" wrapText="1"/>
    </xf>
    <xf numFmtId="0" fontId="2" fillId="4" borderId="11"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17" fillId="0" borderId="7" xfId="0" applyFont="1" applyBorder="1"/>
    <xf numFmtId="0" fontId="17" fillId="0" borderId="0" xfId="0" applyFont="1" applyAlignment="1">
      <alignment horizontal="center"/>
    </xf>
    <xf numFmtId="0" fontId="1" fillId="8" borderId="11" xfId="0" applyFont="1" applyFill="1" applyBorder="1" applyAlignment="1">
      <alignment horizontal="left" vertical="center"/>
    </xf>
    <xf numFmtId="37" fontId="1" fillId="8" borderId="11" xfId="1" applyFont="1" applyFill="1" applyBorder="1" applyAlignment="1">
      <alignment horizontal="center"/>
    </xf>
    <xf numFmtId="0" fontId="1" fillId="6" borderId="11" xfId="0" applyFont="1" applyFill="1" applyBorder="1" applyAlignment="1">
      <alignment horizontal="left"/>
    </xf>
    <xf numFmtId="0" fontId="0" fillId="0" borderId="11" xfId="0" applyBorder="1" applyAlignment="1">
      <alignment vertical="center" wrapText="1"/>
    </xf>
    <xf numFmtId="169" fontId="1" fillId="8" borderId="11" xfId="1" applyNumberFormat="1" applyFont="1" applyFill="1" applyBorder="1" applyAlignment="1">
      <alignment horizontal="center"/>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Alignment="1">
      <alignment horizontal="center" vertical="center" wrapText="1"/>
    </xf>
    <xf numFmtId="0" fontId="18" fillId="0" borderId="18" xfId="0" applyFont="1" applyBorder="1" applyAlignment="1">
      <alignment horizontal="center" vertical="center" wrapText="1"/>
    </xf>
    <xf numFmtId="0" fontId="26" fillId="0" borderId="19" xfId="12" applyBorder="1" applyAlignment="1"/>
    <xf numFmtId="0" fontId="27" fillId="0" borderId="20" xfId="12" applyFont="1" applyBorder="1" applyAlignment="1"/>
    <xf numFmtId="0" fontId="18" fillId="0" borderId="19" xfId="0" applyFont="1" applyBorder="1"/>
    <xf numFmtId="0" fontId="28" fillId="9" borderId="21" xfId="0" applyFont="1" applyFill="1" applyBorder="1"/>
    <xf numFmtId="0" fontId="3" fillId="0" borderId="0" xfId="0" applyFont="1" applyAlignment="1">
      <alignment wrapText="1"/>
    </xf>
    <xf numFmtId="173" fontId="0" fillId="0" borderId="0" xfId="2" applyNumberFormat="1" applyFont="1"/>
    <xf numFmtId="0" fontId="0" fillId="0" borderId="0" xfId="0" quotePrefix="1"/>
    <xf numFmtId="44" fontId="0" fillId="0" borderId="0" xfId="2" applyFont="1"/>
    <xf numFmtId="0" fontId="6" fillId="0" borderId="0" xfId="0" applyFont="1" applyAlignment="1">
      <alignment vertical="center" wrapText="1"/>
    </xf>
    <xf numFmtId="0" fontId="4" fillId="0" borderId="0" xfId="13" quotePrefix="1" applyFont="1"/>
    <xf numFmtId="0" fontId="1" fillId="0" borderId="0" xfId="13"/>
    <xf numFmtId="0" fontId="18" fillId="0" borderId="0" xfId="13" applyFont="1" applyAlignment="1">
      <alignment vertical="center" wrapText="1"/>
    </xf>
    <xf numFmtId="0" fontId="23" fillId="0" borderId="0" xfId="13" applyFont="1" applyAlignment="1">
      <alignment vertical="center" wrapText="1"/>
    </xf>
    <xf numFmtId="0" fontId="29" fillId="0" borderId="0" xfId="0" applyFont="1" applyAlignment="1">
      <alignment vertical="center" wrapText="1"/>
    </xf>
    <xf numFmtId="0" fontId="23" fillId="0" borderId="0" xfId="0" applyFont="1" applyAlignment="1">
      <alignment vertical="center" wrapText="1"/>
    </xf>
    <xf numFmtId="0" fontId="0" fillId="13" borderId="11" xfId="0" applyFont="1" applyFill="1" applyBorder="1" applyAlignment="1">
      <alignment horizontal="left" vertical="center" wrapText="1"/>
    </xf>
    <xf numFmtId="0" fontId="8" fillId="0" borderId="0" xfId="4" applyFont="1" applyAlignment="1"/>
    <xf numFmtId="2" fontId="11" fillId="14" borderId="11" xfId="4" applyNumberFormat="1" applyFont="1" applyFill="1" applyBorder="1" applyAlignment="1">
      <alignment horizontal="center"/>
    </xf>
    <xf numFmtId="0" fontId="11" fillId="14" borderId="11" xfId="4" applyFont="1" applyFill="1" applyBorder="1" applyAlignment="1">
      <alignment horizontal="center"/>
    </xf>
    <xf numFmtId="0" fontId="0" fillId="6" borderId="22" xfId="0" applyFill="1" applyBorder="1" applyAlignment="1">
      <alignment horizontal="center" vertical="center" wrapText="1"/>
    </xf>
    <xf numFmtId="168" fontId="8" fillId="6" borderId="22" xfId="4" applyNumberFormat="1" applyFont="1" applyFill="1" applyBorder="1"/>
    <xf numFmtId="0" fontId="0" fillId="12" borderId="2" xfId="0" applyFill="1" applyBorder="1" applyAlignment="1">
      <alignment horizontal="center"/>
    </xf>
    <xf numFmtId="0" fontId="0" fillId="12" borderId="2" xfId="0" applyFill="1" applyBorder="1" applyAlignment="1">
      <alignment horizontal="left"/>
    </xf>
    <xf numFmtId="0" fontId="0" fillId="12" borderId="11" xfId="0" applyFill="1" applyBorder="1" applyAlignment="1">
      <alignment horizontal="left"/>
    </xf>
    <xf numFmtId="0" fontId="0" fillId="15" borderId="0" xfId="0" applyFill="1"/>
    <xf numFmtId="0" fontId="35" fillId="16" borderId="0" xfId="0" applyFont="1" applyFill="1"/>
    <xf numFmtId="0" fontId="0" fillId="12" borderId="2" xfId="0" applyFill="1" applyBorder="1"/>
    <xf numFmtId="0" fontId="30" fillId="12" borderId="23" xfId="0" applyFont="1" applyFill="1" applyBorder="1" applyAlignment="1">
      <alignment horizontal="center"/>
    </xf>
    <xf numFmtId="0" fontId="30" fillId="12" borderId="23" xfId="1" applyNumberFormat="1" applyFont="1" applyFill="1" applyBorder="1" applyAlignment="1">
      <alignment horizontal="center"/>
    </xf>
    <xf numFmtId="0" fontId="36" fillId="12" borderId="23" xfId="0" applyFont="1" applyFill="1" applyBorder="1" applyAlignment="1">
      <alignment horizontal="left"/>
    </xf>
    <xf numFmtId="0" fontId="0" fillId="12" borderId="23" xfId="0" applyFill="1" applyBorder="1" applyAlignment="1">
      <alignment horizontal="center"/>
    </xf>
    <xf numFmtId="0" fontId="37" fillId="12" borderId="23" xfId="0" applyFont="1" applyFill="1" applyBorder="1" applyAlignment="1">
      <alignment horizontal="center"/>
    </xf>
    <xf numFmtId="0" fontId="0" fillId="0" borderId="23" xfId="0" applyBorder="1"/>
    <xf numFmtId="0" fontId="0" fillId="15" borderId="23" xfId="0" applyFill="1" applyBorder="1"/>
    <xf numFmtId="0" fontId="35" fillId="16" borderId="23" xfId="0" applyFont="1" applyFill="1" applyBorder="1"/>
    <xf numFmtId="1" fontId="30" fillId="12" borderId="23" xfId="0" applyNumberFormat="1" applyFont="1" applyFill="1" applyBorder="1" applyAlignment="1">
      <alignment horizontal="center"/>
    </xf>
    <xf numFmtId="0" fontId="0" fillId="12" borderId="23" xfId="0" applyFill="1" applyBorder="1"/>
    <xf numFmtId="0" fontId="38" fillId="12" borderId="23" xfId="0" applyFont="1" applyFill="1" applyBorder="1" applyAlignment="1">
      <alignment horizontal="left"/>
    </xf>
    <xf numFmtId="164" fontId="39" fillId="0" borderId="0" xfId="5" applyNumberFormat="1" applyFont="1" applyFill="1" applyBorder="1"/>
    <xf numFmtId="0" fontId="39" fillId="0" borderId="0" xfId="0" applyFont="1" applyFill="1" applyBorder="1"/>
    <xf numFmtId="0" fontId="39" fillId="0" borderId="0" xfId="4" applyFont="1" applyFill="1" applyBorder="1" applyAlignment="1"/>
    <xf numFmtId="0" fontId="39" fillId="0" borderId="0" xfId="4" applyFont="1" applyFill="1" applyBorder="1"/>
    <xf numFmtId="0" fontId="39" fillId="0" borderId="0" xfId="4" applyFont="1" applyFill="1" applyBorder="1" applyAlignment="1">
      <alignment horizontal="center"/>
    </xf>
    <xf numFmtId="0" fontId="39" fillId="0" borderId="0" xfId="0" applyFont="1" applyFill="1" applyBorder="1" applyAlignment="1">
      <alignment horizontal="left" vertical="center" wrapText="1"/>
    </xf>
    <xf numFmtId="0" fontId="39" fillId="0" borderId="0" xfId="0" applyFont="1" applyFill="1" applyBorder="1" applyAlignment="1">
      <alignment horizontal="left" vertical="center" wrapText="1" indent="2"/>
    </xf>
    <xf numFmtId="0" fontId="39" fillId="0" borderId="0" xfId="0" applyFont="1" applyFill="1" applyBorder="1" applyAlignment="1">
      <alignment horizontal="left" vertical="center" wrapText="1" indent="3"/>
    </xf>
    <xf numFmtId="37" fontId="39" fillId="0" borderId="0" xfId="1" applyFont="1" applyFill="1" applyBorder="1"/>
    <xf numFmtId="0" fontId="39" fillId="0" borderId="0" xfId="4" applyFont="1" applyFill="1" applyBorder="1" applyAlignment="1">
      <alignment horizontal="center" wrapText="1"/>
    </xf>
    <xf numFmtId="0" fontId="39" fillId="0" borderId="0" xfId="4" applyFont="1" applyFill="1" applyBorder="1" applyAlignment="1">
      <alignment wrapText="1"/>
    </xf>
    <xf numFmtId="2" fontId="39" fillId="0" borderId="0" xfId="4" applyNumberFormat="1" applyFont="1" applyFill="1" applyBorder="1"/>
    <xf numFmtId="165" fontId="39" fillId="0" borderId="0" xfId="4" applyNumberFormat="1" applyFont="1" applyFill="1" applyBorder="1"/>
    <xf numFmtId="1" fontId="39" fillId="0" borderId="0" xfId="4" applyNumberFormat="1" applyFont="1" applyFill="1" applyBorder="1"/>
    <xf numFmtId="166" fontId="39" fillId="0" borderId="0" xfId="5" applyNumberFormat="1" applyFont="1" applyFill="1" applyBorder="1"/>
    <xf numFmtId="167" fontId="39" fillId="0" borderId="0" xfId="4" applyNumberFormat="1" applyFont="1" applyFill="1" applyBorder="1"/>
    <xf numFmtId="0" fontId="39" fillId="0" borderId="0" xfId="0" applyFont="1" applyFill="1" applyBorder="1" applyAlignment="1">
      <alignment horizontal="center"/>
    </xf>
    <xf numFmtId="0" fontId="39" fillId="0" borderId="0" xfId="0" applyFont="1" applyFill="1" applyBorder="1" applyAlignment="1">
      <alignment horizontal="left"/>
    </xf>
    <xf numFmtId="0" fontId="40" fillId="0" borderId="0" xfId="0" applyFont="1" applyFill="1" applyBorder="1"/>
    <xf numFmtId="0" fontId="39" fillId="0" borderId="0" xfId="0" applyFont="1" applyFill="1" applyBorder="1" applyAlignment="1">
      <alignment horizontal="left" vertical="center" indent="3"/>
    </xf>
    <xf numFmtId="0" fontId="39" fillId="0" borderId="0" xfId="0" applyFont="1" applyFill="1" applyBorder="1" applyAlignment="1">
      <alignment horizontal="left" vertical="center" indent="2"/>
    </xf>
    <xf numFmtId="0" fontId="39" fillId="0" borderId="0" xfId="1" applyNumberFormat="1" applyFont="1" applyFill="1" applyBorder="1" applyAlignment="1">
      <alignment horizontal="center"/>
    </xf>
    <xf numFmtId="0" fontId="40" fillId="0" borderId="0" xfId="0" applyFont="1" applyFill="1" applyBorder="1" applyAlignment="1">
      <alignment horizontal="center"/>
    </xf>
    <xf numFmtId="1" fontId="39" fillId="0" borderId="0" xfId="0" applyNumberFormat="1" applyFont="1" applyFill="1" applyBorder="1" applyAlignment="1">
      <alignment horizontal="center"/>
    </xf>
    <xf numFmtId="0" fontId="40" fillId="0" borderId="0" xfId="0" applyFont="1" applyFill="1" applyBorder="1" applyAlignment="1">
      <alignment horizontal="center" vertical="center" wrapText="1"/>
    </xf>
    <xf numFmtId="2" fontId="39" fillId="0" borderId="0" xfId="4" applyNumberFormat="1" applyFont="1" applyFill="1" applyBorder="1" applyAlignment="1">
      <alignment horizontal="center"/>
    </xf>
    <xf numFmtId="2" fontId="39" fillId="0" borderId="0" xfId="4" applyNumberFormat="1" applyFont="1" applyFill="1" applyBorder="1" applyAlignment="1">
      <alignment horizontal="left"/>
    </xf>
    <xf numFmtId="1" fontId="39" fillId="0" borderId="0" xfId="4" applyNumberFormat="1" applyFont="1" applyFill="1" applyBorder="1" applyAlignment="1">
      <alignment horizontal="left"/>
    </xf>
    <xf numFmtId="2" fontId="39" fillId="0" borderId="0" xfId="4" applyNumberFormat="1" applyFont="1" applyFill="1" applyBorder="1" applyAlignment="1">
      <alignment horizontal="center" wrapText="1"/>
    </xf>
    <xf numFmtId="0" fontId="40" fillId="0" borderId="0" xfId="4" applyFont="1" applyFill="1" applyBorder="1" applyAlignment="1">
      <alignment horizontal="center"/>
    </xf>
    <xf numFmtId="165" fontId="40" fillId="0" borderId="0" xfId="4" applyNumberFormat="1" applyFont="1" applyFill="1" applyBorder="1" applyAlignment="1">
      <alignment horizontal="center"/>
    </xf>
    <xf numFmtId="0" fontId="39" fillId="0" borderId="0" xfId="0" applyFont="1" applyFill="1" applyBorder="1" applyAlignment="1">
      <alignment horizontal="left" vertical="center" wrapText="1"/>
    </xf>
    <xf numFmtId="0" fontId="39" fillId="0" borderId="0" xfId="0" applyFont="1" applyFill="1" applyBorder="1" applyAlignment="1">
      <alignment horizontal="center" vertical="center" wrapText="1"/>
    </xf>
    <xf numFmtId="168" fontId="39" fillId="0" borderId="0" xfId="4" applyNumberFormat="1" applyFont="1" applyFill="1" applyBorder="1"/>
    <xf numFmtId="0" fontId="39" fillId="0" borderId="0" xfId="4" applyNumberFormat="1" applyFont="1" applyFill="1" applyBorder="1" applyAlignment="1"/>
    <xf numFmtId="0" fontId="39" fillId="0" borderId="0" xfId="4" applyNumberFormat="1" applyFont="1" applyFill="1" applyBorder="1" applyAlignment="1">
      <alignment horizontal="center"/>
    </xf>
    <xf numFmtId="0" fontId="0" fillId="15" borderId="0" xfId="0" applyFont="1" applyFill="1" applyAlignment="1">
      <alignment horizontal="center" vertical="center"/>
    </xf>
    <xf numFmtId="0" fontId="0" fillId="0" borderId="0" xfId="0" applyAlignment="1"/>
    <xf numFmtId="169" fontId="1" fillId="6" borderId="11" xfId="2" applyNumberFormat="1" applyFont="1" applyFill="1" applyBorder="1" applyAlignment="1">
      <alignment horizontal="left"/>
    </xf>
    <xf numFmtId="169" fontId="1" fillId="14" borderId="11" xfId="7" applyNumberFormat="1" applyFont="1" applyFill="1" applyBorder="1" applyAlignment="1">
      <alignment horizontal="center" vertical="center"/>
    </xf>
    <xf numFmtId="169" fontId="1" fillId="6" borderId="11" xfId="7" applyNumberFormat="1" applyFont="1" applyFill="1" applyBorder="1" applyAlignment="1">
      <alignment horizontal="left" vertical="center"/>
    </xf>
    <xf numFmtId="168" fontId="0" fillId="6" borderId="22" xfId="0" applyNumberFormat="1" applyFill="1" applyBorder="1"/>
    <xf numFmtId="0" fontId="39" fillId="0" borderId="0" xfId="0" applyFont="1" applyFill="1" applyBorder="1" applyAlignment="1"/>
    <xf numFmtId="0" fontId="39" fillId="0" borderId="0" xfId="6" applyFont="1" applyFill="1" applyBorder="1" applyAlignment="1">
      <alignment horizontal="left"/>
    </xf>
    <xf numFmtId="0" fontId="39" fillId="0" borderId="0" xfId="6" applyFont="1" applyFill="1" applyBorder="1" applyAlignment="1">
      <alignment horizontal="left"/>
    </xf>
    <xf numFmtId="0" fontId="39" fillId="0" borderId="0" xfId="6" applyFont="1" applyFill="1" applyBorder="1" applyAlignment="1">
      <alignment horizontal="left" indent="1"/>
    </xf>
    <xf numFmtId="0" fontId="39" fillId="0" borderId="0" xfId="6" applyFont="1" applyFill="1" applyBorder="1" applyAlignment="1">
      <alignment horizontal="left" indent="2"/>
    </xf>
    <xf numFmtId="10" fontId="39" fillId="0" borderId="0" xfId="6" applyNumberFormat="1" applyFont="1" applyFill="1" applyBorder="1"/>
    <xf numFmtId="0" fontId="39" fillId="0" borderId="0" xfId="6" applyFont="1" applyFill="1" applyBorder="1"/>
    <xf numFmtId="1" fontId="39" fillId="0" borderId="0" xfId="6" applyNumberFormat="1" applyFont="1" applyFill="1" applyBorder="1"/>
    <xf numFmtId="0" fontId="40" fillId="0" borderId="0" xfId="6" applyFont="1" applyFill="1" applyBorder="1" applyAlignment="1">
      <alignment horizontal="left"/>
    </xf>
    <xf numFmtId="0" fontId="39" fillId="0" borderId="0" xfId="6" applyFont="1" applyFill="1" applyBorder="1" applyAlignment="1">
      <alignment horizontal="left" indent="1"/>
    </xf>
    <xf numFmtId="0" fontId="40" fillId="0" borderId="0" xfId="6" applyFont="1" applyFill="1" applyBorder="1" applyAlignment="1">
      <alignment horizontal="center" wrapText="1"/>
    </xf>
    <xf numFmtId="0" fontId="40" fillId="0" borderId="0" xfId="6" applyFont="1" applyFill="1" applyBorder="1" applyAlignment="1">
      <alignment horizontal="left"/>
    </xf>
    <xf numFmtId="0" fontId="40" fillId="0" borderId="0" xfId="6" applyFont="1" applyFill="1" applyBorder="1" applyAlignment="1">
      <alignment horizontal="center"/>
    </xf>
    <xf numFmtId="169" fontId="39" fillId="0" borderId="0" xfId="2" applyNumberFormat="1" applyFont="1" applyFill="1" applyBorder="1"/>
    <xf numFmtId="0" fontId="39" fillId="0" borderId="0" xfId="6" applyFont="1" applyFill="1" applyBorder="1" applyAlignment="1">
      <alignment horizontal="center" vertical="center"/>
    </xf>
    <xf numFmtId="169" fontId="39" fillId="0" borderId="0" xfId="7" applyNumberFormat="1" applyFont="1" applyFill="1" applyBorder="1" applyAlignment="1">
      <alignment horizontal="center" vertical="center"/>
    </xf>
    <xf numFmtId="0" fontId="39" fillId="0" borderId="0" xfId="0" applyFont="1" applyFill="1" applyBorder="1" applyAlignment="1">
      <alignment horizontal="center" vertical="center"/>
    </xf>
    <xf numFmtId="169" fontId="39" fillId="0" borderId="0" xfId="2" applyNumberFormat="1" applyFont="1" applyFill="1" applyBorder="1" applyAlignment="1">
      <alignment horizontal="center" vertical="center"/>
    </xf>
    <xf numFmtId="168" fontId="39" fillId="0" borderId="0" xfId="0" applyNumberFormat="1" applyFont="1" applyFill="1" applyBorder="1"/>
    <xf numFmtId="0" fontId="39" fillId="0" borderId="0" xfId="0" applyNumberFormat="1" applyFont="1" applyFill="1" applyBorder="1" applyAlignment="1"/>
    <xf numFmtId="0" fontId="0" fillId="0" borderId="0" xfId="8" applyFont="1" applyAlignment="1"/>
    <xf numFmtId="0" fontId="21" fillId="6" borderId="11" xfId="8" applyFont="1" applyFill="1" applyBorder="1" applyAlignment="1">
      <alignment horizontal="left"/>
    </xf>
    <xf numFmtId="0" fontId="11" fillId="6" borderId="11" xfId="10" applyNumberFormat="1" applyFont="1" applyFill="1" applyBorder="1" applyAlignment="1">
      <alignment horizontal="left" vertical="center"/>
    </xf>
    <xf numFmtId="1" fontId="11" fillId="6" borderId="11" xfId="10" applyNumberFormat="1" applyFont="1" applyFill="1" applyBorder="1" applyAlignment="1">
      <alignment horizontal="left" vertical="center"/>
    </xf>
    <xf numFmtId="170" fontId="0" fillId="6" borderId="11" xfId="10" applyNumberFormat="1" applyFont="1" applyFill="1" applyBorder="1" applyAlignment="1">
      <alignment horizontal="left"/>
    </xf>
    <xf numFmtId="0" fontId="0" fillId="6" borderId="11" xfId="8" applyFont="1" applyFill="1" applyBorder="1" applyAlignment="1">
      <alignment horizontal="left"/>
    </xf>
    <xf numFmtId="171" fontId="0" fillId="6" borderId="11" xfId="10" applyNumberFormat="1" applyFont="1" applyFill="1" applyBorder="1" applyAlignment="1">
      <alignment horizontal="left" vertical="center"/>
    </xf>
    <xf numFmtId="1" fontId="11" fillId="14" borderId="11" xfId="10" applyNumberFormat="1" applyFont="1" applyFill="1" applyBorder="1" applyAlignment="1">
      <alignment horizontal="center" vertical="center"/>
    </xf>
    <xf numFmtId="0" fontId="11" fillId="14" borderId="13" xfId="10" applyNumberFormat="1" applyFont="1" applyFill="1" applyBorder="1" applyAlignment="1">
      <alignment horizontal="center" vertical="center"/>
    </xf>
    <xf numFmtId="170" fontId="40" fillId="0" borderId="0" xfId="10" applyNumberFormat="1" applyFont="1" applyFill="1" applyBorder="1" applyAlignment="1">
      <alignment horizontal="center"/>
    </xf>
    <xf numFmtId="9" fontId="39" fillId="0" borderId="0" xfId="10" applyFont="1" applyFill="1" applyBorder="1" applyAlignment="1">
      <alignment horizontal="center" vertical="center"/>
    </xf>
    <xf numFmtId="0" fontId="39" fillId="0" borderId="0" xfId="8" applyFont="1" applyFill="1" applyBorder="1" applyAlignment="1"/>
    <xf numFmtId="0" fontId="39" fillId="0" borderId="0" xfId="8" applyFont="1" applyFill="1" applyBorder="1"/>
    <xf numFmtId="0" fontId="39" fillId="0" borderId="0" xfId="9" applyFont="1" applyFill="1" applyBorder="1" applyAlignment="1">
      <alignment horizontal="left" vertical="center" indent="2"/>
    </xf>
    <xf numFmtId="0" fontId="40" fillId="0" borderId="0" xfId="9" applyFont="1" applyFill="1" applyBorder="1" applyAlignment="1">
      <alignment vertical="center"/>
    </xf>
    <xf numFmtId="0" fontId="40" fillId="0" borderId="0" xfId="8" applyFont="1" applyFill="1" applyBorder="1"/>
    <xf numFmtId="0" fontId="39" fillId="0" borderId="0" xfId="9" applyFont="1" applyFill="1" applyBorder="1"/>
    <xf numFmtId="0" fontId="40" fillId="0" borderId="0" xfId="9" applyFont="1" applyFill="1" applyBorder="1"/>
    <xf numFmtId="0" fontId="39" fillId="0" borderId="0" xfId="9" applyFont="1" applyFill="1" applyBorder="1" applyAlignment="1">
      <alignment horizontal="left" indent="2"/>
    </xf>
    <xf numFmtId="0" fontId="39" fillId="0" borderId="0" xfId="8" applyFont="1" applyFill="1" applyBorder="1" applyAlignment="1">
      <alignment horizontal="center"/>
    </xf>
    <xf numFmtId="0" fontId="40" fillId="0" borderId="0" xfId="8" applyFont="1" applyFill="1" applyBorder="1" applyAlignment="1">
      <alignment horizontal="center"/>
    </xf>
    <xf numFmtId="0" fontId="40" fillId="0" borderId="0" xfId="9" applyFont="1" applyFill="1" applyBorder="1" applyAlignment="1">
      <alignment horizontal="center" vertical="center"/>
    </xf>
    <xf numFmtId="0" fontId="40" fillId="0" borderId="0" xfId="8" applyFont="1" applyFill="1" applyBorder="1" applyAlignment="1">
      <alignment horizontal="center"/>
    </xf>
    <xf numFmtId="0" fontId="39" fillId="0" borderId="0" xfId="10" applyNumberFormat="1" applyFont="1" applyFill="1" applyBorder="1" applyAlignment="1">
      <alignment horizontal="center" vertical="center"/>
    </xf>
    <xf numFmtId="1" fontId="39" fillId="0" borderId="0" xfId="10" applyNumberFormat="1" applyFont="1" applyFill="1" applyBorder="1" applyAlignment="1">
      <alignment horizontal="center" vertical="center"/>
    </xf>
    <xf numFmtId="170" fontId="39" fillId="0" borderId="0" xfId="10" applyNumberFormat="1" applyFont="1" applyFill="1" applyBorder="1" applyAlignment="1">
      <alignment horizontal="center"/>
    </xf>
    <xf numFmtId="0" fontId="40" fillId="0" borderId="0" xfId="11" applyFont="1" applyFill="1" applyBorder="1" applyAlignment="1">
      <alignment horizontal="left"/>
    </xf>
    <xf numFmtId="171" fontId="39" fillId="0" borderId="0" xfId="10" applyNumberFormat="1" applyFont="1" applyFill="1" applyBorder="1" applyAlignment="1">
      <alignment horizontal="center" vertical="center"/>
    </xf>
    <xf numFmtId="0" fontId="39" fillId="0" borderId="0" xfId="8" applyNumberFormat="1" applyFont="1" applyFill="1" applyBorder="1" applyAlignment="1"/>
    <xf numFmtId="0" fontId="21" fillId="0" borderId="25" xfId="8" applyNumberFormat="1" applyFont="1" applyFill="1" applyBorder="1" applyAlignment="1">
      <alignment horizontal="center" vertical="center" wrapText="1"/>
    </xf>
    <xf numFmtId="0" fontId="21" fillId="0" borderId="26" xfId="8" applyNumberFormat="1" applyFont="1" applyFill="1" applyBorder="1" applyAlignment="1">
      <alignment horizontal="center" vertical="center" wrapText="1"/>
    </xf>
    <xf numFmtId="0" fontId="1" fillId="0" borderId="1" xfId="0" applyFont="1" applyFill="1" applyBorder="1" applyAlignment="1">
      <alignment horizontal="left"/>
    </xf>
    <xf numFmtId="0" fontId="1" fillId="0" borderId="1" xfId="0" applyFont="1" applyFill="1" applyBorder="1" applyAlignment="1">
      <alignment horizontal="center"/>
    </xf>
    <xf numFmtId="171" fontId="1" fillId="0" borderId="1" xfId="0" applyNumberFormat="1" applyFont="1" applyFill="1" applyBorder="1" applyAlignment="1">
      <alignment horizontal="center"/>
    </xf>
    <xf numFmtId="172" fontId="1" fillId="0" borderId="1" xfId="1" applyNumberFormat="1" applyFont="1" applyFill="1" applyBorder="1" applyAlignment="1">
      <alignment horizontal="center"/>
    </xf>
    <xf numFmtId="2" fontId="1" fillId="0" borderId="27" xfId="2" applyNumberFormat="1" applyFont="1" applyFill="1" applyBorder="1" applyAlignment="1">
      <alignment horizontal="center"/>
    </xf>
    <xf numFmtId="0" fontId="1" fillId="0" borderId="9" xfId="0" applyFont="1" applyFill="1" applyBorder="1" applyAlignment="1">
      <alignment horizontal="left"/>
    </xf>
    <xf numFmtId="0" fontId="1" fillId="0" borderId="9" xfId="0" applyFont="1" applyFill="1" applyBorder="1" applyAlignment="1">
      <alignment horizontal="center"/>
    </xf>
    <xf numFmtId="171" fontId="1" fillId="0" borderId="9" xfId="0" applyNumberFormat="1" applyFont="1" applyFill="1" applyBorder="1" applyAlignment="1">
      <alignment horizontal="center"/>
    </xf>
    <xf numFmtId="172" fontId="1" fillId="0" borderId="9" xfId="1" applyNumberFormat="1" applyFont="1" applyFill="1" applyBorder="1" applyAlignment="1">
      <alignment horizontal="center"/>
    </xf>
    <xf numFmtId="2" fontId="1" fillId="0" borderId="11" xfId="2" applyNumberFormat="1" applyFont="1" applyFill="1" applyBorder="1" applyAlignment="1">
      <alignment horizontal="center"/>
    </xf>
    <xf numFmtId="168" fontId="1" fillId="6" borderId="22" xfId="0" applyNumberFormat="1" applyFont="1" applyFill="1" applyBorder="1" applyAlignment="1">
      <alignment horizontal="left"/>
    </xf>
    <xf numFmtId="0" fontId="40" fillId="0" borderId="0" xfId="8" applyFont="1" applyFill="1" applyBorder="1" applyAlignment="1">
      <alignment horizontal="center" vertical="center" wrapText="1"/>
    </xf>
    <xf numFmtId="168" fontId="39" fillId="0" borderId="0" xfId="0" applyNumberFormat="1" applyFont="1" applyFill="1" applyBorder="1" applyAlignment="1">
      <alignment horizontal="left"/>
    </xf>
    <xf numFmtId="171" fontId="39" fillId="0" borderId="0" xfId="0" applyNumberFormat="1" applyFont="1" applyFill="1" applyBorder="1" applyAlignment="1">
      <alignment horizontal="center"/>
    </xf>
    <xf numFmtId="172" fontId="39" fillId="0" borderId="0" xfId="1" applyNumberFormat="1" applyFont="1" applyFill="1" applyBorder="1" applyAlignment="1">
      <alignment horizontal="center"/>
    </xf>
    <xf numFmtId="2" fontId="39" fillId="0" borderId="0" xfId="2" applyNumberFormat="1" applyFont="1" applyFill="1" applyBorder="1" applyAlignment="1">
      <alignment horizontal="center"/>
    </xf>
    <xf numFmtId="0" fontId="1" fillId="0" borderId="0" xfId="0" applyFont="1" applyBorder="1" applyAlignment="1">
      <alignment horizontal="left"/>
    </xf>
    <xf numFmtId="0" fontId="1" fillId="0" borderId="4" xfId="0" applyFont="1" applyBorder="1" applyAlignment="1">
      <alignment horizontal="center"/>
    </xf>
    <xf numFmtId="171" fontId="1" fillId="0" borderId="4" xfId="0" applyNumberFormat="1" applyFont="1" applyBorder="1" applyAlignment="1">
      <alignment horizontal="center"/>
    </xf>
    <xf numFmtId="172" fontId="1" fillId="0" borderId="4" xfId="1" applyNumberFormat="1" applyFont="1" applyBorder="1" applyAlignment="1">
      <alignment horizontal="center"/>
    </xf>
    <xf numFmtId="2" fontId="1" fillId="0" borderId="4" xfId="2" applyNumberFormat="1" applyFont="1" applyFill="1" applyBorder="1" applyAlignment="1">
      <alignment horizontal="center"/>
    </xf>
    <xf numFmtId="0" fontId="1" fillId="0" borderId="0" xfId="0" applyFont="1" applyAlignment="1"/>
    <xf numFmtId="169" fontId="1" fillId="6" borderId="11" xfId="2" applyNumberFormat="1" applyFont="1" applyFill="1" applyBorder="1" applyAlignment="1">
      <alignment horizontal="left" wrapText="1"/>
    </xf>
    <xf numFmtId="172" fontId="1" fillId="6" borderId="11" xfId="1" applyNumberFormat="1" applyFont="1" applyFill="1" applyBorder="1" applyAlignment="1">
      <alignment horizontal="left"/>
    </xf>
    <xf numFmtId="2" fontId="1" fillId="14" borderId="11" xfId="2" applyNumberFormat="1" applyFont="1" applyFill="1" applyBorder="1" applyAlignment="1">
      <alignment horizontal="center"/>
    </xf>
    <xf numFmtId="2" fontId="1" fillId="6" borderId="11" xfId="0" applyNumberFormat="1" applyFont="1" applyFill="1" applyBorder="1" applyAlignment="1">
      <alignment horizontal="left"/>
    </xf>
    <xf numFmtId="0" fontId="39" fillId="0" borderId="0" xfId="0" applyFont="1" applyFill="1" applyBorder="1" applyAlignment="1">
      <alignment horizontal="left" wrapText="1"/>
    </xf>
    <xf numFmtId="0" fontId="39" fillId="0" borderId="0" xfId="0" applyFont="1" applyFill="1" applyBorder="1" applyAlignment="1">
      <alignment horizontal="left" wrapText="1"/>
    </xf>
    <xf numFmtId="0" fontId="39" fillId="0" borderId="0" xfId="0" applyFont="1" applyFill="1" applyBorder="1" applyAlignment="1">
      <alignment horizontal="left" indent="2"/>
    </xf>
    <xf numFmtId="2" fontId="39" fillId="0" borderId="0" xfId="0" applyNumberFormat="1" applyFont="1" applyFill="1" applyBorder="1"/>
    <xf numFmtId="0" fontId="39" fillId="0" borderId="0" xfId="0" applyFont="1" applyFill="1" applyBorder="1" applyAlignment="1">
      <alignment horizontal="left" indent="4"/>
    </xf>
    <xf numFmtId="172" fontId="39" fillId="0" borderId="0" xfId="1" applyNumberFormat="1" applyFont="1" applyFill="1" applyBorder="1"/>
    <xf numFmtId="169" fontId="39" fillId="0" borderId="0" xfId="2" applyNumberFormat="1" applyFont="1" applyFill="1" applyBorder="1" applyAlignment="1">
      <alignment horizontal="center" wrapText="1"/>
    </xf>
    <xf numFmtId="0" fontId="40" fillId="0" borderId="0" xfId="0" applyFont="1" applyFill="1" applyBorder="1" applyAlignment="1">
      <alignment horizontal="right" vertical="center" wrapText="1"/>
    </xf>
    <xf numFmtId="2" fontId="39" fillId="0" borderId="0" xfId="0" applyNumberFormat="1" applyFont="1" applyFill="1" applyBorder="1" applyAlignment="1">
      <alignment horizontal="center"/>
    </xf>
    <xf numFmtId="44" fontId="1" fillId="6" borderId="11" xfId="2" applyFont="1" applyFill="1" applyBorder="1" applyAlignment="1">
      <alignment horizontal="left"/>
    </xf>
    <xf numFmtId="9" fontId="1" fillId="6" borderId="11" xfId="3" applyFont="1" applyFill="1" applyBorder="1" applyAlignment="1">
      <alignment horizontal="left"/>
    </xf>
    <xf numFmtId="0" fontId="1" fillId="6" borderId="11" xfId="3" applyNumberFormat="1" applyFont="1" applyFill="1" applyBorder="1" applyAlignment="1">
      <alignment horizontal="left"/>
    </xf>
    <xf numFmtId="7" fontId="1" fillId="14" borderId="11" xfId="2" applyNumberFormat="1" applyFont="1" applyFill="1" applyBorder="1" applyAlignment="1">
      <alignment horizontal="center"/>
    </xf>
    <xf numFmtId="168" fontId="1" fillId="6" borderId="22" xfId="0" applyNumberFormat="1" applyFont="1" applyFill="1" applyBorder="1"/>
    <xf numFmtId="0" fontId="1" fillId="14" borderId="11" xfId="0" applyFont="1" applyFill="1" applyBorder="1" applyAlignment="1">
      <alignment horizontal="center"/>
    </xf>
    <xf numFmtId="0" fontId="40" fillId="0" borderId="0" xfId="0" applyFont="1" applyFill="1" applyBorder="1" applyAlignment="1">
      <alignment horizontal="center" vertical="center"/>
    </xf>
    <xf numFmtId="0" fontId="43" fillId="0" borderId="0" xfId="0" applyFont="1" applyFill="1" applyBorder="1" applyAlignment="1">
      <alignment horizontal="left"/>
    </xf>
    <xf numFmtId="0" fontId="43" fillId="0" borderId="0" xfId="0" applyFont="1" applyFill="1" applyBorder="1" applyAlignment="1">
      <alignment horizontal="left" indent="2"/>
    </xf>
    <xf numFmtId="3" fontId="39" fillId="0" borderId="0" xfId="0" applyNumberFormat="1" applyFont="1" applyFill="1" applyBorder="1" applyAlignment="1">
      <alignment horizontal="left" indent="2"/>
    </xf>
    <xf numFmtId="0" fontId="40" fillId="0" borderId="0" xfId="0" applyFont="1" applyFill="1" applyBorder="1" applyAlignment="1">
      <alignment horizontal="center" vertical="center" wrapText="1"/>
    </xf>
    <xf numFmtId="9" fontId="39" fillId="0" borderId="0" xfId="0" applyNumberFormat="1" applyFont="1" applyFill="1" applyBorder="1" applyAlignment="1">
      <alignment horizontal="center"/>
    </xf>
    <xf numFmtId="0" fontId="40" fillId="0" borderId="0" xfId="0" applyFont="1" applyFill="1" applyBorder="1" applyAlignment="1">
      <alignment vertical="center" wrapText="1"/>
    </xf>
    <xf numFmtId="3" fontId="40" fillId="0" borderId="0" xfId="0" applyNumberFormat="1" applyFont="1" applyFill="1" applyBorder="1" applyAlignment="1">
      <alignment horizontal="center" vertical="center" wrapText="1"/>
    </xf>
    <xf numFmtId="0" fontId="39" fillId="0" borderId="0" xfId="3" applyNumberFormat="1" applyFont="1" applyFill="1" applyBorder="1" applyAlignment="1">
      <alignment horizontal="center"/>
    </xf>
    <xf numFmtId="7" fontId="39" fillId="0" borderId="0" xfId="2" applyNumberFormat="1" applyFont="1" applyFill="1" applyBorder="1" applyAlignment="1">
      <alignment horizontal="center"/>
    </xf>
    <xf numFmtId="9" fontId="39" fillId="0" borderId="0" xfId="3" applyFont="1" applyFill="1" applyBorder="1" applyAlignment="1">
      <alignment horizontal="center"/>
    </xf>
    <xf numFmtId="0" fontId="39" fillId="0" borderId="0" xfId="1" applyNumberFormat="1" applyFont="1" applyFill="1" applyBorder="1" applyAlignment="1">
      <alignment horizontal="left"/>
    </xf>
    <xf numFmtId="44" fontId="39" fillId="0" borderId="0" xfId="2" applyFont="1" applyFill="1" applyBorder="1" applyAlignment="1">
      <alignment horizontal="center"/>
    </xf>
    <xf numFmtId="169" fontId="1" fillId="6" borderId="11" xfId="0" applyNumberFormat="1" applyFont="1" applyFill="1" applyBorder="1" applyAlignment="1">
      <alignment horizontal="left"/>
    </xf>
    <xf numFmtId="0" fontId="3" fillId="6" borderId="11" xfId="0" applyFont="1" applyFill="1" applyBorder="1" applyAlignment="1">
      <alignment horizontal="left" vertical="center"/>
    </xf>
    <xf numFmtId="169" fontId="1" fillId="14" borderId="11" xfId="1" applyNumberFormat="1" applyFont="1" applyFill="1" applyBorder="1" applyAlignment="1">
      <alignment horizontal="center"/>
    </xf>
    <xf numFmtId="169" fontId="1" fillId="6" borderId="11" xfId="1" applyNumberFormat="1" applyFont="1" applyFill="1" applyBorder="1" applyAlignment="1">
      <alignment horizontal="left"/>
    </xf>
    <xf numFmtId="0" fontId="44" fillId="7" borderId="0" xfId="0" applyFont="1" applyFill="1" applyAlignment="1"/>
    <xf numFmtId="0" fontId="45" fillId="7" borderId="0" xfId="0" applyFont="1" applyFill="1" applyAlignment="1"/>
    <xf numFmtId="44" fontId="39" fillId="0" borderId="0" xfId="0" applyNumberFormat="1" applyFont="1" applyFill="1" applyBorder="1"/>
    <xf numFmtId="0" fontId="39" fillId="0" borderId="0" xfId="0" applyFont="1" applyFill="1" applyBorder="1" applyAlignment="1">
      <alignment horizontal="left" wrapText="1" indent="2"/>
    </xf>
    <xf numFmtId="0" fontId="39" fillId="0" borderId="0" xfId="0" applyFont="1" applyFill="1" applyBorder="1" applyAlignment="1">
      <alignment horizontal="left" vertical="top" wrapText="1" indent="2"/>
    </xf>
    <xf numFmtId="0" fontId="39" fillId="0" borderId="0" xfId="0" applyFont="1" applyFill="1" applyBorder="1" applyAlignment="1">
      <alignment horizontal="left" indent="1"/>
    </xf>
    <xf numFmtId="0" fontId="40" fillId="0" borderId="0" xfId="0" applyFont="1" applyFill="1" applyBorder="1" applyAlignment="1">
      <alignment horizontal="center"/>
    </xf>
    <xf numFmtId="0" fontId="40" fillId="0" borderId="0" xfId="0" applyFont="1" applyFill="1" applyBorder="1" applyAlignment="1">
      <alignment horizontal="center" wrapText="1"/>
    </xf>
    <xf numFmtId="0" fontId="40" fillId="0" borderId="0" xfId="0" applyFont="1" applyFill="1" applyBorder="1" applyAlignment="1">
      <alignment horizontal="left" vertical="center" wrapText="1"/>
    </xf>
    <xf numFmtId="0" fontId="39" fillId="0" borderId="0" xfId="0" applyFont="1" applyFill="1" applyBorder="1" applyAlignment="1">
      <alignment horizontal="left" vertical="center"/>
    </xf>
    <xf numFmtId="37" fontId="39" fillId="0" borderId="0" xfId="1" applyFont="1" applyFill="1" applyBorder="1" applyAlignment="1">
      <alignment horizontal="center"/>
    </xf>
    <xf numFmtId="169" fontId="39" fillId="0" borderId="0" xfId="1" applyNumberFormat="1" applyFont="1" applyFill="1" applyBorder="1" applyAlignment="1">
      <alignment horizontal="center"/>
    </xf>
    <xf numFmtId="169" fontId="39" fillId="0" borderId="0" xfId="0" applyNumberFormat="1" applyFont="1" applyFill="1" applyBorder="1"/>
    <xf numFmtId="0" fontId="39" fillId="0" borderId="0" xfId="0" applyFont="1" applyFill="1" applyBorder="1" applyAlignment="1">
      <alignment vertical="center" wrapText="1"/>
    </xf>
    <xf numFmtId="0" fontId="46" fillId="7" borderId="0" xfId="0" applyFont="1" applyFill="1" applyAlignment="1">
      <alignment horizontal="center" vertical="center"/>
    </xf>
    <xf numFmtId="0" fontId="47" fillId="7" borderId="0" xfId="0" applyFont="1" applyFill="1" applyAlignment="1">
      <alignment horizontal="left"/>
    </xf>
    <xf numFmtId="0" fontId="30" fillId="0" borderId="0" xfId="14" applyFont="1" applyAlignment="1" applyProtection="1">
      <alignment horizontal="left" indent="3"/>
      <protection locked="0"/>
    </xf>
    <xf numFmtId="0" fontId="30" fillId="0" borderId="0" xfId="14" applyFont="1" applyProtection="1">
      <protection locked="0"/>
    </xf>
    <xf numFmtId="0" fontId="1" fillId="0" borderId="0" xfId="14" applyAlignment="1" applyProtection="1">
      <alignment horizontal="left" indent="3"/>
      <protection locked="0"/>
    </xf>
    <xf numFmtId="9" fontId="1" fillId="0" borderId="0" xfId="3" applyFont="1" applyAlignment="1" applyProtection="1">
      <alignment horizontal="center"/>
      <protection locked="0"/>
    </xf>
    <xf numFmtId="0" fontId="1" fillId="0" borderId="0" xfId="14" applyProtection="1">
      <protection locked="0"/>
    </xf>
    <xf numFmtId="9" fontId="1" fillId="0" borderId="0" xfId="3" applyFont="1" applyAlignment="1" applyProtection="1">
      <protection locked="0"/>
    </xf>
    <xf numFmtId="0" fontId="30" fillId="0" borderId="0" xfId="14" applyFont="1" applyProtection="1"/>
    <xf numFmtId="0" fontId="30" fillId="0" borderId="0" xfId="14" applyFont="1" applyAlignment="1" applyProtection="1">
      <alignment horizontal="left" indent="3"/>
    </xf>
    <xf numFmtId="0" fontId="31" fillId="10" borderId="1" xfId="14" applyFont="1" applyFill="1" applyBorder="1" applyAlignment="1" applyProtection="1">
      <alignment horizontal="left" indent="3"/>
    </xf>
    <xf numFmtId="0" fontId="30" fillId="10" borderId="2" xfId="14" applyFont="1" applyFill="1" applyBorder="1" applyAlignment="1" applyProtection="1">
      <alignment horizontal="left"/>
    </xf>
    <xf numFmtId="0" fontId="3" fillId="10" borderId="2" xfId="0" applyFont="1" applyFill="1" applyBorder="1" applyAlignment="1" applyProtection="1">
      <alignment horizontal="right"/>
    </xf>
    <xf numFmtId="0" fontId="1" fillId="10" borderId="2" xfId="0" applyFont="1" applyFill="1" applyBorder="1" applyAlignment="1" applyProtection="1">
      <alignment horizontal="left"/>
    </xf>
    <xf numFmtId="0" fontId="31" fillId="10" borderId="3" xfId="14" applyFont="1" applyFill="1" applyBorder="1" applyAlignment="1" applyProtection="1">
      <alignment horizontal="center"/>
    </xf>
    <xf numFmtId="0" fontId="32" fillId="10" borderId="6" xfId="14" applyFont="1" applyFill="1" applyBorder="1" applyAlignment="1" applyProtection="1">
      <alignment horizontal="left" indent="3"/>
    </xf>
    <xf numFmtId="0" fontId="30" fillId="10" borderId="7" xfId="14" applyFont="1" applyFill="1" applyBorder="1" applyAlignment="1" applyProtection="1">
      <alignment horizontal="left"/>
    </xf>
    <xf numFmtId="0" fontId="3" fillId="10" borderId="7" xfId="0" applyFont="1" applyFill="1" applyBorder="1" applyAlignment="1" applyProtection="1">
      <alignment horizontal="right"/>
    </xf>
    <xf numFmtId="0" fontId="1" fillId="10" borderId="7" xfId="0" applyFont="1" applyFill="1" applyBorder="1" applyProtection="1"/>
    <xf numFmtId="170" fontId="30" fillId="10" borderId="8" xfId="14" applyNumberFormat="1" applyFont="1" applyFill="1" applyBorder="1" applyAlignment="1" applyProtection="1">
      <alignment horizontal="center"/>
    </xf>
    <xf numFmtId="0" fontId="1" fillId="0" borderId="0" xfId="14" applyAlignment="1" applyProtection="1">
      <alignment horizontal="left" indent="3"/>
    </xf>
    <xf numFmtId="0" fontId="30" fillId="0" borderId="0" xfId="14" applyFont="1" applyAlignment="1" applyProtection="1">
      <alignment horizontal="left"/>
    </xf>
    <xf numFmtId="0" fontId="1" fillId="0" borderId="2" xfId="0" applyFont="1" applyBorder="1" applyAlignment="1" applyProtection="1">
      <alignment horizontal="center"/>
    </xf>
    <xf numFmtId="0" fontId="1" fillId="0" borderId="2" xfId="0" applyFont="1" applyBorder="1" applyAlignment="1" applyProtection="1">
      <alignment horizontal="left"/>
    </xf>
    <xf numFmtId="0" fontId="3" fillId="0" borderId="0" xfId="0" applyFont="1" applyAlignment="1" applyProtection="1">
      <alignment horizontal="right"/>
    </xf>
    <xf numFmtId="0" fontId="1" fillId="0" borderId="0" xfId="0" applyFont="1" applyProtection="1"/>
    <xf numFmtId="0" fontId="30" fillId="0" borderId="0" xfId="14" applyFont="1" applyAlignment="1" applyProtection="1">
      <alignment horizontal="center"/>
    </xf>
    <xf numFmtId="14" fontId="30" fillId="0" borderId="0" xfId="14" quotePrefix="1" applyNumberFormat="1" applyFont="1" applyAlignment="1" applyProtection="1">
      <alignment horizontal="center"/>
    </xf>
    <xf numFmtId="0" fontId="33" fillId="0" borderId="0" xfId="14" applyFont="1" applyAlignment="1" applyProtection="1">
      <alignment horizontal="left" indent="15"/>
    </xf>
    <xf numFmtId="0" fontId="34" fillId="0" borderId="0" xfId="14" applyFont="1" applyAlignment="1" applyProtection="1">
      <alignment horizontal="left"/>
    </xf>
    <xf numFmtId="14" fontId="30" fillId="0" borderId="0" xfId="14" applyNumberFormat="1" applyFont="1" applyAlignment="1" applyProtection="1">
      <alignment horizontal="center"/>
    </xf>
    <xf numFmtId="0" fontId="30" fillId="0" borderId="1" xfId="14" applyFont="1" applyBorder="1" applyAlignment="1" applyProtection="1">
      <alignment horizontal="left" indent="3"/>
    </xf>
    <xf numFmtId="0" fontId="30" fillId="0" borderId="2" xfId="14" applyFont="1" applyBorder="1" applyProtection="1"/>
    <xf numFmtId="9" fontId="30" fillId="0" borderId="3" xfId="14" applyNumberFormat="1" applyFont="1" applyBorder="1" applyProtection="1"/>
    <xf numFmtId="0" fontId="30" fillId="0" borderId="4" xfId="14" applyFont="1" applyBorder="1" applyAlignment="1" applyProtection="1">
      <alignment horizontal="left" indent="3"/>
    </xf>
    <xf numFmtId="0" fontId="30" fillId="6" borderId="11" xfId="14" applyFont="1" applyFill="1" applyBorder="1" applyAlignment="1" applyProtection="1">
      <alignment horizontal="center"/>
    </xf>
    <xf numFmtId="0" fontId="30" fillId="6" borderId="24" xfId="14" applyFont="1" applyFill="1" applyBorder="1" applyAlignment="1" applyProtection="1">
      <alignment horizontal="center"/>
    </xf>
    <xf numFmtId="0" fontId="30" fillId="0" borderId="5" xfId="14" applyFont="1" applyBorder="1" applyProtection="1"/>
    <xf numFmtId="0" fontId="30" fillId="6" borderId="22" xfId="14" applyFont="1" applyFill="1" applyBorder="1" applyAlignment="1" applyProtection="1">
      <alignment horizontal="center"/>
    </xf>
    <xf numFmtId="0" fontId="30" fillId="11" borderId="22" xfId="14" applyFont="1" applyFill="1" applyBorder="1" applyAlignment="1" applyProtection="1">
      <alignment horizontal="center"/>
    </xf>
    <xf numFmtId="0" fontId="30" fillId="0" borderId="6" xfId="14" applyFont="1" applyBorder="1" applyAlignment="1" applyProtection="1">
      <alignment horizontal="left" indent="3"/>
    </xf>
    <xf numFmtId="0" fontId="30" fillId="0" borderId="7" xfId="14" applyFont="1" applyBorder="1" applyProtection="1"/>
    <xf numFmtId="0" fontId="30" fillId="0" borderId="8" xfId="14" applyFont="1" applyBorder="1" applyProtection="1"/>
    <xf numFmtId="0" fontId="0" fillId="0" borderId="0" xfId="0" applyProtection="1"/>
    <xf numFmtId="0" fontId="3" fillId="12" borderId="11" xfId="13" applyFont="1" applyFill="1" applyBorder="1" applyAlignment="1" applyProtection="1">
      <alignment horizontal="center"/>
    </xf>
    <xf numFmtId="0" fontId="1" fillId="0" borderId="11" xfId="0" applyNumberFormat="1" applyFont="1" applyBorder="1" applyAlignment="1" applyProtection="1">
      <alignment horizontal="center"/>
    </xf>
    <xf numFmtId="0" fontId="1" fillId="0" borderId="11" xfId="0" applyFont="1" applyBorder="1" applyAlignment="1" applyProtection="1">
      <alignment horizontal="center"/>
    </xf>
    <xf numFmtId="9" fontId="1" fillId="0" borderId="0" xfId="3" applyFont="1" applyAlignment="1" applyProtection="1">
      <alignment horizontal="center"/>
    </xf>
    <xf numFmtId="0" fontId="1" fillId="0" borderId="0" xfId="14" applyProtection="1"/>
    <xf numFmtId="0" fontId="3" fillId="12" borderId="11" xfId="14" applyFont="1" applyFill="1" applyBorder="1" applyAlignment="1" applyProtection="1">
      <alignment horizontal="center"/>
    </xf>
    <xf numFmtId="170" fontId="3" fillId="12" borderId="11" xfId="14" applyNumberFormat="1" applyFont="1" applyFill="1" applyBorder="1" applyAlignment="1" applyProtection="1">
      <alignment horizontal="center"/>
    </xf>
    <xf numFmtId="0" fontId="30" fillId="0" borderId="0" xfId="14" applyFont="1" applyAlignment="1" applyProtection="1">
      <alignment horizontal="left" indent="2"/>
    </xf>
    <xf numFmtId="0" fontId="1" fillId="0" borderId="11" xfId="14" applyBorder="1" applyAlignment="1" applyProtection="1">
      <alignment horizontal="center"/>
    </xf>
    <xf numFmtId="0" fontId="1" fillId="0" borderId="0" xfId="14" applyFont="1" applyAlignment="1" applyProtection="1">
      <alignment horizontal="left" indent="3"/>
    </xf>
  </cellXfs>
  <cellStyles count="15">
    <cellStyle name="Comma" xfId="1" builtinId="3"/>
    <cellStyle name="Comma 2" xfId="5" xr:uid="{645190C4-2E22-1647-A7C1-FF55243DF66D}"/>
    <cellStyle name="Currency" xfId="2" builtinId="4"/>
    <cellStyle name="Currency 2" xfId="7" xr:uid="{35D7553E-1AED-7A4A-871E-AC04FCF7D0E8}"/>
    <cellStyle name="Hyperlink" xfId="12" builtinId="8"/>
    <cellStyle name="Normal" xfId="0" builtinId="0"/>
    <cellStyle name="Normal 2" xfId="4" xr:uid="{AF280698-5F99-B64A-964F-3EF732108BAC}"/>
    <cellStyle name="Normal 2 2" xfId="8" xr:uid="{CB37BC91-CAE9-394A-A24F-E9EDFD07E472}"/>
    <cellStyle name="Normal 2 2 2" xfId="11" xr:uid="{36819A8D-2B39-5D4D-AFAA-C9120F64EB7B}"/>
    <cellStyle name="Normal 2 2 3" xfId="13" xr:uid="{055FB9F1-920D-F747-B83E-D5CE409B810A}"/>
    <cellStyle name="Normal 2 3" xfId="6" xr:uid="{41965B05-3B98-5944-9238-377F95AAE46D}"/>
    <cellStyle name="Normal 3" xfId="9" xr:uid="{37F733F3-39D8-8849-B0B3-E41E240CDCA0}"/>
    <cellStyle name="Normal 4" xfId="14" xr:uid="{2908DB72-2FC8-3648-8D38-7BD8AA462401}"/>
    <cellStyle name="Percent" xfId="3" builtinId="5"/>
    <cellStyle name="Percent 2" xfId="10" xr:uid="{5C7C1737-2BFE-C34B-A7D3-B8B702F4F4CB}"/>
  </cellStyles>
  <dxfs count="357">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bgColor rgb="FFFF99CC"/>
        </patternFill>
      </fill>
    </dxf>
    <dxf>
      <fill>
        <patternFill>
          <bgColor rgb="FFFFFF64"/>
        </patternFill>
      </fill>
    </dxf>
    <dxf>
      <fill>
        <patternFill>
          <bgColor rgb="FFCEEED0"/>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bgColor rgb="FFFF99CC"/>
        </patternFill>
      </fill>
    </dxf>
    <dxf>
      <fill>
        <patternFill>
          <bgColor rgb="FFFFFF64"/>
        </patternFill>
      </fill>
    </dxf>
    <dxf>
      <fill>
        <patternFill>
          <bgColor rgb="FFCEEED0"/>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bgColor rgb="FFFF99CC"/>
        </patternFill>
      </fill>
    </dxf>
    <dxf>
      <fill>
        <patternFill>
          <bgColor rgb="FFFFFF64"/>
        </patternFill>
      </fill>
    </dxf>
    <dxf>
      <fill>
        <patternFill>
          <bgColor rgb="FFCEEED0"/>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bgColor rgb="FFFF99CC"/>
        </patternFill>
      </fill>
    </dxf>
    <dxf>
      <fill>
        <patternFill>
          <bgColor rgb="FFFFFF64"/>
        </patternFill>
      </fill>
    </dxf>
    <dxf>
      <fill>
        <patternFill>
          <bgColor rgb="FFCEEED0"/>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bgColor rgb="FFFF99CC"/>
        </patternFill>
      </fill>
    </dxf>
    <dxf>
      <fill>
        <patternFill>
          <bgColor rgb="FFFFFF64"/>
        </patternFill>
      </fill>
    </dxf>
    <dxf>
      <fill>
        <patternFill>
          <bgColor rgb="FFCEEED0"/>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bgColor rgb="FFFF99CC"/>
        </patternFill>
      </fill>
    </dxf>
    <dxf>
      <fill>
        <patternFill>
          <bgColor rgb="FFFFFF64"/>
        </patternFill>
      </fill>
    </dxf>
    <dxf>
      <fill>
        <patternFill>
          <bgColor rgb="FFCEEED0"/>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bgColor rgb="FFFF99CC"/>
        </patternFill>
      </fill>
    </dxf>
    <dxf>
      <fill>
        <patternFill>
          <bgColor rgb="FFFFFF64"/>
        </patternFill>
      </fill>
    </dxf>
    <dxf>
      <fill>
        <patternFill>
          <bgColor rgb="FFCEEED0"/>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theme="0"/>
        </patternFill>
      </fill>
    </dxf>
    <dxf>
      <fill>
        <patternFill>
          <bgColor rgb="FFD8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ill>
        <patternFill>
          <bgColor rgb="FFD7BE91"/>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bgColor rgb="FFFFC7CE"/>
        </patternFill>
      </fill>
    </dxf>
    <dxf>
      <fill>
        <patternFill>
          <bgColor rgb="FFFFC7CE"/>
        </patternFill>
      </fill>
    </dxf>
    <dxf>
      <font>
        <b val="0"/>
        <i val="0"/>
        <strike val="0"/>
        <condense val="0"/>
        <extend val="0"/>
        <outline val="0"/>
        <shadow val="0"/>
        <u val="none"/>
        <vertAlign val="baseline"/>
        <sz val="5"/>
        <color theme="0"/>
        <name val="Wingdings"/>
        <family val="5"/>
        <charset val="1"/>
        <scheme val="none"/>
      </font>
      <numFmt numFmtId="2" formatCode="0.00"/>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numFmt numFmtId="171" formatCode="0.0"/>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numFmt numFmtId="172" formatCode="_(* #,##0_);_(* \(#,##0\);_(* &quot;-&quot;??_);_(@_)"/>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numFmt numFmtId="171" formatCode="0.0"/>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left" vertical="bottom" textRotation="0" wrapText="0" indent="0" justifyLastLine="0" shrinkToFit="0" readingOrder="0"/>
    </dxf>
    <dxf>
      <font>
        <strike val="0"/>
        <outline val="0"/>
        <shadow val="0"/>
        <u val="none"/>
        <vertAlign val="baseline"/>
        <sz val="5"/>
        <color theme="0"/>
        <name val="Wingdings"/>
        <family val="5"/>
        <charset val="1"/>
        <scheme val="none"/>
      </font>
      <numFmt numFmtId="0" formatCode="General"/>
      <fill>
        <patternFill patternType="none">
          <fgColor indexed="64"/>
          <bgColor theme="0"/>
        </patternFill>
      </fill>
    </dxf>
    <dxf>
      <font>
        <b/>
        <i val="0"/>
        <strike val="0"/>
        <condense val="0"/>
        <extend val="0"/>
        <outline val="0"/>
        <shadow val="0"/>
        <u val="none"/>
        <vertAlign val="baseline"/>
        <sz val="5"/>
        <color theme="0"/>
        <name val="Wingdings"/>
        <family val="5"/>
        <charset val="1"/>
        <scheme val="none"/>
      </font>
      <numFmt numFmtId="0" formatCode="General"/>
      <fill>
        <patternFill patternType="none">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5"/>
        <color theme="0"/>
        <name val="Wingdings"/>
        <family val="5"/>
        <charset val="1"/>
        <scheme val="none"/>
      </font>
      <numFmt numFmtId="2" formatCode="0.00"/>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numFmt numFmtId="171" formatCode="0.0"/>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numFmt numFmtId="172" formatCode="_(* #,##0_);_(* \(#,##0\);_(* &quot;-&quot;??_);_(@_)"/>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numFmt numFmtId="171" formatCode="0.0"/>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5"/>
        <color theme="0"/>
        <name val="Wingdings"/>
        <family val="5"/>
        <charset val="1"/>
        <scheme val="none"/>
      </font>
      <fill>
        <patternFill patternType="none">
          <fgColor indexed="64"/>
          <bgColor theme="0"/>
        </patternFill>
      </fill>
      <alignment horizontal="left" vertical="bottom" textRotation="0" wrapText="0" indent="0" justifyLastLine="0" shrinkToFit="0" readingOrder="0"/>
    </dxf>
    <dxf>
      <font>
        <strike val="0"/>
        <outline val="0"/>
        <shadow val="0"/>
        <u val="none"/>
        <vertAlign val="baseline"/>
        <sz val="5"/>
        <color theme="0"/>
        <name val="Wingdings"/>
        <family val="5"/>
        <charset val="1"/>
        <scheme val="none"/>
      </font>
      <numFmt numFmtId="0" formatCode="General"/>
      <fill>
        <patternFill patternType="none">
          <fgColor indexed="64"/>
          <bgColor theme="0"/>
        </patternFill>
      </fill>
    </dxf>
    <dxf>
      <font>
        <b/>
        <i val="0"/>
        <strike val="0"/>
        <condense val="0"/>
        <extend val="0"/>
        <outline val="0"/>
        <shadow val="0"/>
        <u val="none"/>
        <vertAlign val="baseline"/>
        <sz val="5"/>
        <color theme="0"/>
        <name val="Wingdings"/>
        <family val="5"/>
        <charset val="1"/>
        <scheme val="none"/>
      </font>
      <numFmt numFmtId="0" formatCode="General"/>
      <fill>
        <patternFill patternType="none">
          <fgColor indexed="64"/>
          <bgColor theme="0"/>
        </patternFill>
      </fill>
      <alignment horizontal="center" vertical="center" textRotation="0" wrapText="1" indent="0" justifyLastLine="0" shrinkToFit="0" readingOrder="0"/>
    </dxf>
    <dxf>
      <border outline="0">
        <left style="thin">
          <color auto="1"/>
        </left>
        <right style="thin">
          <color auto="1"/>
        </right>
        <top style="thin">
          <color rgb="FF000000"/>
        </top>
        <bottom style="thin">
          <color auto="1"/>
        </bottom>
      </border>
    </dxf>
    <dxf>
      <font>
        <b val="0"/>
        <i val="0"/>
        <strike val="0"/>
        <condense val="0"/>
        <extend val="0"/>
        <outline val="0"/>
        <shadow val="0"/>
        <u val="none"/>
        <vertAlign val="baseline"/>
        <sz val="12"/>
        <color theme="1"/>
        <name val="Calibri"/>
        <family val="2"/>
        <scheme val="minor"/>
      </font>
      <numFmt numFmtId="2" formatCode="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numFmt numFmtId="171" formatCode="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numFmt numFmtId="172" formatCode="_(* #,##0_);_(* \(#,##0\);_(* &quot;-&quot;??_);_(@_)"/>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numFmt numFmtId="171" formatCode="0.0"/>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alignment horizontal="left" vertical="bottom" textRotation="0" wrapText="0" indent="0" justifyLastLine="0" shrinkToFit="0" readingOrder="0"/>
      <border diagonalUp="0" diagonalDown="0">
        <left/>
        <right/>
        <top style="thin">
          <color indexed="64"/>
        </top>
        <bottom/>
        <vertical/>
        <horizontal/>
      </border>
    </dxf>
    <dxf>
      <border outline="0">
        <left style="thin">
          <color auto="1"/>
        </left>
        <right style="thin">
          <color auto="1"/>
        </right>
        <top style="thin">
          <color rgb="FF000000"/>
        </top>
        <bottom style="thin">
          <color auto="1"/>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dxf>
    <dxf>
      <border outline="0">
        <left style="thin">
          <color auto="1"/>
        </left>
        <right style="thin">
          <color auto="1"/>
        </right>
        <top style="thin">
          <color indexed="64"/>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435150</xdr:colOff>
      <xdr:row>17</xdr:row>
      <xdr:rowOff>114302</xdr:rowOff>
    </xdr:from>
    <xdr:to>
      <xdr:col>11</xdr:col>
      <xdr:colOff>101600</xdr:colOff>
      <xdr:row>22</xdr:row>
      <xdr:rowOff>165100</xdr:rowOff>
    </xdr:to>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117ACE6C-6473-B548-9346-4D5322A4BE60}"/>
                </a:ext>
              </a:extLst>
            </xdr:cNvPr>
            <xdr:cNvSpPr txBox="1"/>
          </xdr:nvSpPr>
          <xdr:spPr>
            <a:xfrm>
              <a:off x="2263950" y="3225802"/>
              <a:ext cx="2765250" cy="106679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1</m:t>
                        </m:r>
                      </m:sub>
                    </m:sSub>
                    <m:d>
                      <m:dPr>
                        <m:ctrlPr>
                          <a:rPr lang="en-US" sz="1100" b="0" i="1">
                            <a:latin typeface="Cambria Math" panose="02040503050406030204" pitchFamily="18" charset="0"/>
                          </a:rPr>
                        </m:ctrlPr>
                      </m:dPr>
                      <m:e>
                        <m:r>
                          <a:rPr lang="en-US" sz="1100" b="0" i="1">
                            <a:latin typeface="Cambria Math" panose="02040503050406030204" pitchFamily="18" charset="0"/>
                          </a:rPr>
                          <m:t>𝑋</m:t>
                        </m:r>
                        <m:r>
                          <a:rPr lang="en-US" sz="1100" b="0" i="1">
                            <a:latin typeface="Cambria Math" panose="02040503050406030204" pitchFamily="18" charset="0"/>
                          </a:rPr>
                          <m:t>, </m:t>
                        </m:r>
                        <m:r>
                          <a:rPr lang="en-US" sz="1100" b="0" i="1">
                            <a:latin typeface="Cambria Math" panose="02040503050406030204" pitchFamily="18" charset="0"/>
                          </a:rPr>
                          <m:t>𝑌</m:t>
                        </m:r>
                      </m:e>
                    </m:d>
                    <m:r>
                      <a:rPr lang="en-US" sz="1100" b="0" i="1">
                        <a:latin typeface="Cambria Math" panose="02040503050406030204" pitchFamily="18" charset="0"/>
                      </a:rPr>
                      <m:t>=</m:t>
                    </m:r>
                    <m:r>
                      <a:rPr lang="en-US" sz="1100" b="0" i="1">
                        <a:latin typeface="Cambria Math" panose="02040503050406030204" pitchFamily="18" charset="0"/>
                      </a:rPr>
                      <m:t>𝐴</m:t>
                    </m:r>
                    <m:r>
                      <a:rPr lang="en-US" sz="1100" b="0" i="1">
                        <a:latin typeface="Cambria Math" panose="02040503050406030204" pitchFamily="18" charset="0"/>
                      </a:rPr>
                      <m:t>+</m:t>
                    </m:r>
                    <m:r>
                      <a:rPr lang="en-US" sz="1100" b="0" i="1">
                        <a:latin typeface="Cambria Math" panose="02040503050406030204" pitchFamily="18" charset="0"/>
                      </a:rPr>
                      <m:t>𝐵𝑋</m:t>
                    </m:r>
                    <m:r>
                      <a:rPr lang="en-US" sz="1100" b="0" i="1">
                        <a:latin typeface="Cambria Math" panose="02040503050406030204" pitchFamily="18" charset="0"/>
                      </a:rPr>
                      <m:t>+</m:t>
                    </m:r>
                    <m:r>
                      <a:rPr lang="en-US" sz="1100" b="0" i="1">
                        <a:latin typeface="Cambria Math" panose="02040503050406030204" pitchFamily="18" charset="0"/>
                      </a:rPr>
                      <m:t>𝐶𝑋𝑌</m:t>
                    </m:r>
                    <m:r>
                      <a:rPr lang="en-US" sz="1100" b="0" i="1">
                        <a:latin typeface="Cambria Math" panose="02040503050406030204" pitchFamily="18" charset="0"/>
                      </a:rPr>
                      <m:t>+</m:t>
                    </m:r>
                    <m:r>
                      <a:rPr lang="en-US" sz="1100" b="0" i="1">
                        <a:latin typeface="Cambria Math" panose="02040503050406030204" pitchFamily="18" charset="0"/>
                      </a:rPr>
                      <m:t>𝐷</m:t>
                    </m:r>
                    <m:sSup>
                      <m:sSupPr>
                        <m:ctrlPr>
                          <a:rPr lang="en-US" sz="1100" b="0" i="1">
                            <a:latin typeface="Cambria Math" panose="02040503050406030204" pitchFamily="18" charset="0"/>
                          </a:rPr>
                        </m:ctrlPr>
                      </m:sSupPr>
                      <m:e>
                        <m:r>
                          <a:rPr lang="en-US" sz="1100" b="0" i="1">
                            <a:latin typeface="Cambria Math" panose="02040503050406030204" pitchFamily="18" charset="0"/>
                          </a:rPr>
                          <m:t>𝑌</m:t>
                        </m:r>
                      </m:e>
                      <m:sup>
                        <m:r>
                          <a:rPr lang="en-US" sz="1100" b="0" i="1">
                            <a:latin typeface="Cambria Math" panose="02040503050406030204" pitchFamily="18" charset="0"/>
                          </a:rPr>
                          <m:t>𝐸</m:t>
                        </m:r>
                      </m:sup>
                    </m:sSup>
                  </m:oMath>
                </m:oMathPara>
              </a14:m>
              <a:endParaRPr lang="en-US" sz="1100"/>
            </a:p>
            <a:p>
              <a:endParaRPr lang="en-US" sz="1100"/>
            </a:p>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2</m:t>
                        </m:r>
                      </m:sub>
                    </m:sSub>
                    <m:d>
                      <m:dPr>
                        <m:ctrlPr>
                          <a:rPr lang="en-US" sz="1100" b="0" i="1">
                            <a:latin typeface="Cambria Math" panose="02040503050406030204" pitchFamily="18" charset="0"/>
                          </a:rPr>
                        </m:ctrlPr>
                      </m:dPr>
                      <m:e>
                        <m:r>
                          <a:rPr lang="en-US" sz="1100" b="0" i="1">
                            <a:latin typeface="Cambria Math" panose="02040503050406030204" pitchFamily="18" charset="0"/>
                          </a:rPr>
                          <m:t>𝑋</m:t>
                        </m:r>
                        <m:r>
                          <a:rPr lang="en-US" sz="1100" b="0" i="1">
                            <a:latin typeface="Cambria Math" panose="02040503050406030204" pitchFamily="18" charset="0"/>
                          </a:rPr>
                          <m:t>, </m:t>
                        </m:r>
                        <m:r>
                          <a:rPr lang="en-US" sz="1100" b="0" i="1">
                            <a:latin typeface="Cambria Math" panose="02040503050406030204" pitchFamily="18" charset="0"/>
                          </a:rPr>
                          <m:t>𝑌</m:t>
                        </m:r>
                      </m:e>
                    </m:d>
                    <m:r>
                      <a:rPr lang="en-US" sz="1100" b="0" i="1">
                        <a:latin typeface="Cambria Math" panose="02040503050406030204" pitchFamily="18" charset="0"/>
                      </a:rPr>
                      <m:t>=</m:t>
                    </m:r>
                    <m:r>
                      <a:rPr lang="en-US" sz="1100" b="0" i="1">
                        <a:latin typeface="Cambria Math" charset="0"/>
                      </a:rPr>
                      <m:t>𝐴𝑋</m:t>
                    </m:r>
                    <m:r>
                      <a:rPr lang="en-US" sz="1100" b="0" i="1">
                        <a:latin typeface="Cambria Math" panose="02040503050406030204" pitchFamily="18" charset="0"/>
                      </a:rPr>
                      <m:t>+</m:t>
                    </m:r>
                    <m:r>
                      <a:rPr lang="en-US" sz="1100" b="0" i="1">
                        <a:latin typeface="Cambria Math" charset="0"/>
                      </a:rPr>
                      <m:t>(</m:t>
                    </m:r>
                    <m:f>
                      <m:fPr>
                        <m:ctrlPr>
                          <a:rPr lang="en-US" sz="1100" b="0" i="1">
                            <a:latin typeface="Cambria Math" panose="02040503050406030204" pitchFamily="18" charset="0"/>
                          </a:rPr>
                        </m:ctrlPr>
                      </m:fPr>
                      <m:num>
                        <m:r>
                          <a:rPr lang="en-US" sz="1100" b="0" i="1">
                            <a:latin typeface="Cambria Math" charset="0"/>
                          </a:rPr>
                          <m:t>𝐵𝑌</m:t>
                        </m:r>
                      </m:num>
                      <m:den>
                        <m:r>
                          <a:rPr lang="en-US" sz="1100" b="0" i="1">
                            <a:latin typeface="Cambria Math" charset="0"/>
                          </a:rPr>
                          <m:t>𝐶</m:t>
                        </m:r>
                      </m:den>
                    </m:f>
                    <m:r>
                      <a:rPr lang="en-US" sz="1100" b="0" i="1">
                        <a:latin typeface="Cambria Math" charset="0"/>
                      </a:rPr>
                      <m:t>+</m:t>
                    </m:r>
                    <m:r>
                      <a:rPr lang="en-US" sz="1100" b="0" i="1">
                        <a:latin typeface="Cambria Math" charset="0"/>
                      </a:rPr>
                      <m:t>𝐷</m:t>
                    </m:r>
                    <m:r>
                      <a:rPr lang="en-US" sz="1100" b="0" i="1">
                        <a:latin typeface="Cambria Math" charset="0"/>
                      </a:rPr>
                      <m:t>)+</m:t>
                    </m:r>
                    <m:r>
                      <a:rPr lang="en-US" sz="1100" b="0" i="1">
                        <a:latin typeface="Cambria Math" panose="02040503050406030204" pitchFamily="18" charset="0"/>
                      </a:rPr>
                      <m:t>𝐷𝑋</m:t>
                    </m:r>
                  </m:oMath>
                </m:oMathPara>
              </a14:m>
              <a:endParaRPr lang="en-US" sz="1100"/>
            </a:p>
            <a:p>
              <a:endParaRPr lang="en-US" sz="1100"/>
            </a:p>
            <a:p>
              <a:endParaRPr lang="en-US" sz="1100"/>
            </a:p>
            <a:p>
              <a:r>
                <a:rPr lang="en-US" sz="1100"/>
                <a:t>		</a:t>
              </a:r>
            </a:p>
          </xdr:txBody>
        </xdr:sp>
      </mc:Choice>
      <mc:Fallback>
        <xdr:sp macro="" textlink="">
          <xdr:nvSpPr>
            <xdr:cNvPr id="2" name="TextBox 1">
              <a:extLst>
                <a:ext uri="{FF2B5EF4-FFF2-40B4-BE49-F238E27FC236}">
                  <a16:creationId xmlns:a16="http://schemas.microsoft.com/office/drawing/2014/main" id="{117ACE6C-6473-B548-9346-4D5322A4BE60}"/>
                </a:ext>
              </a:extLst>
            </xdr:cNvPr>
            <xdr:cNvSpPr txBox="1"/>
          </xdr:nvSpPr>
          <xdr:spPr>
            <a:xfrm>
              <a:off x="2263950" y="3225802"/>
              <a:ext cx="2765250" cy="106679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pPr/>
              <a:r>
                <a:rPr lang="en-US" sz="1100" b="0" i="0">
                  <a:latin typeface="Cambria Math" panose="02040503050406030204" pitchFamily="18" charset="0"/>
                </a:rPr>
                <a:t>𝐹_1 (𝑋, 𝑌)=𝐴+𝐵𝑋+𝐶𝑋𝑌+𝐷𝑌^𝐸</a:t>
              </a:r>
              <a:endParaRPr lang="en-US" sz="1100"/>
            </a:p>
            <a:p>
              <a:endParaRPr lang="en-US" sz="1100"/>
            </a:p>
            <a:p>
              <a:pPr/>
              <a:r>
                <a:rPr lang="en-US" sz="1100" b="0" i="0">
                  <a:latin typeface="Cambria Math" panose="02040503050406030204" pitchFamily="18" charset="0"/>
                </a:rPr>
                <a:t>𝐹_2 (𝑋, 𝑌)=</a:t>
              </a:r>
              <a:r>
                <a:rPr lang="en-US" sz="1100" b="0" i="0">
                  <a:latin typeface="Cambria Math" charset="0"/>
                </a:rPr>
                <a:t>𝐴𝑋</a:t>
              </a:r>
              <a:r>
                <a:rPr lang="en-US" sz="1100" b="0" i="0">
                  <a:latin typeface="Cambria Math" panose="02040503050406030204" pitchFamily="18" charset="0"/>
                </a:rPr>
                <a:t>+</a:t>
              </a:r>
              <a:r>
                <a:rPr lang="en-US" sz="1100" b="0" i="0">
                  <a:latin typeface="Cambria Math" charset="0"/>
                </a:rPr>
                <a:t>(𝐵𝑌</a:t>
              </a:r>
              <a:r>
                <a:rPr lang="en-US" sz="1100" b="0" i="0">
                  <a:latin typeface="Cambria Math" panose="02040503050406030204" pitchFamily="18" charset="0"/>
                </a:rPr>
                <a:t>/</a:t>
              </a:r>
              <a:r>
                <a:rPr lang="en-US" sz="1100" b="0" i="0">
                  <a:latin typeface="Cambria Math" charset="0"/>
                </a:rPr>
                <a:t>𝐶+𝐷)+</a:t>
              </a:r>
              <a:r>
                <a:rPr lang="en-US" sz="1100" b="0" i="0">
                  <a:latin typeface="Cambria Math" panose="02040503050406030204" pitchFamily="18" charset="0"/>
                </a:rPr>
                <a:t>𝐷𝑋</a:t>
              </a:r>
              <a:endParaRPr lang="en-US" sz="1100"/>
            </a:p>
            <a:p>
              <a:endParaRPr lang="en-US" sz="1100"/>
            </a:p>
            <a:p>
              <a:endParaRPr lang="en-US" sz="1100"/>
            </a:p>
            <a:p>
              <a:r>
                <a:rPr lang="en-US" sz="1100"/>
                <a:t>		</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6</xdr:col>
      <xdr:colOff>435150</xdr:colOff>
      <xdr:row>17</xdr:row>
      <xdr:rowOff>114302</xdr:rowOff>
    </xdr:from>
    <xdr:to>
      <xdr:col>11</xdr:col>
      <xdr:colOff>101600</xdr:colOff>
      <xdr:row>22</xdr:row>
      <xdr:rowOff>165100</xdr:rowOff>
    </xdr:to>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192B30C2-27F6-424B-8451-821C2D617CA1}"/>
                </a:ext>
              </a:extLst>
            </xdr:cNvPr>
            <xdr:cNvSpPr txBox="1"/>
          </xdr:nvSpPr>
          <xdr:spPr>
            <a:xfrm>
              <a:off x="2263950" y="3225802"/>
              <a:ext cx="2765250" cy="106679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1</m:t>
                        </m:r>
                      </m:sub>
                    </m:sSub>
                    <m:d>
                      <m:dPr>
                        <m:ctrlPr>
                          <a:rPr lang="en-US" sz="1100" b="0" i="1">
                            <a:latin typeface="Cambria Math" panose="02040503050406030204" pitchFamily="18" charset="0"/>
                          </a:rPr>
                        </m:ctrlPr>
                      </m:dPr>
                      <m:e>
                        <m:r>
                          <a:rPr lang="en-US" sz="1100" b="0" i="1">
                            <a:latin typeface="Cambria Math" panose="02040503050406030204" pitchFamily="18" charset="0"/>
                          </a:rPr>
                          <m:t>𝑋</m:t>
                        </m:r>
                        <m:r>
                          <a:rPr lang="en-US" sz="1100" b="0" i="1">
                            <a:latin typeface="Cambria Math" panose="02040503050406030204" pitchFamily="18" charset="0"/>
                          </a:rPr>
                          <m:t>, </m:t>
                        </m:r>
                        <m:r>
                          <a:rPr lang="en-US" sz="1100" b="0" i="1">
                            <a:latin typeface="Cambria Math" panose="02040503050406030204" pitchFamily="18" charset="0"/>
                          </a:rPr>
                          <m:t>𝑌</m:t>
                        </m:r>
                      </m:e>
                    </m:d>
                    <m:r>
                      <a:rPr lang="en-US" sz="1100" b="0" i="1">
                        <a:latin typeface="Cambria Math" panose="02040503050406030204" pitchFamily="18" charset="0"/>
                      </a:rPr>
                      <m:t>=</m:t>
                    </m:r>
                    <m:r>
                      <a:rPr lang="en-US" sz="1100" b="0" i="1">
                        <a:latin typeface="Cambria Math" panose="02040503050406030204" pitchFamily="18" charset="0"/>
                      </a:rPr>
                      <m:t>𝐴</m:t>
                    </m:r>
                    <m:r>
                      <a:rPr lang="en-US" sz="1100" b="0" i="1">
                        <a:latin typeface="Cambria Math" panose="02040503050406030204" pitchFamily="18" charset="0"/>
                      </a:rPr>
                      <m:t>+</m:t>
                    </m:r>
                    <m:r>
                      <a:rPr lang="en-US" sz="1100" b="0" i="1">
                        <a:latin typeface="Cambria Math" panose="02040503050406030204" pitchFamily="18" charset="0"/>
                      </a:rPr>
                      <m:t>𝐵𝑋</m:t>
                    </m:r>
                    <m:r>
                      <a:rPr lang="en-US" sz="1100" b="0" i="1">
                        <a:latin typeface="Cambria Math" panose="02040503050406030204" pitchFamily="18" charset="0"/>
                      </a:rPr>
                      <m:t>+</m:t>
                    </m:r>
                    <m:r>
                      <a:rPr lang="en-US" sz="1100" b="0" i="1">
                        <a:latin typeface="Cambria Math" panose="02040503050406030204" pitchFamily="18" charset="0"/>
                      </a:rPr>
                      <m:t>𝐶𝑋𝑌</m:t>
                    </m:r>
                    <m:r>
                      <a:rPr lang="en-US" sz="1100" b="0" i="1">
                        <a:latin typeface="Cambria Math" panose="02040503050406030204" pitchFamily="18" charset="0"/>
                      </a:rPr>
                      <m:t>+</m:t>
                    </m:r>
                    <m:r>
                      <a:rPr lang="en-US" sz="1100" b="0" i="1">
                        <a:latin typeface="Cambria Math" panose="02040503050406030204" pitchFamily="18" charset="0"/>
                      </a:rPr>
                      <m:t>𝐷</m:t>
                    </m:r>
                    <m:sSup>
                      <m:sSupPr>
                        <m:ctrlPr>
                          <a:rPr lang="en-US" sz="1100" b="0" i="1">
                            <a:latin typeface="Cambria Math" panose="02040503050406030204" pitchFamily="18" charset="0"/>
                          </a:rPr>
                        </m:ctrlPr>
                      </m:sSupPr>
                      <m:e>
                        <m:r>
                          <a:rPr lang="en-US" sz="1100" b="0" i="1">
                            <a:latin typeface="Cambria Math" panose="02040503050406030204" pitchFamily="18" charset="0"/>
                          </a:rPr>
                          <m:t>𝑌</m:t>
                        </m:r>
                      </m:e>
                      <m:sup>
                        <m:r>
                          <a:rPr lang="en-US" sz="1100" b="0" i="1">
                            <a:latin typeface="Cambria Math" panose="02040503050406030204" pitchFamily="18" charset="0"/>
                          </a:rPr>
                          <m:t>𝐸</m:t>
                        </m:r>
                      </m:sup>
                    </m:sSup>
                  </m:oMath>
                </m:oMathPara>
              </a14:m>
              <a:endParaRPr lang="en-US" sz="1100"/>
            </a:p>
            <a:p>
              <a:endParaRPr lang="en-US" sz="1100"/>
            </a:p>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2</m:t>
                        </m:r>
                      </m:sub>
                    </m:sSub>
                    <m:d>
                      <m:dPr>
                        <m:ctrlPr>
                          <a:rPr lang="en-US" sz="1100" b="0" i="1">
                            <a:latin typeface="Cambria Math" panose="02040503050406030204" pitchFamily="18" charset="0"/>
                          </a:rPr>
                        </m:ctrlPr>
                      </m:dPr>
                      <m:e>
                        <m:r>
                          <a:rPr lang="en-US" sz="1100" b="0" i="1">
                            <a:latin typeface="Cambria Math" panose="02040503050406030204" pitchFamily="18" charset="0"/>
                          </a:rPr>
                          <m:t>𝑋</m:t>
                        </m:r>
                        <m:r>
                          <a:rPr lang="en-US" sz="1100" b="0" i="1">
                            <a:latin typeface="Cambria Math" panose="02040503050406030204" pitchFamily="18" charset="0"/>
                          </a:rPr>
                          <m:t>, </m:t>
                        </m:r>
                        <m:r>
                          <a:rPr lang="en-US" sz="1100" b="0" i="1">
                            <a:latin typeface="Cambria Math" panose="02040503050406030204" pitchFamily="18" charset="0"/>
                          </a:rPr>
                          <m:t>𝑌</m:t>
                        </m:r>
                      </m:e>
                    </m:d>
                    <m:r>
                      <a:rPr lang="en-US" sz="1100" b="0" i="1">
                        <a:latin typeface="Cambria Math" panose="02040503050406030204" pitchFamily="18" charset="0"/>
                      </a:rPr>
                      <m:t>=</m:t>
                    </m:r>
                    <m:r>
                      <a:rPr lang="en-US" sz="1100" b="0" i="1">
                        <a:latin typeface="Cambria Math" charset="0"/>
                      </a:rPr>
                      <m:t>𝐴𝑋</m:t>
                    </m:r>
                    <m:r>
                      <a:rPr lang="en-US" sz="1100" b="0" i="1">
                        <a:latin typeface="Cambria Math" panose="02040503050406030204" pitchFamily="18" charset="0"/>
                      </a:rPr>
                      <m:t>+</m:t>
                    </m:r>
                    <m:r>
                      <a:rPr lang="en-US" sz="1100" b="0" i="1">
                        <a:latin typeface="Cambria Math" charset="0"/>
                      </a:rPr>
                      <m:t>(</m:t>
                    </m:r>
                    <m:f>
                      <m:fPr>
                        <m:ctrlPr>
                          <a:rPr lang="en-US" sz="1100" b="0" i="1">
                            <a:latin typeface="Cambria Math" panose="02040503050406030204" pitchFamily="18" charset="0"/>
                          </a:rPr>
                        </m:ctrlPr>
                      </m:fPr>
                      <m:num>
                        <m:r>
                          <a:rPr lang="en-US" sz="1100" b="0" i="1">
                            <a:latin typeface="Cambria Math" charset="0"/>
                          </a:rPr>
                          <m:t>𝐵𝑌</m:t>
                        </m:r>
                      </m:num>
                      <m:den>
                        <m:r>
                          <a:rPr lang="en-US" sz="1100" b="0" i="1">
                            <a:latin typeface="Cambria Math" charset="0"/>
                          </a:rPr>
                          <m:t>𝐶</m:t>
                        </m:r>
                      </m:den>
                    </m:f>
                    <m:r>
                      <a:rPr lang="en-US" sz="1100" b="0" i="1">
                        <a:latin typeface="Cambria Math" charset="0"/>
                      </a:rPr>
                      <m:t>+</m:t>
                    </m:r>
                    <m:r>
                      <a:rPr lang="en-US" sz="1100" b="0" i="1">
                        <a:latin typeface="Cambria Math" charset="0"/>
                      </a:rPr>
                      <m:t>𝐷</m:t>
                    </m:r>
                    <m:r>
                      <a:rPr lang="en-US" sz="1100" b="0" i="1">
                        <a:latin typeface="Cambria Math" charset="0"/>
                      </a:rPr>
                      <m:t>)+</m:t>
                    </m:r>
                    <m:r>
                      <a:rPr lang="en-US" sz="1100" b="0" i="1">
                        <a:latin typeface="Cambria Math" panose="02040503050406030204" pitchFamily="18" charset="0"/>
                      </a:rPr>
                      <m:t>𝐷𝑋</m:t>
                    </m:r>
                  </m:oMath>
                </m:oMathPara>
              </a14:m>
              <a:endParaRPr lang="en-US" sz="1100"/>
            </a:p>
            <a:p>
              <a:endParaRPr lang="en-US" sz="1100"/>
            </a:p>
            <a:p>
              <a:endParaRPr lang="en-US" sz="1100"/>
            </a:p>
            <a:p>
              <a:r>
                <a:rPr lang="en-US" sz="1100"/>
                <a:t>		</a:t>
              </a:r>
            </a:p>
          </xdr:txBody>
        </xdr:sp>
      </mc:Choice>
      <mc:Fallback>
        <xdr:sp macro="" textlink="">
          <xdr:nvSpPr>
            <xdr:cNvPr id="2" name="TextBox 1">
              <a:extLst>
                <a:ext uri="{FF2B5EF4-FFF2-40B4-BE49-F238E27FC236}">
                  <a16:creationId xmlns:a16="http://schemas.microsoft.com/office/drawing/2014/main" id="{192B30C2-27F6-424B-8451-821C2D617CA1}"/>
                </a:ext>
              </a:extLst>
            </xdr:cNvPr>
            <xdr:cNvSpPr txBox="1"/>
          </xdr:nvSpPr>
          <xdr:spPr>
            <a:xfrm>
              <a:off x="2263950" y="3225802"/>
              <a:ext cx="2765250" cy="106679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pPr/>
              <a:r>
                <a:rPr lang="en-US" sz="1100" b="0" i="0">
                  <a:latin typeface="Cambria Math" panose="02040503050406030204" pitchFamily="18" charset="0"/>
                </a:rPr>
                <a:t>𝐹_1 (𝑋, 𝑌)=𝐴+𝐵𝑋+𝐶𝑋𝑌+𝐷𝑌^𝐸</a:t>
              </a:r>
              <a:endParaRPr lang="en-US" sz="1100"/>
            </a:p>
            <a:p>
              <a:endParaRPr lang="en-US" sz="1100"/>
            </a:p>
            <a:p>
              <a:pPr/>
              <a:r>
                <a:rPr lang="en-US" sz="1100" b="0" i="0">
                  <a:latin typeface="Cambria Math" panose="02040503050406030204" pitchFamily="18" charset="0"/>
                </a:rPr>
                <a:t>𝐹_2 (𝑋, 𝑌)=</a:t>
              </a:r>
              <a:r>
                <a:rPr lang="en-US" sz="1100" b="0" i="0">
                  <a:latin typeface="Cambria Math" charset="0"/>
                </a:rPr>
                <a:t>𝐴𝑋</a:t>
              </a:r>
              <a:r>
                <a:rPr lang="en-US" sz="1100" b="0" i="0">
                  <a:latin typeface="Cambria Math" panose="02040503050406030204" pitchFamily="18" charset="0"/>
                </a:rPr>
                <a:t>+</a:t>
              </a:r>
              <a:r>
                <a:rPr lang="en-US" sz="1100" b="0" i="0">
                  <a:latin typeface="Cambria Math" charset="0"/>
                </a:rPr>
                <a:t>(𝐵𝑌</a:t>
              </a:r>
              <a:r>
                <a:rPr lang="en-US" sz="1100" b="0" i="0">
                  <a:latin typeface="Cambria Math" panose="02040503050406030204" pitchFamily="18" charset="0"/>
                </a:rPr>
                <a:t>/</a:t>
              </a:r>
              <a:r>
                <a:rPr lang="en-US" sz="1100" b="0" i="0">
                  <a:latin typeface="Cambria Math" charset="0"/>
                </a:rPr>
                <a:t>𝐶+𝐷)+</a:t>
              </a:r>
              <a:r>
                <a:rPr lang="en-US" sz="1100" b="0" i="0">
                  <a:latin typeface="Cambria Math" panose="02040503050406030204" pitchFamily="18" charset="0"/>
                </a:rPr>
                <a:t>𝐷𝑋</a:t>
              </a:r>
              <a:endParaRPr lang="en-US" sz="1100"/>
            </a:p>
            <a:p>
              <a:endParaRPr lang="en-US" sz="1100"/>
            </a:p>
            <a:p>
              <a:endParaRPr lang="en-US" sz="1100"/>
            </a:p>
            <a:p>
              <a:r>
                <a:rPr lang="en-US" sz="1100"/>
                <a:t>		</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6</xdr:col>
      <xdr:colOff>435150</xdr:colOff>
      <xdr:row>17</xdr:row>
      <xdr:rowOff>114302</xdr:rowOff>
    </xdr:from>
    <xdr:to>
      <xdr:col>11</xdr:col>
      <xdr:colOff>101600</xdr:colOff>
      <xdr:row>22</xdr:row>
      <xdr:rowOff>165100</xdr:rowOff>
    </xdr:to>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D37FD860-C985-164B-8036-EBCB85F88BCE}"/>
                </a:ext>
              </a:extLst>
            </xdr:cNvPr>
            <xdr:cNvSpPr txBox="1"/>
          </xdr:nvSpPr>
          <xdr:spPr>
            <a:xfrm>
              <a:off x="2263950" y="3225802"/>
              <a:ext cx="2765250" cy="106679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1</m:t>
                        </m:r>
                      </m:sub>
                    </m:sSub>
                    <m:d>
                      <m:dPr>
                        <m:ctrlPr>
                          <a:rPr lang="en-US" sz="1100" b="0" i="1">
                            <a:latin typeface="Cambria Math" panose="02040503050406030204" pitchFamily="18" charset="0"/>
                          </a:rPr>
                        </m:ctrlPr>
                      </m:dPr>
                      <m:e>
                        <m:r>
                          <a:rPr lang="en-US" sz="1100" b="0" i="1">
                            <a:latin typeface="Cambria Math" panose="02040503050406030204" pitchFamily="18" charset="0"/>
                          </a:rPr>
                          <m:t>𝑋</m:t>
                        </m:r>
                        <m:r>
                          <a:rPr lang="en-US" sz="1100" b="0" i="1">
                            <a:latin typeface="Cambria Math" panose="02040503050406030204" pitchFamily="18" charset="0"/>
                          </a:rPr>
                          <m:t>, </m:t>
                        </m:r>
                        <m:r>
                          <a:rPr lang="en-US" sz="1100" b="0" i="1">
                            <a:latin typeface="Cambria Math" panose="02040503050406030204" pitchFamily="18" charset="0"/>
                          </a:rPr>
                          <m:t>𝑌</m:t>
                        </m:r>
                      </m:e>
                    </m:d>
                    <m:r>
                      <a:rPr lang="en-US" sz="1100" b="0" i="1">
                        <a:latin typeface="Cambria Math" panose="02040503050406030204" pitchFamily="18" charset="0"/>
                      </a:rPr>
                      <m:t>=</m:t>
                    </m:r>
                    <m:r>
                      <a:rPr lang="en-US" sz="1100" b="0" i="1">
                        <a:latin typeface="Cambria Math" panose="02040503050406030204" pitchFamily="18" charset="0"/>
                      </a:rPr>
                      <m:t>𝐴</m:t>
                    </m:r>
                    <m:r>
                      <a:rPr lang="en-US" sz="1100" b="0" i="1">
                        <a:latin typeface="Cambria Math" panose="02040503050406030204" pitchFamily="18" charset="0"/>
                      </a:rPr>
                      <m:t>+</m:t>
                    </m:r>
                    <m:r>
                      <a:rPr lang="en-US" sz="1100" b="0" i="1">
                        <a:latin typeface="Cambria Math" panose="02040503050406030204" pitchFamily="18" charset="0"/>
                      </a:rPr>
                      <m:t>𝐵𝑋</m:t>
                    </m:r>
                    <m:r>
                      <a:rPr lang="en-US" sz="1100" b="0" i="1">
                        <a:latin typeface="Cambria Math" panose="02040503050406030204" pitchFamily="18" charset="0"/>
                      </a:rPr>
                      <m:t>+</m:t>
                    </m:r>
                    <m:r>
                      <a:rPr lang="en-US" sz="1100" b="0" i="1">
                        <a:latin typeface="Cambria Math" panose="02040503050406030204" pitchFamily="18" charset="0"/>
                      </a:rPr>
                      <m:t>𝐶𝑋𝑌</m:t>
                    </m:r>
                    <m:r>
                      <a:rPr lang="en-US" sz="1100" b="0" i="1">
                        <a:latin typeface="Cambria Math" panose="02040503050406030204" pitchFamily="18" charset="0"/>
                      </a:rPr>
                      <m:t>+</m:t>
                    </m:r>
                    <m:r>
                      <a:rPr lang="en-US" sz="1100" b="0" i="1">
                        <a:latin typeface="Cambria Math" panose="02040503050406030204" pitchFamily="18" charset="0"/>
                      </a:rPr>
                      <m:t>𝐷</m:t>
                    </m:r>
                    <m:sSup>
                      <m:sSupPr>
                        <m:ctrlPr>
                          <a:rPr lang="en-US" sz="1100" b="0" i="1">
                            <a:latin typeface="Cambria Math" panose="02040503050406030204" pitchFamily="18" charset="0"/>
                          </a:rPr>
                        </m:ctrlPr>
                      </m:sSupPr>
                      <m:e>
                        <m:r>
                          <a:rPr lang="en-US" sz="1100" b="0" i="1">
                            <a:latin typeface="Cambria Math" panose="02040503050406030204" pitchFamily="18" charset="0"/>
                          </a:rPr>
                          <m:t>𝑌</m:t>
                        </m:r>
                      </m:e>
                      <m:sup>
                        <m:r>
                          <a:rPr lang="en-US" sz="1100" b="0" i="1">
                            <a:latin typeface="Cambria Math" panose="02040503050406030204" pitchFamily="18" charset="0"/>
                          </a:rPr>
                          <m:t>𝐸</m:t>
                        </m:r>
                      </m:sup>
                    </m:sSup>
                  </m:oMath>
                </m:oMathPara>
              </a14:m>
              <a:endParaRPr lang="en-US" sz="1100"/>
            </a:p>
            <a:p>
              <a:endParaRPr lang="en-US" sz="1100"/>
            </a:p>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2</m:t>
                        </m:r>
                      </m:sub>
                    </m:sSub>
                    <m:d>
                      <m:dPr>
                        <m:ctrlPr>
                          <a:rPr lang="en-US" sz="1100" b="0" i="1">
                            <a:latin typeface="Cambria Math" panose="02040503050406030204" pitchFamily="18" charset="0"/>
                          </a:rPr>
                        </m:ctrlPr>
                      </m:dPr>
                      <m:e>
                        <m:r>
                          <a:rPr lang="en-US" sz="1100" b="0" i="1">
                            <a:latin typeface="Cambria Math" panose="02040503050406030204" pitchFamily="18" charset="0"/>
                          </a:rPr>
                          <m:t>𝑋</m:t>
                        </m:r>
                        <m:r>
                          <a:rPr lang="en-US" sz="1100" b="0" i="1">
                            <a:latin typeface="Cambria Math" panose="02040503050406030204" pitchFamily="18" charset="0"/>
                          </a:rPr>
                          <m:t>, </m:t>
                        </m:r>
                        <m:r>
                          <a:rPr lang="en-US" sz="1100" b="0" i="1">
                            <a:latin typeface="Cambria Math" panose="02040503050406030204" pitchFamily="18" charset="0"/>
                          </a:rPr>
                          <m:t>𝑌</m:t>
                        </m:r>
                      </m:e>
                    </m:d>
                    <m:r>
                      <a:rPr lang="en-US" sz="1100" b="0" i="1">
                        <a:latin typeface="Cambria Math" panose="02040503050406030204" pitchFamily="18" charset="0"/>
                      </a:rPr>
                      <m:t>=</m:t>
                    </m:r>
                    <m:r>
                      <a:rPr lang="en-US" sz="1100" b="0" i="1">
                        <a:latin typeface="Cambria Math" charset="0"/>
                      </a:rPr>
                      <m:t>𝐴𝑋</m:t>
                    </m:r>
                    <m:r>
                      <a:rPr lang="en-US" sz="1100" b="0" i="1">
                        <a:latin typeface="Cambria Math" panose="02040503050406030204" pitchFamily="18" charset="0"/>
                      </a:rPr>
                      <m:t>+</m:t>
                    </m:r>
                    <m:r>
                      <a:rPr lang="en-US" sz="1100" b="0" i="1">
                        <a:latin typeface="Cambria Math" charset="0"/>
                      </a:rPr>
                      <m:t>(</m:t>
                    </m:r>
                    <m:f>
                      <m:fPr>
                        <m:ctrlPr>
                          <a:rPr lang="en-US" sz="1100" b="0" i="1">
                            <a:latin typeface="Cambria Math" panose="02040503050406030204" pitchFamily="18" charset="0"/>
                          </a:rPr>
                        </m:ctrlPr>
                      </m:fPr>
                      <m:num>
                        <m:r>
                          <a:rPr lang="en-US" sz="1100" b="0" i="1">
                            <a:latin typeface="Cambria Math" charset="0"/>
                          </a:rPr>
                          <m:t>𝐵𝑌</m:t>
                        </m:r>
                      </m:num>
                      <m:den>
                        <m:r>
                          <a:rPr lang="en-US" sz="1100" b="0" i="1">
                            <a:latin typeface="Cambria Math" charset="0"/>
                          </a:rPr>
                          <m:t>𝐶</m:t>
                        </m:r>
                      </m:den>
                    </m:f>
                    <m:r>
                      <a:rPr lang="en-US" sz="1100" b="0" i="1">
                        <a:latin typeface="Cambria Math" charset="0"/>
                      </a:rPr>
                      <m:t>+</m:t>
                    </m:r>
                    <m:r>
                      <a:rPr lang="en-US" sz="1100" b="0" i="1">
                        <a:latin typeface="Cambria Math" charset="0"/>
                      </a:rPr>
                      <m:t>𝐷</m:t>
                    </m:r>
                    <m:r>
                      <a:rPr lang="en-US" sz="1100" b="0" i="1">
                        <a:latin typeface="Cambria Math" charset="0"/>
                      </a:rPr>
                      <m:t>)+</m:t>
                    </m:r>
                    <m:r>
                      <a:rPr lang="en-US" sz="1100" b="0" i="1">
                        <a:latin typeface="Cambria Math" panose="02040503050406030204" pitchFamily="18" charset="0"/>
                      </a:rPr>
                      <m:t>𝐷𝑋</m:t>
                    </m:r>
                  </m:oMath>
                </m:oMathPara>
              </a14:m>
              <a:endParaRPr lang="en-US" sz="1100"/>
            </a:p>
            <a:p>
              <a:endParaRPr lang="en-US" sz="1100"/>
            </a:p>
            <a:p>
              <a:endParaRPr lang="en-US" sz="1100"/>
            </a:p>
            <a:p>
              <a:r>
                <a:rPr lang="en-US" sz="1100"/>
                <a:t>		</a:t>
              </a:r>
            </a:p>
          </xdr:txBody>
        </xdr:sp>
      </mc:Choice>
      <mc:Fallback>
        <xdr:sp macro="" textlink="">
          <xdr:nvSpPr>
            <xdr:cNvPr id="2" name="TextBox 1">
              <a:extLst>
                <a:ext uri="{FF2B5EF4-FFF2-40B4-BE49-F238E27FC236}">
                  <a16:creationId xmlns:a16="http://schemas.microsoft.com/office/drawing/2014/main" id="{D37FD860-C985-164B-8036-EBCB85F88BCE}"/>
                </a:ext>
              </a:extLst>
            </xdr:cNvPr>
            <xdr:cNvSpPr txBox="1"/>
          </xdr:nvSpPr>
          <xdr:spPr>
            <a:xfrm>
              <a:off x="2263950" y="3225802"/>
              <a:ext cx="2765250" cy="106679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pPr/>
              <a:r>
                <a:rPr lang="en-US" sz="1100" b="0" i="0">
                  <a:latin typeface="Cambria Math" panose="02040503050406030204" pitchFamily="18" charset="0"/>
                </a:rPr>
                <a:t>𝐹_1 (𝑋, 𝑌)=𝐴+𝐵𝑋+𝐶𝑋𝑌+𝐷𝑌^𝐸</a:t>
              </a:r>
              <a:endParaRPr lang="en-US" sz="1100"/>
            </a:p>
            <a:p>
              <a:endParaRPr lang="en-US" sz="1100"/>
            </a:p>
            <a:p>
              <a:pPr/>
              <a:r>
                <a:rPr lang="en-US" sz="1100" b="0" i="0">
                  <a:latin typeface="Cambria Math" panose="02040503050406030204" pitchFamily="18" charset="0"/>
                </a:rPr>
                <a:t>𝐹_2 (𝑋, 𝑌)=</a:t>
              </a:r>
              <a:r>
                <a:rPr lang="en-US" sz="1100" b="0" i="0">
                  <a:latin typeface="Cambria Math" charset="0"/>
                </a:rPr>
                <a:t>𝐴𝑋</a:t>
              </a:r>
              <a:r>
                <a:rPr lang="en-US" sz="1100" b="0" i="0">
                  <a:latin typeface="Cambria Math" panose="02040503050406030204" pitchFamily="18" charset="0"/>
                </a:rPr>
                <a:t>+</a:t>
              </a:r>
              <a:r>
                <a:rPr lang="en-US" sz="1100" b="0" i="0">
                  <a:latin typeface="Cambria Math" charset="0"/>
                </a:rPr>
                <a:t>(𝐵𝑌</a:t>
              </a:r>
              <a:r>
                <a:rPr lang="en-US" sz="1100" b="0" i="0">
                  <a:latin typeface="Cambria Math" panose="02040503050406030204" pitchFamily="18" charset="0"/>
                </a:rPr>
                <a:t>/</a:t>
              </a:r>
              <a:r>
                <a:rPr lang="en-US" sz="1100" b="0" i="0">
                  <a:latin typeface="Cambria Math" charset="0"/>
                </a:rPr>
                <a:t>𝐶+𝐷)+</a:t>
              </a:r>
              <a:r>
                <a:rPr lang="en-US" sz="1100" b="0" i="0">
                  <a:latin typeface="Cambria Math" panose="02040503050406030204" pitchFamily="18" charset="0"/>
                </a:rPr>
                <a:t>𝐷𝑋</a:t>
              </a:r>
              <a:endParaRPr lang="en-US" sz="1100"/>
            </a:p>
            <a:p>
              <a:endParaRPr lang="en-US" sz="1100"/>
            </a:p>
            <a:p>
              <a:endParaRPr lang="en-US" sz="1100"/>
            </a:p>
            <a:p>
              <a:r>
                <a:rPr lang="en-US" sz="1100"/>
                <a:t>		</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6</xdr:col>
      <xdr:colOff>435150</xdr:colOff>
      <xdr:row>17</xdr:row>
      <xdr:rowOff>114302</xdr:rowOff>
    </xdr:from>
    <xdr:to>
      <xdr:col>11</xdr:col>
      <xdr:colOff>101600</xdr:colOff>
      <xdr:row>22</xdr:row>
      <xdr:rowOff>165100</xdr:rowOff>
    </xdr:to>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21A15B86-ECDE-C94D-BA09-14BE13C30830}"/>
                </a:ext>
              </a:extLst>
            </xdr:cNvPr>
            <xdr:cNvSpPr txBox="1"/>
          </xdr:nvSpPr>
          <xdr:spPr>
            <a:xfrm>
              <a:off x="2035350" y="2806702"/>
              <a:ext cx="2765250" cy="106679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1</m:t>
                        </m:r>
                      </m:sub>
                    </m:sSub>
                    <m:d>
                      <m:dPr>
                        <m:ctrlPr>
                          <a:rPr lang="en-US" sz="1100" b="0" i="1">
                            <a:latin typeface="Cambria Math" panose="02040503050406030204" pitchFamily="18" charset="0"/>
                          </a:rPr>
                        </m:ctrlPr>
                      </m:dPr>
                      <m:e>
                        <m:r>
                          <a:rPr lang="en-US" sz="1100" b="0" i="1">
                            <a:latin typeface="Cambria Math" panose="02040503050406030204" pitchFamily="18" charset="0"/>
                          </a:rPr>
                          <m:t>𝑋</m:t>
                        </m:r>
                        <m:r>
                          <a:rPr lang="en-US" sz="1100" b="0" i="1">
                            <a:latin typeface="Cambria Math" panose="02040503050406030204" pitchFamily="18" charset="0"/>
                          </a:rPr>
                          <m:t>, </m:t>
                        </m:r>
                        <m:r>
                          <a:rPr lang="en-US" sz="1100" b="0" i="1">
                            <a:latin typeface="Cambria Math" panose="02040503050406030204" pitchFamily="18" charset="0"/>
                          </a:rPr>
                          <m:t>𝑌</m:t>
                        </m:r>
                      </m:e>
                    </m:d>
                    <m:r>
                      <a:rPr lang="en-US" sz="1100" b="0" i="1">
                        <a:latin typeface="Cambria Math" panose="02040503050406030204" pitchFamily="18" charset="0"/>
                      </a:rPr>
                      <m:t>=</m:t>
                    </m:r>
                    <m:r>
                      <a:rPr lang="en-US" sz="1100" b="0" i="1">
                        <a:latin typeface="Cambria Math" panose="02040503050406030204" pitchFamily="18" charset="0"/>
                      </a:rPr>
                      <m:t>𝐴</m:t>
                    </m:r>
                    <m:r>
                      <a:rPr lang="en-US" sz="1100" b="0" i="1">
                        <a:latin typeface="Cambria Math" panose="02040503050406030204" pitchFamily="18" charset="0"/>
                      </a:rPr>
                      <m:t>+</m:t>
                    </m:r>
                    <m:r>
                      <a:rPr lang="en-US" sz="1100" b="0" i="1">
                        <a:latin typeface="Cambria Math" panose="02040503050406030204" pitchFamily="18" charset="0"/>
                      </a:rPr>
                      <m:t>𝐵𝑋</m:t>
                    </m:r>
                    <m:r>
                      <a:rPr lang="en-US" sz="1100" b="0" i="1">
                        <a:latin typeface="Cambria Math" panose="02040503050406030204" pitchFamily="18" charset="0"/>
                      </a:rPr>
                      <m:t>+</m:t>
                    </m:r>
                    <m:r>
                      <a:rPr lang="en-US" sz="1100" b="0" i="1">
                        <a:latin typeface="Cambria Math" panose="02040503050406030204" pitchFamily="18" charset="0"/>
                      </a:rPr>
                      <m:t>𝐶𝑋𝑌</m:t>
                    </m:r>
                    <m:r>
                      <a:rPr lang="en-US" sz="1100" b="0" i="1">
                        <a:latin typeface="Cambria Math" panose="02040503050406030204" pitchFamily="18" charset="0"/>
                      </a:rPr>
                      <m:t>+</m:t>
                    </m:r>
                    <m:r>
                      <a:rPr lang="en-US" sz="1100" b="0" i="1">
                        <a:latin typeface="Cambria Math" panose="02040503050406030204" pitchFamily="18" charset="0"/>
                      </a:rPr>
                      <m:t>𝐷</m:t>
                    </m:r>
                    <m:sSup>
                      <m:sSupPr>
                        <m:ctrlPr>
                          <a:rPr lang="en-US" sz="1100" b="0" i="1">
                            <a:latin typeface="Cambria Math" panose="02040503050406030204" pitchFamily="18" charset="0"/>
                          </a:rPr>
                        </m:ctrlPr>
                      </m:sSupPr>
                      <m:e>
                        <m:r>
                          <a:rPr lang="en-US" sz="1100" b="0" i="1">
                            <a:latin typeface="Cambria Math" panose="02040503050406030204" pitchFamily="18" charset="0"/>
                          </a:rPr>
                          <m:t>𝑌</m:t>
                        </m:r>
                      </m:e>
                      <m:sup>
                        <m:r>
                          <a:rPr lang="en-US" sz="1100" b="0" i="1">
                            <a:latin typeface="Cambria Math" panose="02040503050406030204" pitchFamily="18" charset="0"/>
                          </a:rPr>
                          <m:t>𝐸</m:t>
                        </m:r>
                      </m:sup>
                    </m:sSup>
                  </m:oMath>
                </m:oMathPara>
              </a14:m>
              <a:endParaRPr lang="en-US" sz="1100"/>
            </a:p>
            <a:p>
              <a:endParaRPr lang="en-US" sz="1100"/>
            </a:p>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2</m:t>
                        </m:r>
                      </m:sub>
                    </m:sSub>
                    <m:d>
                      <m:dPr>
                        <m:ctrlPr>
                          <a:rPr lang="en-US" sz="1100" b="0" i="1">
                            <a:latin typeface="Cambria Math" panose="02040503050406030204" pitchFamily="18" charset="0"/>
                          </a:rPr>
                        </m:ctrlPr>
                      </m:dPr>
                      <m:e>
                        <m:r>
                          <a:rPr lang="en-US" sz="1100" b="0" i="1">
                            <a:latin typeface="Cambria Math" panose="02040503050406030204" pitchFamily="18" charset="0"/>
                          </a:rPr>
                          <m:t>𝑋</m:t>
                        </m:r>
                        <m:r>
                          <a:rPr lang="en-US" sz="1100" b="0" i="1">
                            <a:latin typeface="Cambria Math" panose="02040503050406030204" pitchFamily="18" charset="0"/>
                          </a:rPr>
                          <m:t>, </m:t>
                        </m:r>
                        <m:r>
                          <a:rPr lang="en-US" sz="1100" b="0" i="1">
                            <a:latin typeface="Cambria Math" panose="02040503050406030204" pitchFamily="18" charset="0"/>
                          </a:rPr>
                          <m:t>𝑌</m:t>
                        </m:r>
                      </m:e>
                    </m:d>
                    <m:r>
                      <a:rPr lang="en-US" sz="1100" b="0" i="1">
                        <a:latin typeface="Cambria Math" panose="02040503050406030204" pitchFamily="18" charset="0"/>
                      </a:rPr>
                      <m:t>=</m:t>
                    </m:r>
                    <m:r>
                      <a:rPr lang="en-US" sz="1100" b="0" i="1">
                        <a:latin typeface="Cambria Math" charset="0"/>
                      </a:rPr>
                      <m:t>𝐴𝑋</m:t>
                    </m:r>
                    <m:r>
                      <a:rPr lang="en-US" sz="1100" b="0" i="1">
                        <a:latin typeface="Cambria Math" panose="02040503050406030204" pitchFamily="18" charset="0"/>
                      </a:rPr>
                      <m:t>+</m:t>
                    </m:r>
                    <m:r>
                      <a:rPr lang="en-US" sz="1100" b="0" i="1">
                        <a:latin typeface="Cambria Math" charset="0"/>
                      </a:rPr>
                      <m:t>(</m:t>
                    </m:r>
                    <m:f>
                      <m:fPr>
                        <m:ctrlPr>
                          <a:rPr lang="en-US" sz="1100" b="0" i="1">
                            <a:latin typeface="Cambria Math" panose="02040503050406030204" pitchFamily="18" charset="0"/>
                          </a:rPr>
                        </m:ctrlPr>
                      </m:fPr>
                      <m:num>
                        <m:r>
                          <a:rPr lang="en-US" sz="1100" b="0" i="1">
                            <a:latin typeface="Cambria Math" charset="0"/>
                          </a:rPr>
                          <m:t>𝐵𝑌</m:t>
                        </m:r>
                      </m:num>
                      <m:den>
                        <m:r>
                          <a:rPr lang="en-US" sz="1100" b="0" i="1">
                            <a:latin typeface="Cambria Math" charset="0"/>
                          </a:rPr>
                          <m:t>𝐶</m:t>
                        </m:r>
                      </m:den>
                    </m:f>
                    <m:r>
                      <a:rPr lang="en-US" sz="1100" b="0" i="1">
                        <a:latin typeface="Cambria Math" charset="0"/>
                      </a:rPr>
                      <m:t>+</m:t>
                    </m:r>
                    <m:r>
                      <a:rPr lang="en-US" sz="1100" b="0" i="1">
                        <a:latin typeface="Cambria Math" charset="0"/>
                      </a:rPr>
                      <m:t>𝐷</m:t>
                    </m:r>
                    <m:r>
                      <a:rPr lang="en-US" sz="1100" b="0" i="1">
                        <a:latin typeface="Cambria Math" charset="0"/>
                      </a:rPr>
                      <m:t>)+</m:t>
                    </m:r>
                    <m:r>
                      <a:rPr lang="en-US" sz="1100" b="0" i="1">
                        <a:latin typeface="Cambria Math" panose="02040503050406030204" pitchFamily="18" charset="0"/>
                      </a:rPr>
                      <m:t>𝐷𝑋</m:t>
                    </m:r>
                  </m:oMath>
                </m:oMathPara>
              </a14:m>
              <a:endParaRPr lang="en-US" sz="1100"/>
            </a:p>
            <a:p>
              <a:endParaRPr lang="en-US" sz="1100"/>
            </a:p>
            <a:p>
              <a:endParaRPr lang="en-US" sz="1100"/>
            </a:p>
            <a:p>
              <a:r>
                <a:rPr lang="en-US" sz="1100"/>
                <a:t>		</a:t>
              </a:r>
            </a:p>
          </xdr:txBody>
        </xdr:sp>
      </mc:Choice>
      <mc:Fallback>
        <xdr:sp macro="" textlink="">
          <xdr:nvSpPr>
            <xdr:cNvPr id="2" name="TextBox 1">
              <a:extLst>
                <a:ext uri="{FF2B5EF4-FFF2-40B4-BE49-F238E27FC236}">
                  <a16:creationId xmlns:a16="http://schemas.microsoft.com/office/drawing/2014/main" id="{21A15B86-ECDE-C94D-BA09-14BE13C30830}"/>
                </a:ext>
              </a:extLst>
            </xdr:cNvPr>
            <xdr:cNvSpPr txBox="1"/>
          </xdr:nvSpPr>
          <xdr:spPr>
            <a:xfrm>
              <a:off x="2035350" y="2806702"/>
              <a:ext cx="2765250" cy="106679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pPr/>
              <a:r>
                <a:rPr lang="en-US" sz="1100" b="0" i="0">
                  <a:latin typeface="Cambria Math" panose="02040503050406030204" pitchFamily="18" charset="0"/>
                </a:rPr>
                <a:t>𝐹_1 (𝑋, 𝑌)=𝐴+𝐵𝑋+𝐶𝑋𝑌+𝐷𝑌^𝐸</a:t>
              </a:r>
              <a:endParaRPr lang="en-US" sz="1100"/>
            </a:p>
            <a:p>
              <a:endParaRPr lang="en-US" sz="1100"/>
            </a:p>
            <a:p>
              <a:pPr/>
              <a:r>
                <a:rPr lang="en-US" sz="1100" b="0" i="0">
                  <a:latin typeface="Cambria Math" panose="02040503050406030204" pitchFamily="18" charset="0"/>
                </a:rPr>
                <a:t>𝐹_2 (𝑋, 𝑌)=</a:t>
              </a:r>
              <a:r>
                <a:rPr lang="en-US" sz="1100" b="0" i="0">
                  <a:latin typeface="Cambria Math" charset="0"/>
                </a:rPr>
                <a:t>𝐴𝑋</a:t>
              </a:r>
              <a:r>
                <a:rPr lang="en-US" sz="1100" b="0" i="0">
                  <a:latin typeface="Cambria Math" panose="02040503050406030204" pitchFamily="18" charset="0"/>
                </a:rPr>
                <a:t>+</a:t>
              </a:r>
              <a:r>
                <a:rPr lang="en-US" sz="1100" b="0" i="0">
                  <a:latin typeface="Cambria Math" charset="0"/>
                </a:rPr>
                <a:t>(𝐵𝑌</a:t>
              </a:r>
              <a:r>
                <a:rPr lang="en-US" sz="1100" b="0" i="0">
                  <a:latin typeface="Cambria Math" panose="02040503050406030204" pitchFamily="18" charset="0"/>
                </a:rPr>
                <a:t>/</a:t>
              </a:r>
              <a:r>
                <a:rPr lang="en-US" sz="1100" b="0" i="0">
                  <a:latin typeface="Cambria Math" charset="0"/>
                </a:rPr>
                <a:t>𝐶+𝐷)+</a:t>
              </a:r>
              <a:r>
                <a:rPr lang="en-US" sz="1100" b="0" i="0">
                  <a:latin typeface="Cambria Math" panose="02040503050406030204" pitchFamily="18" charset="0"/>
                </a:rPr>
                <a:t>𝐷𝑋</a:t>
              </a:r>
              <a:endParaRPr lang="en-US" sz="1100"/>
            </a:p>
            <a:p>
              <a:endParaRPr lang="en-US" sz="1100"/>
            </a:p>
            <a:p>
              <a:endParaRPr lang="en-US" sz="1100"/>
            </a:p>
            <a:p>
              <a:r>
                <a:rPr lang="en-US" sz="1100"/>
                <a:t>		</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565150</xdr:colOff>
      <xdr:row>16</xdr:row>
      <xdr:rowOff>12700</xdr:rowOff>
    </xdr:from>
    <xdr:to>
      <xdr:col>10</xdr:col>
      <xdr:colOff>1600943</xdr:colOff>
      <xdr:row>21</xdr:row>
      <xdr:rowOff>108721</xdr:rowOff>
    </xdr:to>
    <xdr:pic>
      <xdr:nvPicPr>
        <xdr:cNvPr id="2" name="Picture 1">
          <a:extLst>
            <a:ext uri="{FF2B5EF4-FFF2-40B4-BE49-F238E27FC236}">
              <a16:creationId xmlns:a16="http://schemas.microsoft.com/office/drawing/2014/main" id="{D38A5B63-22EF-2441-8168-F5D07D3B0F98}"/>
            </a:ext>
          </a:extLst>
        </xdr:cNvPr>
        <xdr:cNvPicPr>
          <a:picLocks noChangeAspect="1"/>
        </xdr:cNvPicPr>
      </xdr:nvPicPr>
      <xdr:blipFill>
        <a:blip xmlns:r="http://schemas.openxmlformats.org/officeDocument/2006/relationships" r:embed="rId1"/>
        <a:stretch>
          <a:fillRect/>
        </a:stretch>
      </xdr:blipFill>
      <xdr:spPr>
        <a:xfrm>
          <a:off x="4679950" y="3124200"/>
          <a:ext cx="6077693" cy="659439"/>
        </a:xfrm>
        <a:prstGeom prst="rect">
          <a:avLst/>
        </a:prstGeom>
        <a:ln>
          <a:solidFill>
            <a:schemeClr val="tx1"/>
          </a:solidFill>
        </a:ln>
      </xdr:spPr>
    </xdr:pic>
    <xdr:clientData/>
  </xdr:twoCellAnchor>
  <xdr:oneCellAnchor>
    <xdr:from>
      <xdr:col>7</xdr:col>
      <xdr:colOff>41913</xdr:colOff>
      <xdr:row>58</xdr:row>
      <xdr:rowOff>343597</xdr:rowOff>
    </xdr:from>
    <xdr:ext cx="2174815" cy="857131"/>
    <mc:AlternateContent xmlns:mc="http://schemas.openxmlformats.org/markup-compatibility/2006">
      <mc:Choice xmlns:a14="http://schemas.microsoft.com/office/drawing/2010/main" Requires="a14">
        <xdr:sp macro="" textlink="">
          <xdr:nvSpPr>
            <xdr:cNvPr id="3" name="TextBox 2">
              <a:extLst>
                <a:ext uri="{FF2B5EF4-FFF2-40B4-BE49-F238E27FC236}">
                  <a16:creationId xmlns:a16="http://schemas.microsoft.com/office/drawing/2014/main" id="{F483E4D1-7ED2-E040-AEA7-A741A1DE5BCD}"/>
                </a:ext>
              </a:extLst>
            </xdr:cNvPr>
            <xdr:cNvSpPr txBox="1"/>
          </xdr:nvSpPr>
          <xdr:spPr>
            <a:xfrm>
              <a:off x="5629913" y="13208697"/>
              <a:ext cx="2174815" cy="85713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t">
              <a:noAutofit/>
            </a:bodyPr>
            <a:lstStyle/>
            <a:p>
              <a:pPr algn="ctr"/>
              <a14:m>
                <m:oMathPara xmlns:m="http://schemas.openxmlformats.org/officeDocument/2006/math">
                  <m:oMathParaPr>
                    <m:jc m:val="centerGroup"/>
                  </m:oMathParaPr>
                  <m:oMath xmlns:m="http://schemas.openxmlformats.org/officeDocument/2006/math">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sSup>
                              <m:sSupPr>
                                <m:ctrlPr>
                                  <a:rPr lang="en-US" sz="1600" b="0" i="1">
                                    <a:latin typeface="Cambria Math" panose="02040503050406030204" pitchFamily="18" charset="0"/>
                                  </a:rPr>
                                </m:ctrlPr>
                              </m:sSupPr>
                              <m:e>
                                <m:r>
                                  <a:rPr lang="en-US" sz="1600" b="0" i="1">
                                    <a:latin typeface="Cambria Math" panose="02040503050406030204" pitchFamily="18" charset="0"/>
                                  </a:rPr>
                                  <m:t>(1+</m:t>
                                </m:r>
                                <m:r>
                                  <a:rPr lang="en-US" sz="1600" b="0" i="1">
                                    <a:latin typeface="Cambria Math" panose="02040503050406030204" pitchFamily="18" charset="0"/>
                                  </a:rPr>
                                  <m:t>𝑟</m:t>
                                </m:r>
                                <m:r>
                                  <a:rPr lang="en-US" sz="1600" b="0" i="1">
                                    <a:latin typeface="Cambria Math" panose="02040503050406030204" pitchFamily="18" charset="0"/>
                                  </a:rPr>
                                  <m:t>)</m:t>
                                </m:r>
                              </m:e>
                              <m:sup>
                                <m:r>
                                  <a:rPr lang="en-US" sz="1600" b="0" i="1">
                                    <a:latin typeface="Cambria Math" panose="02040503050406030204" pitchFamily="18" charset="0"/>
                                  </a:rPr>
                                  <m:t>𝑛</m:t>
                                </m:r>
                              </m:sup>
                            </m:sSup>
                            <m:r>
                              <a:rPr lang="en-US" sz="1600" b="0" i="1">
                                <a:latin typeface="Cambria Math" panose="02040503050406030204" pitchFamily="18" charset="0"/>
                              </a:rPr>
                              <m:t>−1</m:t>
                            </m:r>
                          </m:num>
                          <m:den>
                            <m:r>
                              <a:rPr lang="en-US" sz="1600" b="0" i="1">
                                <a:latin typeface="Cambria Math" panose="02040503050406030204" pitchFamily="18" charset="0"/>
                              </a:rPr>
                              <m:t>𝑟</m:t>
                            </m:r>
                          </m:den>
                        </m:f>
                      </m:e>
                    </m:d>
                  </m:oMath>
                </m:oMathPara>
              </a14:m>
              <a:endParaRPr lang="en-US" sz="1600"/>
            </a:p>
          </xdr:txBody>
        </xdr:sp>
      </mc:Choice>
      <mc:Fallback>
        <xdr:sp macro="" textlink="">
          <xdr:nvSpPr>
            <xdr:cNvPr id="3" name="TextBox 2">
              <a:extLst>
                <a:ext uri="{FF2B5EF4-FFF2-40B4-BE49-F238E27FC236}">
                  <a16:creationId xmlns:a16="http://schemas.microsoft.com/office/drawing/2014/main" id="{F483E4D1-7ED2-E040-AEA7-A741A1DE5BCD}"/>
                </a:ext>
              </a:extLst>
            </xdr:cNvPr>
            <xdr:cNvSpPr txBox="1"/>
          </xdr:nvSpPr>
          <xdr:spPr>
            <a:xfrm>
              <a:off x="5629913" y="13208697"/>
              <a:ext cx="2174815" cy="85713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t">
              <a:noAutofit/>
            </a:bodyPr>
            <a:lstStyle/>
            <a:p>
              <a:pPr algn="ctr"/>
              <a:r>
                <a:rPr lang="en-US" sz="1600" b="0" i="0">
                  <a:latin typeface="Cambria Math" panose="02040503050406030204" pitchFamily="18" charset="0"/>
                </a:rPr>
                <a:t>((〖(1+𝑟)〗^𝑛−1)/𝑟)</a:t>
              </a:r>
              <a:endParaRPr lang="en-US" sz="1600"/>
            </a:p>
          </xdr:txBody>
        </xdr:sp>
      </mc:Fallback>
    </mc:AlternateContent>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565150</xdr:colOff>
      <xdr:row>16</xdr:row>
      <xdr:rowOff>12700</xdr:rowOff>
    </xdr:from>
    <xdr:to>
      <xdr:col>10</xdr:col>
      <xdr:colOff>1600942</xdr:colOff>
      <xdr:row>21</xdr:row>
      <xdr:rowOff>108721</xdr:rowOff>
    </xdr:to>
    <xdr:pic>
      <xdr:nvPicPr>
        <xdr:cNvPr id="2" name="Picture 1">
          <a:extLst>
            <a:ext uri="{FF2B5EF4-FFF2-40B4-BE49-F238E27FC236}">
              <a16:creationId xmlns:a16="http://schemas.microsoft.com/office/drawing/2014/main" id="{B96D86F2-88C8-A446-A7FB-0970DA487B1A}"/>
            </a:ext>
          </a:extLst>
        </xdr:cNvPr>
        <xdr:cNvPicPr>
          <a:picLocks noChangeAspect="1"/>
        </xdr:cNvPicPr>
      </xdr:nvPicPr>
      <xdr:blipFill>
        <a:blip xmlns:r="http://schemas.openxmlformats.org/officeDocument/2006/relationships" r:embed="rId1"/>
        <a:stretch>
          <a:fillRect/>
        </a:stretch>
      </xdr:blipFill>
      <xdr:spPr>
        <a:xfrm>
          <a:off x="4679950" y="3124200"/>
          <a:ext cx="6077693" cy="659439"/>
        </a:xfrm>
        <a:prstGeom prst="rect">
          <a:avLst/>
        </a:prstGeom>
        <a:ln>
          <a:solidFill>
            <a:schemeClr val="tx1"/>
          </a:solidFill>
        </a:ln>
      </xdr:spPr>
    </xdr:pic>
    <xdr:clientData/>
  </xdr:twoCellAnchor>
  <xdr:oneCellAnchor>
    <xdr:from>
      <xdr:col>7</xdr:col>
      <xdr:colOff>41913</xdr:colOff>
      <xdr:row>58</xdr:row>
      <xdr:rowOff>343597</xdr:rowOff>
    </xdr:from>
    <xdr:ext cx="2174815" cy="857131"/>
    <mc:AlternateContent xmlns:mc="http://schemas.openxmlformats.org/markup-compatibility/2006">
      <mc:Choice xmlns:a14="http://schemas.microsoft.com/office/drawing/2010/main" Requires="a14">
        <xdr:sp macro="" textlink="">
          <xdr:nvSpPr>
            <xdr:cNvPr id="3" name="TextBox 2">
              <a:extLst>
                <a:ext uri="{FF2B5EF4-FFF2-40B4-BE49-F238E27FC236}">
                  <a16:creationId xmlns:a16="http://schemas.microsoft.com/office/drawing/2014/main" id="{09D3717E-C17B-964E-93BD-D24B8CB7E556}"/>
                </a:ext>
              </a:extLst>
            </xdr:cNvPr>
            <xdr:cNvSpPr txBox="1"/>
          </xdr:nvSpPr>
          <xdr:spPr>
            <a:xfrm>
              <a:off x="5629913" y="13208697"/>
              <a:ext cx="2174815" cy="85713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t">
              <a:noAutofit/>
            </a:bodyPr>
            <a:lstStyle/>
            <a:p>
              <a:pPr algn="ctr"/>
              <a14:m>
                <m:oMathPara xmlns:m="http://schemas.openxmlformats.org/officeDocument/2006/math">
                  <m:oMathParaPr>
                    <m:jc m:val="centerGroup"/>
                  </m:oMathParaPr>
                  <m:oMath xmlns:m="http://schemas.openxmlformats.org/officeDocument/2006/math">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sSup>
                              <m:sSupPr>
                                <m:ctrlPr>
                                  <a:rPr lang="en-US" sz="1600" b="0" i="1">
                                    <a:latin typeface="Cambria Math" panose="02040503050406030204" pitchFamily="18" charset="0"/>
                                  </a:rPr>
                                </m:ctrlPr>
                              </m:sSupPr>
                              <m:e>
                                <m:r>
                                  <a:rPr lang="en-US" sz="1600" b="0" i="1">
                                    <a:latin typeface="Cambria Math" panose="02040503050406030204" pitchFamily="18" charset="0"/>
                                  </a:rPr>
                                  <m:t>(1+</m:t>
                                </m:r>
                                <m:r>
                                  <a:rPr lang="en-US" sz="1600" b="0" i="1">
                                    <a:latin typeface="Cambria Math" panose="02040503050406030204" pitchFamily="18" charset="0"/>
                                  </a:rPr>
                                  <m:t>𝑟</m:t>
                                </m:r>
                                <m:r>
                                  <a:rPr lang="en-US" sz="1600" b="0" i="1">
                                    <a:latin typeface="Cambria Math" panose="02040503050406030204" pitchFamily="18" charset="0"/>
                                  </a:rPr>
                                  <m:t>)</m:t>
                                </m:r>
                              </m:e>
                              <m:sup>
                                <m:r>
                                  <a:rPr lang="en-US" sz="1600" b="0" i="1">
                                    <a:latin typeface="Cambria Math" panose="02040503050406030204" pitchFamily="18" charset="0"/>
                                  </a:rPr>
                                  <m:t>𝑛</m:t>
                                </m:r>
                              </m:sup>
                            </m:sSup>
                            <m:r>
                              <a:rPr lang="en-US" sz="1600" b="0" i="1">
                                <a:latin typeface="Cambria Math" panose="02040503050406030204" pitchFamily="18" charset="0"/>
                              </a:rPr>
                              <m:t>−1</m:t>
                            </m:r>
                          </m:num>
                          <m:den>
                            <m:r>
                              <a:rPr lang="en-US" sz="1600" b="0" i="1">
                                <a:latin typeface="Cambria Math" panose="02040503050406030204" pitchFamily="18" charset="0"/>
                              </a:rPr>
                              <m:t>𝑟</m:t>
                            </m:r>
                          </m:den>
                        </m:f>
                      </m:e>
                    </m:d>
                  </m:oMath>
                </m:oMathPara>
              </a14:m>
              <a:endParaRPr lang="en-US" sz="1600"/>
            </a:p>
          </xdr:txBody>
        </xdr:sp>
      </mc:Choice>
      <mc:Fallback>
        <xdr:sp macro="" textlink="">
          <xdr:nvSpPr>
            <xdr:cNvPr id="3" name="TextBox 2">
              <a:extLst>
                <a:ext uri="{FF2B5EF4-FFF2-40B4-BE49-F238E27FC236}">
                  <a16:creationId xmlns:a16="http://schemas.microsoft.com/office/drawing/2014/main" id="{09D3717E-C17B-964E-93BD-D24B8CB7E556}"/>
                </a:ext>
              </a:extLst>
            </xdr:cNvPr>
            <xdr:cNvSpPr txBox="1"/>
          </xdr:nvSpPr>
          <xdr:spPr>
            <a:xfrm>
              <a:off x="5629913" y="13208697"/>
              <a:ext cx="2174815" cy="85713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t">
              <a:noAutofit/>
            </a:bodyPr>
            <a:lstStyle/>
            <a:p>
              <a:pPr algn="ctr"/>
              <a:r>
                <a:rPr lang="en-US" sz="1600" b="0" i="0">
                  <a:latin typeface="Cambria Math" panose="02040503050406030204" pitchFamily="18" charset="0"/>
                </a:rPr>
                <a:t>((〖(1+𝑟)〗^𝑛−1)/𝑟)</a:t>
              </a:r>
              <a:endParaRPr lang="en-US" sz="1600"/>
            </a:p>
          </xdr:txBody>
        </xdr:sp>
      </mc:Fallback>
    </mc:AlternateContent>
    <xdr:clientData/>
  </xdr:oneCellAnchor>
</xdr:wsDr>
</file>

<file path=xl/drawings/drawing7.xml><?xml version="1.0" encoding="utf-8"?>
<xdr:wsDr xmlns:xdr="http://schemas.openxmlformats.org/drawingml/2006/spreadsheetDrawing" xmlns:a="http://schemas.openxmlformats.org/drawingml/2006/main">
  <xdr:twoCellAnchor editAs="oneCell">
    <xdr:from>
      <xdr:col>6</xdr:col>
      <xdr:colOff>565150</xdr:colOff>
      <xdr:row>16</xdr:row>
      <xdr:rowOff>12700</xdr:rowOff>
    </xdr:from>
    <xdr:to>
      <xdr:col>10</xdr:col>
      <xdr:colOff>1600942</xdr:colOff>
      <xdr:row>19</xdr:row>
      <xdr:rowOff>62539</xdr:rowOff>
    </xdr:to>
    <xdr:pic>
      <xdr:nvPicPr>
        <xdr:cNvPr id="2" name="Picture 1">
          <a:extLst>
            <a:ext uri="{FF2B5EF4-FFF2-40B4-BE49-F238E27FC236}">
              <a16:creationId xmlns:a16="http://schemas.microsoft.com/office/drawing/2014/main" id="{A669F2C3-133E-ED46-8E48-BEC370FC78BD}"/>
            </a:ext>
          </a:extLst>
        </xdr:cNvPr>
        <xdr:cNvPicPr>
          <a:picLocks noChangeAspect="1"/>
        </xdr:cNvPicPr>
      </xdr:nvPicPr>
      <xdr:blipFill>
        <a:blip xmlns:r="http://schemas.openxmlformats.org/officeDocument/2006/relationships" r:embed="rId1"/>
        <a:stretch>
          <a:fillRect/>
        </a:stretch>
      </xdr:blipFill>
      <xdr:spPr>
        <a:xfrm>
          <a:off x="4679950" y="3124200"/>
          <a:ext cx="6077693" cy="659439"/>
        </a:xfrm>
        <a:prstGeom prst="rect">
          <a:avLst/>
        </a:prstGeom>
        <a:ln>
          <a:solidFill>
            <a:schemeClr val="tx1"/>
          </a:solidFill>
        </a:ln>
      </xdr:spPr>
    </xdr:pic>
    <xdr:clientData/>
  </xdr:twoCellAnchor>
  <xdr:oneCellAnchor>
    <xdr:from>
      <xdr:col>7</xdr:col>
      <xdr:colOff>41913</xdr:colOff>
      <xdr:row>58</xdr:row>
      <xdr:rowOff>343597</xdr:rowOff>
    </xdr:from>
    <xdr:ext cx="2174815" cy="857131"/>
    <mc:AlternateContent xmlns:mc="http://schemas.openxmlformats.org/markup-compatibility/2006">
      <mc:Choice xmlns:a14="http://schemas.microsoft.com/office/drawing/2010/main" Requires="a14">
        <xdr:sp macro="" textlink="">
          <xdr:nvSpPr>
            <xdr:cNvPr id="3" name="TextBox 2">
              <a:extLst>
                <a:ext uri="{FF2B5EF4-FFF2-40B4-BE49-F238E27FC236}">
                  <a16:creationId xmlns:a16="http://schemas.microsoft.com/office/drawing/2014/main" id="{E2814F54-6000-6948-92E6-FF1E847C403A}"/>
                </a:ext>
              </a:extLst>
            </xdr:cNvPr>
            <xdr:cNvSpPr txBox="1"/>
          </xdr:nvSpPr>
          <xdr:spPr>
            <a:xfrm>
              <a:off x="5629913" y="13208697"/>
              <a:ext cx="2174815" cy="85713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t">
              <a:noAutofit/>
            </a:bodyPr>
            <a:lstStyle/>
            <a:p>
              <a:pPr algn="ctr"/>
              <a14:m>
                <m:oMathPara xmlns:m="http://schemas.openxmlformats.org/officeDocument/2006/math">
                  <m:oMathParaPr>
                    <m:jc m:val="centerGroup"/>
                  </m:oMathParaPr>
                  <m:oMath xmlns:m="http://schemas.openxmlformats.org/officeDocument/2006/math">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sSup>
                              <m:sSupPr>
                                <m:ctrlPr>
                                  <a:rPr lang="en-US" sz="1600" b="0" i="1">
                                    <a:latin typeface="Cambria Math" panose="02040503050406030204" pitchFamily="18" charset="0"/>
                                  </a:rPr>
                                </m:ctrlPr>
                              </m:sSupPr>
                              <m:e>
                                <m:r>
                                  <a:rPr lang="en-US" sz="1600" b="0" i="1">
                                    <a:latin typeface="Cambria Math" panose="02040503050406030204" pitchFamily="18" charset="0"/>
                                  </a:rPr>
                                  <m:t>(1+</m:t>
                                </m:r>
                                <m:r>
                                  <a:rPr lang="en-US" sz="1600" b="0" i="1">
                                    <a:latin typeface="Cambria Math" panose="02040503050406030204" pitchFamily="18" charset="0"/>
                                  </a:rPr>
                                  <m:t>𝑟</m:t>
                                </m:r>
                                <m:r>
                                  <a:rPr lang="en-US" sz="1600" b="0" i="1">
                                    <a:latin typeface="Cambria Math" panose="02040503050406030204" pitchFamily="18" charset="0"/>
                                  </a:rPr>
                                  <m:t>)</m:t>
                                </m:r>
                              </m:e>
                              <m:sup>
                                <m:r>
                                  <a:rPr lang="en-US" sz="1600" b="0" i="1">
                                    <a:latin typeface="Cambria Math" panose="02040503050406030204" pitchFamily="18" charset="0"/>
                                  </a:rPr>
                                  <m:t>𝑛</m:t>
                                </m:r>
                              </m:sup>
                            </m:sSup>
                            <m:r>
                              <a:rPr lang="en-US" sz="1600" b="0" i="1">
                                <a:latin typeface="Cambria Math" panose="02040503050406030204" pitchFamily="18" charset="0"/>
                              </a:rPr>
                              <m:t>−1</m:t>
                            </m:r>
                          </m:num>
                          <m:den>
                            <m:r>
                              <a:rPr lang="en-US" sz="1600" b="0" i="1">
                                <a:latin typeface="Cambria Math" panose="02040503050406030204" pitchFamily="18" charset="0"/>
                              </a:rPr>
                              <m:t>𝑟</m:t>
                            </m:r>
                          </m:den>
                        </m:f>
                      </m:e>
                    </m:d>
                  </m:oMath>
                </m:oMathPara>
              </a14:m>
              <a:endParaRPr lang="en-US" sz="1600"/>
            </a:p>
          </xdr:txBody>
        </xdr:sp>
      </mc:Choice>
      <mc:Fallback>
        <xdr:sp macro="" textlink="">
          <xdr:nvSpPr>
            <xdr:cNvPr id="3" name="TextBox 2">
              <a:extLst>
                <a:ext uri="{FF2B5EF4-FFF2-40B4-BE49-F238E27FC236}">
                  <a16:creationId xmlns:a16="http://schemas.microsoft.com/office/drawing/2014/main" id="{E2814F54-6000-6948-92E6-FF1E847C403A}"/>
                </a:ext>
              </a:extLst>
            </xdr:cNvPr>
            <xdr:cNvSpPr txBox="1"/>
          </xdr:nvSpPr>
          <xdr:spPr>
            <a:xfrm>
              <a:off x="5629913" y="13208697"/>
              <a:ext cx="2174815" cy="85713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t">
              <a:noAutofit/>
            </a:bodyPr>
            <a:lstStyle/>
            <a:p>
              <a:pPr algn="ctr"/>
              <a:r>
                <a:rPr lang="en-US" sz="1600" b="0" i="0">
                  <a:latin typeface="Cambria Math" panose="02040503050406030204" pitchFamily="18" charset="0"/>
                </a:rPr>
                <a:t>((〖(1+𝑟)〗^𝑛−1)/𝑟)</a:t>
              </a:r>
              <a:endParaRPr lang="en-US" sz="1600"/>
            </a:p>
          </xdr:txBody>
        </xdr:sp>
      </mc:Fallback>
    </mc:AlternateContent>
    <xdr:clientData/>
  </xdr:oneCellAnchor>
</xdr:wsDr>
</file>

<file path=xl/drawings/drawing8.xml><?xml version="1.0" encoding="utf-8"?>
<xdr:wsDr xmlns:xdr="http://schemas.openxmlformats.org/drawingml/2006/spreadsheetDrawing" xmlns:a="http://schemas.openxmlformats.org/drawingml/2006/main">
  <xdr:twoCellAnchor editAs="oneCell">
    <xdr:from>
      <xdr:col>6</xdr:col>
      <xdr:colOff>565150</xdr:colOff>
      <xdr:row>16</xdr:row>
      <xdr:rowOff>12700</xdr:rowOff>
    </xdr:from>
    <xdr:to>
      <xdr:col>10</xdr:col>
      <xdr:colOff>1600943</xdr:colOff>
      <xdr:row>21</xdr:row>
      <xdr:rowOff>108721</xdr:rowOff>
    </xdr:to>
    <xdr:pic>
      <xdr:nvPicPr>
        <xdr:cNvPr id="2" name="Picture 1">
          <a:extLst>
            <a:ext uri="{FF2B5EF4-FFF2-40B4-BE49-F238E27FC236}">
              <a16:creationId xmlns:a16="http://schemas.microsoft.com/office/drawing/2014/main" id="{1E03E5B8-AAF1-BB4E-A3CB-87CA8A0D2947}"/>
            </a:ext>
          </a:extLst>
        </xdr:cNvPr>
        <xdr:cNvPicPr>
          <a:picLocks noChangeAspect="1"/>
        </xdr:cNvPicPr>
      </xdr:nvPicPr>
      <xdr:blipFill>
        <a:blip xmlns:r="http://schemas.openxmlformats.org/officeDocument/2006/relationships" r:embed="rId1"/>
        <a:stretch>
          <a:fillRect/>
        </a:stretch>
      </xdr:blipFill>
      <xdr:spPr>
        <a:xfrm>
          <a:off x="4451350" y="2679700"/>
          <a:ext cx="6077692" cy="659439"/>
        </a:xfrm>
        <a:prstGeom prst="rect">
          <a:avLst/>
        </a:prstGeom>
        <a:ln>
          <a:solidFill>
            <a:schemeClr val="tx1"/>
          </a:solidFill>
        </a:ln>
      </xdr:spPr>
    </xdr:pic>
    <xdr:clientData/>
  </xdr:twoCellAnchor>
  <xdr:oneCellAnchor>
    <xdr:from>
      <xdr:col>7</xdr:col>
      <xdr:colOff>41913</xdr:colOff>
      <xdr:row>58</xdr:row>
      <xdr:rowOff>343597</xdr:rowOff>
    </xdr:from>
    <xdr:ext cx="2174815" cy="857131"/>
    <mc:AlternateContent xmlns:mc="http://schemas.openxmlformats.org/markup-compatibility/2006">
      <mc:Choice xmlns:a14="http://schemas.microsoft.com/office/drawing/2010/main" Requires="a14">
        <xdr:sp macro="" textlink="">
          <xdr:nvSpPr>
            <xdr:cNvPr id="3" name="TextBox 2">
              <a:extLst>
                <a:ext uri="{FF2B5EF4-FFF2-40B4-BE49-F238E27FC236}">
                  <a16:creationId xmlns:a16="http://schemas.microsoft.com/office/drawing/2014/main" id="{AF7DF1B0-D555-824E-BD04-0D4E47D0386D}"/>
                </a:ext>
              </a:extLst>
            </xdr:cNvPr>
            <xdr:cNvSpPr txBox="1"/>
          </xdr:nvSpPr>
          <xdr:spPr>
            <a:xfrm>
              <a:off x="5401313" y="12967397"/>
              <a:ext cx="2174815" cy="85713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t">
              <a:noAutofit/>
            </a:bodyPr>
            <a:lstStyle/>
            <a:p>
              <a:pPr algn="ctr"/>
              <a14:m>
                <m:oMathPara xmlns:m="http://schemas.openxmlformats.org/officeDocument/2006/math">
                  <m:oMathParaPr>
                    <m:jc m:val="centerGroup"/>
                  </m:oMathParaPr>
                  <m:oMath xmlns:m="http://schemas.openxmlformats.org/officeDocument/2006/math">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sSup>
                              <m:sSupPr>
                                <m:ctrlPr>
                                  <a:rPr lang="en-US" sz="1600" b="0" i="1">
                                    <a:latin typeface="Cambria Math" panose="02040503050406030204" pitchFamily="18" charset="0"/>
                                  </a:rPr>
                                </m:ctrlPr>
                              </m:sSupPr>
                              <m:e>
                                <m:r>
                                  <a:rPr lang="en-US" sz="1600" b="0" i="1">
                                    <a:latin typeface="Cambria Math" panose="02040503050406030204" pitchFamily="18" charset="0"/>
                                  </a:rPr>
                                  <m:t>(1+</m:t>
                                </m:r>
                                <m:r>
                                  <a:rPr lang="en-US" sz="1600" b="0" i="1">
                                    <a:latin typeface="Cambria Math" panose="02040503050406030204" pitchFamily="18" charset="0"/>
                                  </a:rPr>
                                  <m:t>𝑟</m:t>
                                </m:r>
                                <m:r>
                                  <a:rPr lang="en-US" sz="1600" b="0" i="1">
                                    <a:latin typeface="Cambria Math" panose="02040503050406030204" pitchFamily="18" charset="0"/>
                                  </a:rPr>
                                  <m:t>)</m:t>
                                </m:r>
                              </m:e>
                              <m:sup>
                                <m:r>
                                  <a:rPr lang="en-US" sz="1600" b="0" i="1">
                                    <a:latin typeface="Cambria Math" panose="02040503050406030204" pitchFamily="18" charset="0"/>
                                  </a:rPr>
                                  <m:t>𝑛</m:t>
                                </m:r>
                              </m:sup>
                            </m:sSup>
                            <m:r>
                              <a:rPr lang="en-US" sz="1600" b="0" i="1">
                                <a:latin typeface="Cambria Math" panose="02040503050406030204" pitchFamily="18" charset="0"/>
                              </a:rPr>
                              <m:t>−1</m:t>
                            </m:r>
                          </m:num>
                          <m:den>
                            <m:r>
                              <a:rPr lang="en-US" sz="1600" b="0" i="1">
                                <a:latin typeface="Cambria Math" panose="02040503050406030204" pitchFamily="18" charset="0"/>
                              </a:rPr>
                              <m:t>𝑟</m:t>
                            </m:r>
                          </m:den>
                        </m:f>
                      </m:e>
                    </m:d>
                  </m:oMath>
                </m:oMathPara>
              </a14:m>
              <a:endParaRPr lang="en-US" sz="1600"/>
            </a:p>
          </xdr:txBody>
        </xdr:sp>
      </mc:Choice>
      <mc:Fallback>
        <xdr:sp macro="" textlink="">
          <xdr:nvSpPr>
            <xdr:cNvPr id="3" name="TextBox 2">
              <a:extLst>
                <a:ext uri="{FF2B5EF4-FFF2-40B4-BE49-F238E27FC236}">
                  <a16:creationId xmlns:a16="http://schemas.microsoft.com/office/drawing/2014/main" id="{AF7DF1B0-D555-824E-BD04-0D4E47D0386D}"/>
                </a:ext>
              </a:extLst>
            </xdr:cNvPr>
            <xdr:cNvSpPr txBox="1"/>
          </xdr:nvSpPr>
          <xdr:spPr>
            <a:xfrm>
              <a:off x="5401313" y="12967397"/>
              <a:ext cx="2174815" cy="85713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t">
              <a:noAutofit/>
            </a:bodyPr>
            <a:lstStyle/>
            <a:p>
              <a:pPr algn="ctr"/>
              <a:r>
                <a:rPr lang="en-US" sz="1600" b="0" i="0">
                  <a:latin typeface="Cambria Math" panose="02040503050406030204" pitchFamily="18" charset="0"/>
                </a:rPr>
                <a:t>((〖(1+𝑟)〗^𝑛−1)/𝑟)</a:t>
              </a:r>
              <a:endParaRPr lang="en-US" sz="1600"/>
            </a:p>
          </xdr:txBody>
        </xdr:sp>
      </mc:Fallback>
    </mc:AlternateContent>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FDAEE5-8890-5147-A0AD-B5F1698EBDE9}" name="Table134" displayName="Table134" ref="E18:N43" totalsRowShown="0" headerRowDxfId="355" tableBorderDxfId="354" headerRowCellStyle="Normal 2 2">
  <autoFilter ref="E18:N43" xr:uid="{A250C50A-54A2-4A40-B13C-0879BEE2C226}">
    <filterColumn colId="9">
      <customFilters>
        <customFilter operator="greaterThanOrEqual" val="6.5"/>
      </customFilters>
    </filterColumn>
  </autoFilter>
  <sortState xmlns:xlrd2="http://schemas.microsoft.com/office/spreadsheetml/2017/richdata2" ref="E19:N43">
    <sortCondition ref="K19:K43"/>
    <sortCondition descending="1" ref="M19:M43"/>
  </sortState>
  <tableColumns count="10">
    <tableColumn id="1" xr3:uid="{536B1362-5D58-BA44-8979-E0916F13E7DC}" name="0" dataDxfId="353"/>
    <tableColumn id="2" xr3:uid="{61EF26C1-2366-664B-A1FB-30B8A6B887F6}" name="02" dataDxfId="352"/>
    <tableColumn id="3" xr3:uid="{96A68C97-3F3D-F148-ACE5-1856ABF281E1}" name="03" dataDxfId="351"/>
    <tableColumn id="4" xr3:uid="{E7DD7420-63DE-3C41-A6BC-514F9CC6602A}" name="04" dataDxfId="350"/>
    <tableColumn id="5" xr3:uid="{9C42CABD-D640-914B-A154-1C394E65CE22}" name="05" dataDxfId="349"/>
    <tableColumn id="6" xr3:uid="{16411ABB-CCC8-3D49-9FB0-AF6878962428}" name="06" dataDxfId="348"/>
    <tableColumn id="7" xr3:uid="{7B7CF636-494C-864D-BF44-18328F599011}" name="07" dataDxfId="347"/>
    <tableColumn id="8" xr3:uid="{5AD05705-0C1A-2F4C-B1F8-93548C567D06}" name="08" dataDxfId="346" dataCellStyle="Comma"/>
    <tableColumn id="9" xr3:uid="{1560D024-B47D-9B49-B5A2-CFCBF8B2B898}" name="09" dataDxfId="345"/>
    <tableColumn id="10" xr3:uid="{FBD63DAB-A7B5-A94D-BD9A-0666B3F7A966}" name="010" dataDxfId="344" dataCellStyle="Currency"/>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F7C9E96-CEBC-BC43-B4E6-2E7951F196E2}" name="Table135" displayName="Table135" ref="E18:N43" totalsRowShown="0" headerRowDxfId="330" dataDxfId="329" tableBorderDxfId="343" headerRowCellStyle="Normal 2 2">
  <autoFilter ref="E18:N43" xr:uid="{A250C50A-54A2-4A40-B13C-0879BEE2C226}">
    <filterColumn colId="9">
      <customFilters>
        <customFilter operator="greaterThanOrEqual" val="6.5"/>
      </customFilters>
    </filterColumn>
  </autoFilter>
  <sortState xmlns:xlrd2="http://schemas.microsoft.com/office/spreadsheetml/2017/richdata2" ref="E19:N43">
    <sortCondition ref="K19:K43"/>
    <sortCondition descending="1" ref="M19:M43"/>
  </sortState>
  <tableColumns count="10">
    <tableColumn id="1" xr3:uid="{2927F7BD-0ACB-0043-95B3-95606DAE6CF0}" name="0" dataDxfId="328"/>
    <tableColumn id="2" xr3:uid="{6BB5B784-069E-6841-A657-D683ED8BF707}" name="02" dataDxfId="327"/>
    <tableColumn id="3" xr3:uid="{5F179616-BEB0-2E44-959C-FA26C2939A85}" name="03" dataDxfId="326"/>
    <tableColumn id="4" xr3:uid="{54915B42-AD13-4A4D-A095-EC4144191228}" name="04" dataDxfId="325"/>
    <tableColumn id="5" xr3:uid="{23851DDE-5CBD-AA4B-813E-203E1B0A1465}" name="05" dataDxfId="324"/>
    <tableColumn id="6" xr3:uid="{48EADCBE-AC0B-664D-A3DF-DB1956340E92}" name="06" dataDxfId="323"/>
    <tableColumn id="7" xr3:uid="{A2E86B4C-F3C3-F743-8F44-3D3A9899C052}" name="07" dataDxfId="322"/>
    <tableColumn id="8" xr3:uid="{9192843B-D429-9C42-AC03-F65827946DE4}" name="08" dataDxfId="321" dataCellStyle="Comma"/>
    <tableColumn id="9" xr3:uid="{6135C50B-7211-B84F-8669-F7B1EBAAE16B}" name="09" dataDxfId="320"/>
    <tableColumn id="10" xr3:uid="{781EB1C9-E874-634C-9549-3A7296C263A4}" name="010" dataDxfId="319" dataCellStyle="Currency"/>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588B30-8543-5B41-BD0C-3A3DCD4F25B3}" name="Table1" displayName="Table1" ref="E18:N43" totalsRowShown="0" headerRowDxfId="342" dataDxfId="341" tableBorderDxfId="356" headerRowCellStyle="Normal 2 2">
  <autoFilter ref="E18:N43" xr:uid="{A250C50A-54A2-4A40-B13C-0879BEE2C226}">
    <filterColumn colId="9">
      <customFilters>
        <customFilter operator="greaterThanOrEqual" val="6.5"/>
      </customFilters>
    </filterColumn>
  </autoFilter>
  <sortState xmlns:xlrd2="http://schemas.microsoft.com/office/spreadsheetml/2017/richdata2" ref="E19:N43">
    <sortCondition ref="K19:K43"/>
    <sortCondition descending="1" ref="M19:M43"/>
  </sortState>
  <tableColumns count="10">
    <tableColumn id="1" xr3:uid="{E507455D-EF81-1846-BAF7-2A7BFE5553E5}" name="City" dataDxfId="340"/>
    <tableColumn id="2" xr3:uid="{08B5EF6B-707B-3541-87D6-A8EB2FF95069}" name="2017 Rank" dataDxfId="339"/>
    <tableColumn id="3" xr3:uid="{7C240CF5-75C3-2D49-A258-02E5EDEEBF91}" name="2024 Rank" dataDxfId="338"/>
    <tableColumn id="4" xr3:uid="{D7DD881B-0F77-0148-A9BF-E2502D644957}" name="Overall Score" dataDxfId="337"/>
    <tableColumn id="5" xr3:uid="{E86055C8-72CE-4245-B9F1-8F961F7CEB01}" name="State" dataDxfId="336"/>
    <tableColumn id="6" xr3:uid="{275FCEC8-4E8B-8944-87A6-A84F6953A852}" name="Region" dataDxfId="335"/>
    <tableColumn id="7" xr3:uid="{715BDB0A-46F0-3D4B-8D52-2C82E2C138EC}" name="Location Type" dataDxfId="334"/>
    <tableColumn id="8" xr3:uid="{DA1BD245-C9D2-4A4E-9D8F-2E83E5CF948B}" name="City Population" dataDxfId="333" dataCellStyle="Comma"/>
    <tableColumn id="9" xr3:uid="{F213C65C-C0C3-6F44-8B1B-ECB9E655CFA5}" name="Average High Temp" dataDxfId="332"/>
    <tableColumn id="10" xr3:uid="{25B17879-75BF-ED45-A3BF-C27631F171CB}" name="Quality of Life Rating" dataDxfId="331" dataCellStyle="Currency"/>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1.xml"/><Relationship Id="rId1" Type="http://schemas.openxmlformats.org/officeDocument/2006/relationships/vmlDrawing" Target="../drawings/vmlDrawing7.v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2.xml"/><Relationship Id="rId1" Type="http://schemas.openxmlformats.org/officeDocument/2006/relationships/vmlDrawing" Target="../drawings/vmlDrawing8.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9.vml"/></Relationships>
</file>

<file path=xl/worksheets/_rels/sheet1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table" Target="../tables/table3.xml"/><Relationship Id="rId1" Type="http://schemas.openxmlformats.org/officeDocument/2006/relationships/vmlDrawing" Target="../drawings/vmlDrawing10.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11.v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1" Type="http://schemas.openxmlformats.org/officeDocument/2006/relationships/hyperlink" Target="https://ohio.qualtrics.com/jfe/form/SV_bIt9mD3RmA2Ycrc"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27F82-EDBB-CF41-97A3-56F5E20758CB}">
  <sheetPr codeName="Sheet91">
    <tabColor rgb="FFFFFF00"/>
  </sheetPr>
  <dimension ref="A1:G53"/>
  <sheetViews>
    <sheetView topLeftCell="A25" zoomScale="160" zoomScaleNormal="160" workbookViewId="0">
      <selection activeCell="B40" sqref="B40"/>
    </sheetView>
  </sheetViews>
  <sheetFormatPr baseColWidth="10" defaultColWidth="8.83203125" defaultRowHeight="15" x14ac:dyDescent="0.2"/>
  <cols>
    <col min="1" max="1" width="30.6640625" customWidth="1"/>
    <col min="2" max="2" width="53.83203125" customWidth="1"/>
    <col min="4" max="4" width="10.5" customWidth="1"/>
  </cols>
  <sheetData>
    <row r="1" spans="1:7" ht="27" customHeight="1" x14ac:dyDescent="0.2"/>
    <row r="2" spans="1:7" ht="27" customHeight="1" x14ac:dyDescent="0.2"/>
    <row r="3" spans="1:7" ht="17" x14ac:dyDescent="0.2">
      <c r="A3" s="251" t="s">
        <v>269</v>
      </c>
      <c r="B3" s="251" t="s">
        <v>270</v>
      </c>
      <c r="D3" s="252"/>
    </row>
    <row r="4" spans="1:7" x14ac:dyDescent="0.2">
      <c r="A4" s="253" t="s">
        <v>271</v>
      </c>
      <c r="B4" t="s">
        <v>272</v>
      </c>
    </row>
    <row r="5" spans="1:7" x14ac:dyDescent="0.2">
      <c r="A5" s="253" t="s">
        <v>273</v>
      </c>
      <c r="B5" t="s">
        <v>274</v>
      </c>
    </row>
    <row r="6" spans="1:7" x14ac:dyDescent="0.2">
      <c r="A6" s="253" t="s">
        <v>275</v>
      </c>
      <c r="B6" t="s">
        <v>276</v>
      </c>
    </row>
    <row r="7" spans="1:7" x14ac:dyDescent="0.2">
      <c r="A7" s="253" t="s">
        <v>277</v>
      </c>
      <c r="B7" t="s">
        <v>278</v>
      </c>
    </row>
    <row r="8" spans="1:7" x14ac:dyDescent="0.2">
      <c r="A8" s="253" t="s">
        <v>279</v>
      </c>
      <c r="B8" t="s">
        <v>280</v>
      </c>
    </row>
    <row r="9" spans="1:7" x14ac:dyDescent="0.2">
      <c r="A9" s="253" t="s">
        <v>281</v>
      </c>
      <c r="B9" t="s">
        <v>282</v>
      </c>
      <c r="G9" s="254"/>
    </row>
    <row r="10" spans="1:7" x14ac:dyDescent="0.2">
      <c r="A10" s="253" t="s">
        <v>283</v>
      </c>
      <c r="B10" t="s">
        <v>284</v>
      </c>
    </row>
    <row r="11" spans="1:7" x14ac:dyDescent="0.2">
      <c r="A11" s="253" t="s">
        <v>285</v>
      </c>
      <c r="B11" t="s">
        <v>286</v>
      </c>
    </row>
    <row r="12" spans="1:7" x14ac:dyDescent="0.2">
      <c r="A12" s="253" t="s">
        <v>287</v>
      </c>
      <c r="B12" t="s">
        <v>288</v>
      </c>
    </row>
    <row r="13" spans="1:7" x14ac:dyDescent="0.2">
      <c r="A13" s="253" t="s">
        <v>289</v>
      </c>
      <c r="B13" t="s">
        <v>290</v>
      </c>
    </row>
    <row r="14" spans="1:7" x14ac:dyDescent="0.2">
      <c r="A14" t="s">
        <v>291</v>
      </c>
      <c r="B14" t="s">
        <v>292</v>
      </c>
    </row>
    <row r="15" spans="1:7" x14ac:dyDescent="0.2">
      <c r="A15" t="s">
        <v>293</v>
      </c>
      <c r="B15" t="s">
        <v>294</v>
      </c>
    </row>
    <row r="16" spans="1:7" x14ac:dyDescent="0.2">
      <c r="A16" t="s">
        <v>295</v>
      </c>
      <c r="B16" t="s">
        <v>296</v>
      </c>
    </row>
    <row r="17" spans="1:2" x14ac:dyDescent="0.2">
      <c r="A17" t="s">
        <v>297</v>
      </c>
      <c r="B17" t="s">
        <v>298</v>
      </c>
    </row>
    <row r="18" spans="1:2" x14ac:dyDescent="0.2">
      <c r="A18" t="s">
        <v>299</v>
      </c>
      <c r="B18" t="s">
        <v>300</v>
      </c>
    </row>
    <row r="19" spans="1:2" x14ac:dyDescent="0.2">
      <c r="A19" t="s">
        <v>301</v>
      </c>
      <c r="B19" t="s">
        <v>302</v>
      </c>
    </row>
    <row r="20" spans="1:2" x14ac:dyDescent="0.2">
      <c r="A20" t="s">
        <v>303</v>
      </c>
      <c r="B20" t="s">
        <v>304</v>
      </c>
    </row>
    <row r="21" spans="1:2" x14ac:dyDescent="0.2">
      <c r="A21" t="s">
        <v>305</v>
      </c>
      <c r="B21" t="s">
        <v>306</v>
      </c>
    </row>
    <row r="22" spans="1:2" x14ac:dyDescent="0.2">
      <c r="A22" t="s">
        <v>307</v>
      </c>
      <c r="B22" t="s">
        <v>308</v>
      </c>
    </row>
    <row r="23" spans="1:2" x14ac:dyDescent="0.2">
      <c r="A23" t="s">
        <v>309</v>
      </c>
      <c r="B23" t="s">
        <v>310</v>
      </c>
    </row>
    <row r="24" spans="1:2" x14ac:dyDescent="0.2">
      <c r="A24" t="s">
        <v>311</v>
      </c>
      <c r="B24" t="s">
        <v>312</v>
      </c>
    </row>
    <row r="25" spans="1:2" x14ac:dyDescent="0.2">
      <c r="A25" t="s">
        <v>313</v>
      </c>
      <c r="B25" t="s">
        <v>314</v>
      </c>
    </row>
    <row r="26" spans="1:2" x14ac:dyDescent="0.2">
      <c r="A26" t="s">
        <v>315</v>
      </c>
      <c r="B26" t="s">
        <v>316</v>
      </c>
    </row>
    <row r="27" spans="1:2" x14ac:dyDescent="0.2">
      <c r="A27" t="s">
        <v>317</v>
      </c>
      <c r="B27" t="s">
        <v>318</v>
      </c>
    </row>
    <row r="28" spans="1:2" x14ac:dyDescent="0.2">
      <c r="A28" t="s">
        <v>319</v>
      </c>
      <c r="B28" t="s">
        <v>320</v>
      </c>
    </row>
    <row r="29" spans="1:2" x14ac:dyDescent="0.2">
      <c r="A29" t="s">
        <v>321</v>
      </c>
      <c r="B29" t="s">
        <v>322</v>
      </c>
    </row>
    <row r="30" spans="1:2" x14ac:dyDescent="0.2">
      <c r="A30" t="s">
        <v>323</v>
      </c>
      <c r="B30" t="s">
        <v>324</v>
      </c>
    </row>
    <row r="31" spans="1:2" x14ac:dyDescent="0.2">
      <c r="A31" t="s">
        <v>325</v>
      </c>
      <c r="B31" t="s">
        <v>326</v>
      </c>
    </row>
    <row r="32" spans="1:2" x14ac:dyDescent="0.2">
      <c r="A32" t="s">
        <v>327</v>
      </c>
      <c r="B32" t="s">
        <v>328</v>
      </c>
    </row>
    <row r="33" spans="1:2" x14ac:dyDescent="0.2">
      <c r="A33" s="253" t="s">
        <v>329</v>
      </c>
      <c r="B33" t="s">
        <v>330</v>
      </c>
    </row>
    <row r="34" spans="1:2" x14ac:dyDescent="0.2">
      <c r="A34" s="253" t="s">
        <v>331</v>
      </c>
      <c r="B34" t="s">
        <v>332</v>
      </c>
    </row>
    <row r="35" spans="1:2" x14ac:dyDescent="0.2">
      <c r="A35" t="s">
        <v>333</v>
      </c>
      <c r="B35" t="s">
        <v>334</v>
      </c>
    </row>
    <row r="36" spans="1:2" x14ac:dyDescent="0.2">
      <c r="A36" t="s">
        <v>335</v>
      </c>
      <c r="B36" t="s">
        <v>336</v>
      </c>
    </row>
    <row r="37" spans="1:2" x14ac:dyDescent="0.2">
      <c r="A37" t="s">
        <v>337</v>
      </c>
      <c r="B37" t="s">
        <v>338</v>
      </c>
    </row>
    <row r="38" spans="1:2" x14ac:dyDescent="0.2">
      <c r="A38" t="s">
        <v>339</v>
      </c>
      <c r="B38" t="s">
        <v>340</v>
      </c>
    </row>
    <row r="39" spans="1:2" x14ac:dyDescent="0.2">
      <c r="A39" t="s">
        <v>341</v>
      </c>
      <c r="B39" t="s">
        <v>342</v>
      </c>
    </row>
    <row r="40" spans="1:2" x14ac:dyDescent="0.2">
      <c r="A40" t="s">
        <v>343</v>
      </c>
      <c r="B40" t="s">
        <v>344</v>
      </c>
    </row>
    <row r="41" spans="1:2" x14ac:dyDescent="0.2">
      <c r="A41" t="s">
        <v>345</v>
      </c>
      <c r="B41" t="s">
        <v>346</v>
      </c>
    </row>
    <row r="42" spans="1:2" x14ac:dyDescent="0.2">
      <c r="A42" t="s">
        <v>347</v>
      </c>
      <c r="B42" t="s">
        <v>348</v>
      </c>
    </row>
    <row r="43" spans="1:2" x14ac:dyDescent="0.2">
      <c r="A43" s="253" t="s">
        <v>349</v>
      </c>
      <c r="B43" t="s">
        <v>350</v>
      </c>
    </row>
    <row r="44" spans="1:2" x14ac:dyDescent="0.2">
      <c r="A44" t="s">
        <v>351</v>
      </c>
      <c r="B44" t="s">
        <v>352</v>
      </c>
    </row>
    <row r="45" spans="1:2" x14ac:dyDescent="0.2">
      <c r="A45" t="s">
        <v>353</v>
      </c>
      <c r="B45" t="s">
        <v>354</v>
      </c>
    </row>
    <row r="46" spans="1:2" x14ac:dyDescent="0.2">
      <c r="A46" t="s">
        <v>355</v>
      </c>
      <c r="B46" t="s">
        <v>356</v>
      </c>
    </row>
    <row r="47" spans="1:2" x14ac:dyDescent="0.2">
      <c r="A47" t="s">
        <v>357</v>
      </c>
      <c r="B47" t="s">
        <v>358</v>
      </c>
    </row>
    <row r="48" spans="1:2" x14ac:dyDescent="0.2">
      <c r="A48" t="s">
        <v>359</v>
      </c>
      <c r="B48" t="s">
        <v>360</v>
      </c>
    </row>
    <row r="49" spans="1:2" x14ac:dyDescent="0.2">
      <c r="A49" t="s">
        <v>361</v>
      </c>
      <c r="B49" t="s">
        <v>362</v>
      </c>
    </row>
    <row r="50" spans="1:2" x14ac:dyDescent="0.2">
      <c r="A50" t="s">
        <v>363</v>
      </c>
      <c r="B50" t="s">
        <v>364</v>
      </c>
    </row>
    <row r="51" spans="1:2" x14ac:dyDescent="0.2">
      <c r="A51" t="s">
        <v>365</v>
      </c>
      <c r="B51" t="s">
        <v>366</v>
      </c>
    </row>
    <row r="52" spans="1:2" x14ac:dyDescent="0.2">
      <c r="A52" t="s">
        <v>367</v>
      </c>
      <c r="B52" t="s">
        <v>368</v>
      </c>
    </row>
    <row r="53" spans="1:2" x14ac:dyDescent="0.2">
      <c r="A53" t="s">
        <v>369</v>
      </c>
      <c r="B53" t="s">
        <v>370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0A8E2-16A2-E64C-8D13-7B7FAF0CDB94}">
  <dimension ref="D1:AR62"/>
  <sheetViews>
    <sheetView showGridLines="0" zoomScale="120" zoomScaleNormal="120" workbookViewId="0">
      <pane ySplit="2" topLeftCell="A3" activePane="bottomLeft" state="frozen"/>
      <selection pane="bottomLeft" activeCell="A3" sqref="A3"/>
    </sheetView>
  </sheetViews>
  <sheetFormatPr baseColWidth="10" defaultColWidth="8.83203125" defaultRowHeight="15" x14ac:dyDescent="0.2"/>
  <cols>
    <col min="1" max="3" width="1" customWidth="1"/>
    <col min="4" max="4" width="8.83203125" customWidth="1"/>
    <col min="5" max="5" width="30.5" customWidth="1"/>
    <col min="6" max="6" width="19.33203125" bestFit="1" customWidth="1"/>
    <col min="7" max="7" width="19.33203125" customWidth="1"/>
    <col min="8" max="9" width="15.5" customWidth="1"/>
    <col min="10" max="10" width="15.83203125" customWidth="1"/>
    <col min="11" max="11" width="79.33203125" customWidth="1"/>
  </cols>
  <sheetData>
    <row r="1" spans="4:44" s="322" customFormat="1" ht="22" customHeight="1" x14ac:dyDescent="0.2">
      <c r="D1" s="268" t="s">
        <v>503</v>
      </c>
      <c r="E1" s="268" t="s">
        <v>504</v>
      </c>
      <c r="F1" s="268" t="s">
        <v>505</v>
      </c>
      <c r="G1" s="269"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268"/>
      <c r="I1" s="268"/>
      <c r="J1" s="268"/>
      <c r="K1" s="268"/>
      <c r="L1" s="269" t="str" cm="1">
        <f t="array" ref="L1">_xlfn.IFS(ROW(A100)&lt;100,"Undo deleted row or quit without saving",COLUMN(AZ1)&lt;52,"Undo deleted column or quit without saving",ROW(A100)&gt;100,"Undo inserted row or quit without saving",COLUMN(AZ1)&gt;52,"Undo inserted column or quit without saving",Scoreboard!$F$22&lt;&gt;"","Security compromised: Undo last action or quit without saving",TRUE=TRUE,"Joe Bobcat")</f>
        <v>Joe Bobcat</v>
      </c>
      <c r="M1" s="269"/>
      <c r="N1" s="269"/>
      <c r="O1" s="269" t="s">
        <v>506</v>
      </c>
      <c r="P1" s="269"/>
      <c r="Q1" s="269"/>
      <c r="R1" s="269"/>
      <c r="S1" s="270" t="s">
        <v>507</v>
      </c>
      <c r="T1" s="269"/>
      <c r="U1" s="269"/>
      <c r="V1" s="321" t="s">
        <v>512</v>
      </c>
      <c r="W1" s="272"/>
      <c r="X1" s="271"/>
      <c r="Y1" s="272"/>
      <c r="Z1" s="271"/>
      <c r="AA1" s="268" t="str">
        <f t="shared" ref="AA1:AD2" si="0">D1</f>
        <v>earned</v>
      </c>
      <c r="AB1" s="268" t="str">
        <f t="shared" si="0"/>
        <v>possible</v>
      </c>
      <c r="AC1" s="268" t="str">
        <f t="shared" si="0"/>
        <v>cell</v>
      </c>
      <c r="AD1" s="269" t="str">
        <f t="shared" ca="1" si="0"/>
        <v>error</v>
      </c>
      <c r="AE1" s="268"/>
      <c r="AF1" s="268"/>
      <c r="AG1" s="273"/>
      <c r="AH1" s="273"/>
      <c r="AI1" s="269" t="str">
        <f>L1</f>
        <v>Joe Bobcat</v>
      </c>
      <c r="AJ1" s="269"/>
      <c r="AK1" s="273"/>
      <c r="AL1" s="273"/>
      <c r="AM1" s="273"/>
      <c r="AN1" s="273"/>
      <c r="AO1" s="269" t="s">
        <v>506</v>
      </c>
      <c r="AP1" s="273"/>
      <c r="AQ1" s="273"/>
      <c r="AR1" s="273"/>
    </row>
    <row r="2" spans="4:44" s="322" customFormat="1" ht="23" customHeight="1" thickBot="1" x14ac:dyDescent="0.4">
      <c r="D2" s="274">
        <f ca="1">'2 Loan SC'!$D$2</f>
        <v>0</v>
      </c>
      <c r="E2" s="275">
        <f>'2 Loan SC'!$E$2</f>
        <v>15</v>
      </c>
      <c r="F2" s="274" t="str" cm="1">
        <f t="array" aca="1" ref="F2" ca="1">SUBSTITUTE(IF(LEN(CELL("address"))&lt;15,CELL("address"),""),"$","")</f>
        <v/>
      </c>
      <c r="G2" s="276" t="str" cm="1">
        <f t="array" aca="1" ref="G2" ca="1">IF(ISNUMBER(SEARCH("#REF!",_xlfn.SINGLE(_xlfn.FORMULATEXT(INDIRECT("'2 Loan SC'!" &amp; F2))))), "DRAGGING CELLS IS NOT PERMITTED. PLEASE UNDO LAST ACTION!!",IF(IF('2 Loan SC'!E2=0,1,'2 Loan SC'!F2/'2 Loan SC'!E2)&gt;=Scoreboard!$F$19,IF(ISNUMBER(SEARCH("#REF!",_xlfn.SINGLE(_xlfn.FORMULATEXT(INDIRECT("'2 Loan SC'!"&amp;F2))))),"DRAGGING CELLS IS NOT PERMITTED. PLEASE UNDO LAST ACTION!!",IF($S$1&lt;&gt;"Feedback OFF",IFERROR(HLOOKUP(INDIRECT("'2 Loan SC'!"&amp;F2),FeedbackSFX!$B$2:$N$10,IF($S$1="Feedback ON", 2, FeedbackSFX!B1), FALSE), ""),"")),"Earn "&amp;TEXT(Scoreboard!$F$19,"0%")&amp;" to unlock score and feedback."))</f>
        <v/>
      </c>
      <c r="H2" s="277"/>
      <c r="I2" s="277"/>
      <c r="J2" s="277"/>
      <c r="K2" s="277"/>
      <c r="L2" s="278"/>
      <c r="M2" s="277"/>
      <c r="N2" s="277"/>
      <c r="O2" s="277"/>
      <c r="P2" s="277"/>
      <c r="Q2" s="277"/>
      <c r="R2" s="277"/>
      <c r="S2" s="284" t="str">
        <f ca="1">IF(Scoreboard!$E$4="Excel version: Invalid","****ERROR: Scoreboard requires Excel 365 or 2021 to run****", "")</f>
        <v/>
      </c>
      <c r="T2" s="277"/>
      <c r="U2" s="277"/>
      <c r="V2" s="279"/>
      <c r="W2" s="280"/>
      <c r="X2" s="281"/>
      <c r="Y2" s="280"/>
      <c r="Z2" s="281"/>
      <c r="AA2" s="282">
        <f t="shared" ca="1" si="0"/>
        <v>0</v>
      </c>
      <c r="AB2" s="282">
        <f t="shared" si="0"/>
        <v>15</v>
      </c>
      <c r="AC2" s="282" t="str">
        <f t="shared" ca="1" si="0"/>
        <v/>
      </c>
      <c r="AD2" s="276" t="str">
        <f t="shared" ca="1" si="0"/>
        <v/>
      </c>
      <c r="AE2" s="277"/>
      <c r="AF2" s="277"/>
      <c r="AG2" s="283"/>
      <c r="AH2" s="283"/>
      <c r="AI2" s="283"/>
      <c r="AJ2" s="283"/>
      <c r="AK2" s="283"/>
      <c r="AL2" s="283"/>
      <c r="AM2" s="283"/>
      <c r="AN2" s="283"/>
      <c r="AO2" s="283"/>
      <c r="AP2" s="283"/>
      <c r="AQ2" s="283"/>
      <c r="AR2" s="283"/>
    </row>
    <row r="3" spans="4:44" ht="5" customHeight="1" x14ac:dyDescent="0.2"/>
    <row r="5" spans="4:44" ht="19" x14ac:dyDescent="0.25">
      <c r="E5" s="64" t="s">
        <v>23</v>
      </c>
      <c r="F5" s="65"/>
      <c r="G5" s="65"/>
      <c r="H5" s="65"/>
      <c r="I5" s="65"/>
      <c r="J5" s="65"/>
      <c r="K5" s="66"/>
    </row>
    <row r="6" spans="4:44" ht="16" x14ac:dyDescent="0.2">
      <c r="E6" s="67" t="s">
        <v>24</v>
      </c>
      <c r="F6" s="68"/>
      <c r="G6" s="68"/>
      <c r="H6" s="68"/>
      <c r="I6" s="68"/>
      <c r="J6" s="68"/>
      <c r="K6" s="69"/>
    </row>
    <row r="7" spans="4:44" ht="16" x14ac:dyDescent="0.2">
      <c r="E7" s="70" t="s">
        <v>25</v>
      </c>
      <c r="F7" s="71"/>
      <c r="G7" s="71"/>
      <c r="H7" s="71"/>
      <c r="I7" s="71"/>
      <c r="J7" s="71"/>
      <c r="K7" s="72"/>
    </row>
    <row r="8" spans="4:44" ht="16" x14ac:dyDescent="0.2">
      <c r="E8" s="70"/>
      <c r="F8" s="71"/>
      <c r="G8" s="71"/>
      <c r="H8" s="71"/>
      <c r="I8" s="71"/>
      <c r="J8" s="71"/>
      <c r="K8" s="72"/>
    </row>
    <row r="9" spans="4:44" ht="16" x14ac:dyDescent="0.2">
      <c r="E9" s="73" t="s">
        <v>2</v>
      </c>
      <c r="F9" s="71"/>
      <c r="G9" s="71"/>
      <c r="H9" s="71"/>
      <c r="I9" s="71"/>
      <c r="J9" s="71"/>
      <c r="K9" s="72"/>
    </row>
    <row r="10" spans="4:44" ht="16" x14ac:dyDescent="0.2">
      <c r="E10" s="74" t="s">
        <v>26</v>
      </c>
      <c r="F10" s="75"/>
      <c r="G10" s="75"/>
      <c r="H10" s="75"/>
      <c r="I10" s="75"/>
      <c r="J10" s="75"/>
      <c r="K10" s="76"/>
    </row>
    <row r="11" spans="4:44" ht="16" x14ac:dyDescent="0.2">
      <c r="E11" s="77" t="s">
        <v>27</v>
      </c>
      <c r="F11" s="78"/>
      <c r="G11" s="78"/>
      <c r="H11" s="78"/>
      <c r="I11" s="78"/>
      <c r="J11" s="78"/>
      <c r="K11" s="79"/>
    </row>
    <row r="12" spans="4:44" ht="16" x14ac:dyDescent="0.2">
      <c r="E12" s="74" t="s">
        <v>28</v>
      </c>
      <c r="F12" s="75"/>
      <c r="G12" s="75"/>
      <c r="H12" s="75"/>
      <c r="I12" s="75"/>
      <c r="J12" s="75"/>
      <c r="K12" s="76"/>
    </row>
    <row r="13" spans="4:44" ht="16" x14ac:dyDescent="0.2">
      <c r="E13" s="80" t="s">
        <v>29</v>
      </c>
      <c r="F13" s="71"/>
      <c r="G13" s="71"/>
      <c r="H13" s="71"/>
      <c r="I13" s="71"/>
      <c r="J13" s="71"/>
      <c r="K13" s="72"/>
    </row>
    <row r="14" spans="4:44" ht="16" x14ac:dyDescent="0.2">
      <c r="E14" s="81" t="s">
        <v>30</v>
      </c>
      <c r="F14" s="82"/>
      <c r="G14" s="82"/>
      <c r="H14" s="82"/>
      <c r="I14" s="82"/>
      <c r="J14" s="82"/>
      <c r="K14" s="83"/>
    </row>
    <row r="15" spans="4:44" ht="16" x14ac:dyDescent="0.2">
      <c r="E15" s="84"/>
      <c r="F15" s="84"/>
      <c r="G15" s="84"/>
      <c r="H15" s="84"/>
      <c r="I15" s="84"/>
      <c r="J15" s="84"/>
      <c r="K15" s="84"/>
    </row>
    <row r="16" spans="4:44" ht="16" x14ac:dyDescent="0.2">
      <c r="E16" s="84"/>
      <c r="F16" s="84"/>
      <c r="G16" s="84"/>
      <c r="H16" s="84"/>
      <c r="I16" s="84"/>
      <c r="J16" s="84"/>
      <c r="K16" s="84"/>
    </row>
    <row r="17" spans="5:11" ht="16" x14ac:dyDescent="0.2">
      <c r="E17" s="85" t="s">
        <v>31</v>
      </c>
      <c r="F17" s="86">
        <v>12</v>
      </c>
      <c r="G17" s="87"/>
      <c r="H17" s="88"/>
      <c r="I17" s="88"/>
      <c r="J17" s="88"/>
      <c r="K17" s="88"/>
    </row>
    <row r="18" spans="5:11" ht="16" x14ac:dyDescent="0.2">
      <c r="E18" s="85" t="s">
        <v>32</v>
      </c>
      <c r="F18" s="89">
        <v>3.2050000000000002E-2</v>
      </c>
      <c r="G18" s="90"/>
      <c r="H18" s="88"/>
      <c r="I18" s="88"/>
      <c r="J18" s="88"/>
      <c r="K18" s="88"/>
    </row>
    <row r="19" spans="5:11" ht="16" x14ac:dyDescent="0.2">
      <c r="E19" s="84"/>
      <c r="F19" s="84"/>
      <c r="G19" s="88"/>
      <c r="H19" s="88"/>
      <c r="I19" s="88"/>
      <c r="J19" s="88"/>
    </row>
    <row r="20" spans="5:11" ht="16" x14ac:dyDescent="0.2">
      <c r="E20" s="85" t="s">
        <v>33</v>
      </c>
      <c r="F20" s="323"/>
      <c r="G20" s="88"/>
      <c r="H20" s="88"/>
      <c r="I20" s="88"/>
      <c r="J20" s="88"/>
    </row>
    <row r="21" spans="5:11" ht="16" x14ac:dyDescent="0.2">
      <c r="E21" s="84"/>
      <c r="F21" s="84"/>
      <c r="G21" s="88"/>
      <c r="H21" s="88" t="s">
        <v>34</v>
      </c>
      <c r="I21" s="88"/>
      <c r="J21" s="88"/>
    </row>
    <row r="22" spans="5:11" ht="16" x14ac:dyDescent="0.2">
      <c r="E22" s="84"/>
      <c r="F22" s="84"/>
      <c r="G22" s="88"/>
      <c r="I22" s="88"/>
      <c r="J22" s="88"/>
    </row>
    <row r="23" spans="5:11" ht="16" x14ac:dyDescent="0.2">
      <c r="E23" s="88"/>
      <c r="F23" s="88"/>
      <c r="G23" s="88"/>
      <c r="H23" s="88"/>
      <c r="I23" s="88"/>
      <c r="J23" s="88"/>
    </row>
    <row r="24" spans="5:11" ht="34" x14ac:dyDescent="0.2">
      <c r="E24" s="85" t="s">
        <v>35</v>
      </c>
      <c r="F24" s="91" t="s">
        <v>36</v>
      </c>
      <c r="G24" s="91" t="s">
        <v>37</v>
      </c>
      <c r="H24" s="91" t="s">
        <v>38</v>
      </c>
      <c r="I24" s="92" t="s">
        <v>39</v>
      </c>
      <c r="J24" s="92" t="s">
        <v>40</v>
      </c>
    </row>
    <row r="25" spans="5:11" ht="16" x14ac:dyDescent="0.2">
      <c r="E25" s="93">
        <v>2707554</v>
      </c>
      <c r="F25" s="93">
        <v>360</v>
      </c>
      <c r="G25" s="324">
        <v>152548</v>
      </c>
      <c r="H25" s="325"/>
      <c r="I25" s="325"/>
      <c r="J25" s="238"/>
    </row>
    <row r="26" spans="5:11" ht="16" x14ac:dyDescent="0.2">
      <c r="E26" s="93">
        <v>8097296</v>
      </c>
      <c r="F26" s="93">
        <v>360</v>
      </c>
      <c r="G26" s="94">
        <v>208914</v>
      </c>
      <c r="H26" s="325"/>
      <c r="I26" s="325"/>
      <c r="J26" s="238"/>
    </row>
    <row r="27" spans="5:11" ht="16" x14ac:dyDescent="0.2">
      <c r="E27" s="93">
        <v>8172534</v>
      </c>
      <c r="F27" s="93">
        <v>180</v>
      </c>
      <c r="G27" s="94">
        <v>278503</v>
      </c>
      <c r="H27" s="325"/>
      <c r="I27" s="325"/>
      <c r="J27" s="238"/>
    </row>
    <row r="28" spans="5:11" ht="16" x14ac:dyDescent="0.2">
      <c r="E28" s="93">
        <v>1098716</v>
      </c>
      <c r="F28" s="93">
        <v>180</v>
      </c>
      <c r="G28" s="94">
        <v>89329</v>
      </c>
      <c r="H28" s="325"/>
      <c r="I28" s="325"/>
      <c r="J28" s="238"/>
    </row>
    <row r="29" spans="5:11" ht="16" x14ac:dyDescent="0.2">
      <c r="E29" s="93">
        <v>8926344</v>
      </c>
      <c r="F29" s="93">
        <v>180</v>
      </c>
      <c r="G29" s="324">
        <v>162786</v>
      </c>
      <c r="H29" s="325"/>
      <c r="I29" s="325"/>
      <c r="J29" s="238"/>
    </row>
    <row r="30" spans="5:11" ht="16" x14ac:dyDescent="0.2">
      <c r="E30" s="93">
        <v>9088781</v>
      </c>
      <c r="F30" s="93">
        <v>180</v>
      </c>
      <c r="G30" s="324">
        <v>83242</v>
      </c>
      <c r="H30" s="325"/>
      <c r="I30" s="325"/>
      <c r="J30" s="238"/>
    </row>
    <row r="31" spans="5:11" ht="16" x14ac:dyDescent="0.2">
      <c r="E31" s="93">
        <v>6380872</v>
      </c>
      <c r="F31" s="93">
        <v>360</v>
      </c>
      <c r="G31" s="324">
        <v>208825</v>
      </c>
      <c r="H31" s="325"/>
      <c r="I31" s="325"/>
      <c r="J31" s="238"/>
    </row>
    <row r="32" spans="5:11" ht="16" x14ac:dyDescent="0.2">
      <c r="E32" s="93">
        <v>3364899</v>
      </c>
      <c r="F32" s="93">
        <v>360</v>
      </c>
      <c r="G32" s="324">
        <v>249062</v>
      </c>
      <c r="H32" s="325"/>
      <c r="I32" s="325"/>
      <c r="J32" s="238"/>
    </row>
    <row r="33" spans="5:10" ht="16" x14ac:dyDescent="0.2">
      <c r="E33" s="93">
        <v>7396558</v>
      </c>
      <c r="F33" s="93">
        <v>360</v>
      </c>
      <c r="G33" s="324">
        <v>144147</v>
      </c>
      <c r="H33" s="325"/>
      <c r="I33" s="325"/>
      <c r="J33" s="238"/>
    </row>
    <row r="34" spans="5:10" ht="16" x14ac:dyDescent="0.2">
      <c r="E34" s="93">
        <v>5154006</v>
      </c>
      <c r="F34" s="93">
        <v>360</v>
      </c>
      <c r="G34" s="324">
        <v>90574</v>
      </c>
      <c r="H34" s="325"/>
      <c r="I34" s="325"/>
      <c r="J34" s="238"/>
    </row>
    <row r="35" spans="5:10" ht="16" x14ac:dyDescent="0.2">
      <c r="E35" s="93">
        <v>6905105</v>
      </c>
      <c r="F35" s="93">
        <v>360</v>
      </c>
      <c r="G35" s="324">
        <v>169963</v>
      </c>
      <c r="H35" s="325"/>
      <c r="I35" s="325"/>
      <c r="J35" s="238"/>
    </row>
    <row r="36" spans="5:10" ht="16" x14ac:dyDescent="0.2">
      <c r="E36" s="93">
        <v>1106474</v>
      </c>
      <c r="F36" s="93">
        <v>360</v>
      </c>
      <c r="G36" s="324">
        <v>305754</v>
      </c>
      <c r="H36" s="325"/>
      <c r="I36" s="325"/>
      <c r="J36" s="238"/>
    </row>
    <row r="37" spans="5:10" ht="16" x14ac:dyDescent="0.2">
      <c r="E37" s="93">
        <v>4966448</v>
      </c>
      <c r="F37" s="93">
        <v>180</v>
      </c>
      <c r="G37" s="324">
        <v>265974</v>
      </c>
      <c r="H37" s="325"/>
      <c r="I37" s="325"/>
      <c r="J37" s="238"/>
    </row>
    <row r="38" spans="5:10" ht="16" x14ac:dyDescent="0.2">
      <c r="E38" s="93">
        <v>2499610</v>
      </c>
      <c r="F38" s="93">
        <v>180</v>
      </c>
      <c r="G38" s="324">
        <v>78955</v>
      </c>
      <c r="H38" s="325"/>
      <c r="I38" s="325"/>
      <c r="J38" s="238"/>
    </row>
    <row r="39" spans="5:10" ht="16" x14ac:dyDescent="0.2">
      <c r="E39" s="93">
        <v>2501081</v>
      </c>
      <c r="F39" s="93">
        <v>180</v>
      </c>
      <c r="G39" s="324">
        <v>285401</v>
      </c>
      <c r="H39" s="325"/>
      <c r="I39" s="325"/>
      <c r="J39" s="238"/>
    </row>
    <row r="40" spans="5:10" ht="16" x14ac:dyDescent="0.2">
      <c r="E40" s="95">
        <v>5627943</v>
      </c>
      <c r="F40" s="93">
        <v>360</v>
      </c>
      <c r="G40" s="324">
        <v>316347</v>
      </c>
      <c r="H40" s="325"/>
      <c r="I40" s="325"/>
      <c r="J40" s="238"/>
    </row>
    <row r="41" spans="5:10" ht="16" x14ac:dyDescent="0.2">
      <c r="E41" s="95">
        <v>7992798</v>
      </c>
      <c r="F41" s="93">
        <v>360</v>
      </c>
      <c r="G41" s="94">
        <v>388453</v>
      </c>
      <c r="H41" s="325"/>
      <c r="I41" s="325"/>
      <c r="J41" s="238"/>
    </row>
    <row r="42" spans="5:10" ht="16" x14ac:dyDescent="0.2">
      <c r="E42" s="95">
        <v>9237448</v>
      </c>
      <c r="F42" s="93">
        <v>360</v>
      </c>
      <c r="G42" s="96">
        <v>97896</v>
      </c>
      <c r="H42" s="325"/>
      <c r="I42" s="325"/>
      <c r="J42" s="238"/>
    </row>
    <row r="43" spans="5:10" ht="16" x14ac:dyDescent="0.2">
      <c r="E43" s="95">
        <v>3618933</v>
      </c>
      <c r="F43" s="93">
        <v>180</v>
      </c>
      <c r="G43" s="96">
        <v>286470</v>
      </c>
      <c r="H43" s="325"/>
      <c r="I43" s="325"/>
      <c r="J43" s="238"/>
    </row>
    <row r="44" spans="5:10" ht="16" x14ac:dyDescent="0.2">
      <c r="E44" s="95">
        <v>1041155</v>
      </c>
      <c r="F44" s="93">
        <v>360</v>
      </c>
      <c r="G44" s="96">
        <v>378812</v>
      </c>
      <c r="H44" s="325"/>
      <c r="I44" s="325"/>
      <c r="J44" s="238"/>
    </row>
    <row r="45" spans="5:10" ht="16" x14ac:dyDescent="0.2">
      <c r="E45" s="95">
        <v>1217733</v>
      </c>
      <c r="F45" s="93">
        <v>360</v>
      </c>
      <c r="G45" s="96">
        <v>269295</v>
      </c>
      <c r="H45" s="325"/>
      <c r="I45" s="325"/>
      <c r="J45" s="238"/>
    </row>
    <row r="46" spans="5:10" ht="16" x14ac:dyDescent="0.2">
      <c r="E46" s="95">
        <v>1147255</v>
      </c>
      <c r="F46" s="93">
        <v>360</v>
      </c>
      <c r="G46" s="96">
        <v>276644</v>
      </c>
      <c r="H46" s="325"/>
      <c r="I46" s="325"/>
      <c r="J46" s="238"/>
    </row>
    <row r="47" spans="5:10" ht="16" x14ac:dyDescent="0.2">
      <c r="E47" s="95">
        <v>8889499</v>
      </c>
      <c r="F47" s="93">
        <v>180</v>
      </c>
      <c r="G47" s="96">
        <v>157616</v>
      </c>
      <c r="H47" s="325"/>
      <c r="I47" s="325"/>
      <c r="J47" s="238"/>
    </row>
    <row r="48" spans="5:10" ht="16" x14ac:dyDescent="0.2">
      <c r="E48" s="95">
        <v>9298452</v>
      </c>
      <c r="F48" s="93">
        <v>180</v>
      </c>
      <c r="G48" s="96">
        <v>223821</v>
      </c>
      <c r="H48" s="325"/>
      <c r="I48" s="325"/>
      <c r="J48" s="238"/>
    </row>
    <row r="49" spans="5:13" ht="16" x14ac:dyDescent="0.2">
      <c r="E49" s="95">
        <v>8249491</v>
      </c>
      <c r="F49" s="93">
        <v>180</v>
      </c>
      <c r="G49" s="96">
        <v>119926</v>
      </c>
      <c r="H49" s="325"/>
      <c r="I49" s="325"/>
      <c r="J49" s="238"/>
    </row>
    <row r="50" spans="5:13" ht="16" x14ac:dyDescent="0.2">
      <c r="E50" s="95">
        <v>2038484</v>
      </c>
      <c r="F50" s="93">
        <v>360</v>
      </c>
      <c r="G50" s="96">
        <v>96473</v>
      </c>
      <c r="H50" s="325"/>
      <c r="I50" s="325"/>
      <c r="J50" s="238"/>
    </row>
    <row r="51" spans="5:13" ht="16" x14ac:dyDescent="0.2">
      <c r="E51" s="95">
        <v>4833338</v>
      </c>
      <c r="F51" s="93">
        <v>360</v>
      </c>
      <c r="G51" s="96">
        <v>89694</v>
      </c>
      <c r="H51" s="325"/>
      <c r="I51" s="325"/>
      <c r="J51" s="238"/>
    </row>
    <row r="52" spans="5:13" ht="16" x14ac:dyDescent="0.2">
      <c r="E52" s="95">
        <v>9690021</v>
      </c>
      <c r="F52" s="93">
        <v>360</v>
      </c>
      <c r="G52" s="96">
        <v>372464</v>
      </c>
      <c r="H52" s="325"/>
      <c r="I52" s="325"/>
      <c r="J52" s="238"/>
    </row>
    <row r="53" spans="5:13" ht="16" x14ac:dyDescent="0.2">
      <c r="E53" s="95">
        <v>7163676</v>
      </c>
      <c r="F53" s="93">
        <v>360</v>
      </c>
      <c r="G53" s="96">
        <v>348703</v>
      </c>
      <c r="H53" s="325"/>
      <c r="I53" s="325"/>
      <c r="J53" s="238"/>
    </row>
    <row r="54" spans="5:13" ht="16" x14ac:dyDescent="0.2">
      <c r="E54" s="95">
        <v>7537059</v>
      </c>
      <c r="F54" s="93">
        <v>360</v>
      </c>
      <c r="G54" s="96">
        <v>190445</v>
      </c>
      <c r="H54" s="325"/>
      <c r="I54" s="325"/>
      <c r="J54" s="238"/>
    </row>
    <row r="55" spans="5:13" ht="16" x14ac:dyDescent="0.2">
      <c r="E55" s="95">
        <v>5194348</v>
      </c>
      <c r="F55" s="93">
        <v>180</v>
      </c>
      <c r="G55" s="96">
        <v>345115</v>
      </c>
      <c r="H55" s="325"/>
      <c r="I55" s="325"/>
      <c r="J55" s="238"/>
    </row>
    <row r="57" spans="5:13" x14ac:dyDescent="0.2">
      <c r="K57" s="60" t="s">
        <v>20</v>
      </c>
      <c r="L57" s="61" t="s">
        <v>21</v>
      </c>
    </row>
    <row r="58" spans="5:13" ht="96" customHeight="1" x14ac:dyDescent="0.2">
      <c r="K58" s="262" t="s">
        <v>513</v>
      </c>
      <c r="L58" s="266"/>
    </row>
    <row r="59" spans="5:13" ht="96" customHeight="1" x14ac:dyDescent="0.2">
      <c r="K59" s="262" t="s">
        <v>514</v>
      </c>
      <c r="L59" s="266"/>
    </row>
    <row r="60" spans="5:13" ht="96" customHeight="1" x14ac:dyDescent="0.2">
      <c r="K60" s="262" t="s">
        <v>515</v>
      </c>
      <c r="L60" s="266"/>
    </row>
    <row r="61" spans="5:13" ht="96" customHeight="1" x14ac:dyDescent="0.2">
      <c r="K61" s="262" t="s">
        <v>516</v>
      </c>
      <c r="L61" s="266"/>
    </row>
    <row r="62" spans="5:13" x14ac:dyDescent="0.2">
      <c r="L62" s="326" t="str">
        <f>_xlfn.CONCAT(L58:L61)</f>
        <v/>
      </c>
      <c r="M62" t="s">
        <v>22</v>
      </c>
    </row>
  </sheetData>
  <mergeCells count="5">
    <mergeCell ref="E5:K5"/>
    <mergeCell ref="E6:K6"/>
    <mergeCell ref="E10:K10"/>
    <mergeCell ref="E11:K11"/>
    <mergeCell ref="E12:K12"/>
  </mergeCells>
  <conditionalFormatting sqref="D1:D2 AA1:AA2">
    <cfRule type="expression" dxfId="263" priority="7">
      <formula>$D$2/$E$2&gt;=0.05</formula>
    </cfRule>
  </conditionalFormatting>
  <conditionalFormatting sqref="E1:E2 AB1:AB2">
    <cfRule type="expression" dxfId="262" priority="8">
      <formula>$D$2/$E$2&gt;=0.1</formula>
    </cfRule>
  </conditionalFormatting>
  <conditionalFormatting sqref="F1:F2 AC1:AC2">
    <cfRule type="expression" dxfId="261" priority="9">
      <formula>$D$2/$E$2&gt;=0.15</formula>
    </cfRule>
  </conditionalFormatting>
  <conditionalFormatting sqref="G1:G2 AD1:AD2">
    <cfRule type="expression" dxfId="260" priority="10">
      <formula>$D$2/$E$2&gt;=0.2</formula>
    </cfRule>
  </conditionalFormatting>
  <conditionalFormatting sqref="H1:H2 AE1:AE2">
    <cfRule type="expression" dxfId="259" priority="11">
      <formula>$D$2/$E$2&gt;=0.25</formula>
    </cfRule>
  </conditionalFormatting>
  <conditionalFormatting sqref="I1:I2 AF1:AF2">
    <cfRule type="expression" dxfId="258" priority="12">
      <formula>$D$2/$E$2&gt;=0.3</formula>
    </cfRule>
  </conditionalFormatting>
  <conditionalFormatting sqref="J1:J2 AG1:AG2">
    <cfRule type="expression" dxfId="257" priority="13">
      <formula>$D$2/$E$2&gt;=0.35</formula>
    </cfRule>
  </conditionalFormatting>
  <conditionalFormatting sqref="K1:K2 AH1:AH2">
    <cfRule type="expression" dxfId="256" priority="14">
      <formula>$D$2/$E$2&gt;=0.4</formula>
    </cfRule>
  </conditionalFormatting>
  <conditionalFormatting sqref="L1:L2 AI1:AI2">
    <cfRule type="expression" dxfId="255" priority="15">
      <formula>$D$2/$E$2&gt;=0.45</formula>
    </cfRule>
  </conditionalFormatting>
  <conditionalFormatting sqref="N1:N2 AK1:AK2">
    <cfRule type="expression" dxfId="254" priority="17">
      <formula>$D$2/$E$2&gt;=0.55</formula>
    </cfRule>
  </conditionalFormatting>
  <conditionalFormatting sqref="O1:O2 AL1:AL2">
    <cfRule type="expression" dxfId="253" priority="18">
      <formula>$D$2/$E$2&gt;=0.6</formula>
    </cfRule>
  </conditionalFormatting>
  <conditionalFormatting sqref="P1:P2 AM1:AM2">
    <cfRule type="expression" dxfId="252" priority="19">
      <formula>$D$2/$E$2&gt;=0.65</formula>
    </cfRule>
  </conditionalFormatting>
  <conditionalFormatting sqref="Q1:Q2 AN1:AN2">
    <cfRule type="expression" dxfId="251" priority="20">
      <formula>$D$2/$E$2&gt;=0.7</formula>
    </cfRule>
  </conditionalFormatting>
  <conditionalFormatting sqref="M1:M2 AJ1:AJ2">
    <cfRule type="expression" dxfId="250" priority="16">
      <formula>$D$2/$E$2&gt;=0.5</formula>
    </cfRule>
  </conditionalFormatting>
  <conditionalFormatting sqref="S1">
    <cfRule type="expression" dxfId="249" priority="6">
      <formula>$S$1&lt;&gt;""</formula>
    </cfRule>
  </conditionalFormatting>
  <conditionalFormatting sqref="D1:R2 AA1:AR2 S2:U2 T1:U1">
    <cfRule type="expression" dxfId="248" priority="5" stopIfTrue="1">
      <formula>$S$1="Feedback OFF"</formula>
    </cfRule>
  </conditionalFormatting>
  <conditionalFormatting sqref="R1:R2 AO1:AO2">
    <cfRule type="expression" dxfId="247" priority="21">
      <formula>$D$2/$E$2&gt;=0.75</formula>
    </cfRule>
  </conditionalFormatting>
  <conditionalFormatting sqref="S1:S2 AP1:AP2">
    <cfRule type="expression" dxfId="246" priority="22">
      <formula>$D$2/$E$2&gt;=0.8</formula>
    </cfRule>
  </conditionalFormatting>
  <conditionalFormatting sqref="T1:T2 AQ1:AQ2">
    <cfRule type="expression" dxfId="245" priority="23">
      <formula>$D$2/$E$2&gt;=0.85</formula>
    </cfRule>
  </conditionalFormatting>
  <conditionalFormatting sqref="U1:U2 AR1:AR2">
    <cfRule type="expression" dxfId="244" priority="24">
      <formula>$D$2/$E$2&gt;=1</formula>
    </cfRule>
  </conditionalFormatting>
  <conditionalFormatting sqref="A3:AA100">
    <cfRule type="expression" dxfId="238" priority="2" stopIfTrue="1">
      <formula>$G$2="DRAGGING CELLS IS NOT PERMITTED. PLEASE UNDO LAST ACTION!!"</formula>
    </cfRule>
  </conditionalFormatting>
  <dataValidations count="2">
    <dataValidation type="list" allowBlank="1" showInputMessage="1" showErrorMessage="1" sqref="L58:L61" xr:uid="{A20E8548-A1FF-124A-9AED-509DD05B9696}">
      <formula1>"A,B,C,D"</formula1>
    </dataValidation>
    <dataValidation type="list" allowBlank="1" showInputMessage="1" showErrorMessage="1" sqref="S1" xr:uid="{83D3D180-2C55-8E4E-9D76-B165A2AF7639}">
      <formula1>"Feedback ON, Taunting ON, Feedback OFF"</formula1>
    </dataValidation>
  </dataValidations>
  <pageMargins left="0.7" right="0.7" top="0.75" bottom="0.75" header="0.3" footer="0.3"/>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25" stopIfTrue="1" id="{783662A8-0F7F-D748-B5D6-36D2FA18899A}">
            <xm:f>AND(('2 Loan SC'!$D$2/'2 Loan SC'!$E$2&gt;=Scoreboard!$F$19),$S$1&lt;&gt;"Feedback OFF",IF('2 Loan SC'!A3=FeedbackSFX!$C$2, TRUE, FALSE))</xm:f>
            <x14:dxf>
              <fill>
                <patternFill>
                  <bgColor rgb="FFCEEED0"/>
                </patternFill>
              </fill>
            </x14:dxf>
          </x14:cfRule>
          <x14:cfRule type="expression" priority="26" stopIfTrue="1" id="{9A693B18-898B-9241-BDE3-E2860F53E727}">
            <xm:f>AND(('2 Loan SC'!$D$2/'2 Loan SC'!$E$2&gt;=Scoreboard!$F$19),$S$1&lt;&gt;"Feedback OFF",IF('2 Loan SC'!A3=FeedbackSFX!$K$2, TRUE, FALSE))</xm:f>
            <x14:dxf>
              <fill>
                <patternFill>
                  <bgColor rgb="FFFFFF64"/>
                </patternFill>
              </fill>
            </x14:dxf>
          </x14:cfRule>
          <x14:cfRule type="expression" priority="27" stopIfTrue="1" id="{9A242C3A-53FE-3D4F-9B2E-E9A55BA10026}">
            <xm:f>AND(('2 Loan SC'!$D$2/'2 Loan SC'!$E$2&gt;=Scoreboard!$F$19),$S$1&lt;&gt;"Feedback OFF",AND(IF('2 Loan SC'!A3&lt;&gt;FeedbackSFX!$C$2, TRUE, FALSE),'2 Loan SC'!A3&lt;&gt;"",_xlfn.ISFORMULA('2 Loan SC'!A3)))</xm:f>
            <x14:dxf>
              <fill>
                <patternFill>
                  <bgColor rgb="FFFF99CC"/>
                </patternFill>
              </fill>
            </x14:dxf>
          </x14:cfRule>
          <xm:sqref>A3:AO62</xm:sqref>
        </x14:conditionalFormatting>
        <x14:conditionalFormatting xmlns:xm="http://schemas.microsoft.com/office/excel/2006/main">
          <x14:cfRule type="expression" priority="4" stopIfTrue="1" id="{321DB78E-B02A-7C4D-B16F-143B767BDFC2}">
            <xm:f>Scoreboard!$F$22&lt;&gt;""</xm:f>
            <x14:dxf>
              <font>
                <color rgb="FF9C0006"/>
              </font>
              <fill>
                <patternFill>
                  <fgColor indexed="64"/>
                  <bgColor rgb="FFFFC7CE"/>
                </patternFill>
              </fill>
            </x14:dxf>
          </x14:cfRule>
          <xm:sqref>L1:Q1</xm:sqref>
        </x14:conditionalFormatting>
        <x14:conditionalFormatting xmlns:xm="http://schemas.microsoft.com/office/excel/2006/main">
          <x14:cfRule type="expression" priority="1" stopIfTrue="1" id="{1DCD56D8-BE45-7F49-B669-14AFDCCF1728}">
            <xm:f>Scoreboard!$E$4="Excel version: Invalid"</xm:f>
            <x14:dxf>
              <font>
                <color rgb="FF9C0006"/>
              </font>
              <fill>
                <patternFill>
                  <fgColor indexed="64"/>
                  <bgColor rgb="FFFFC7CE"/>
                </patternFill>
              </fill>
            </x14:dxf>
          </x14:cfRule>
          <x14:cfRule type="expression" priority="3" stopIfTrue="1" id="{997B6880-C1C1-214C-9261-D83B06CE1CD1}">
            <xm:f>Scoreboard!$F$22&lt;&gt;""</xm:f>
            <x14:dxf>
              <font>
                <color rgb="FF9C0006"/>
              </font>
              <fill>
                <patternFill>
                  <fgColor indexed="64"/>
                  <bgColor rgb="FFFFC7CE"/>
                </patternFill>
              </fill>
            </x14:dxf>
          </x14:cfRule>
          <xm:sqref>A3:AA100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6213F-B725-DE4F-8639-9CBB475BF470}">
  <sheetPr>
    <tabColor rgb="FF4FADEA"/>
  </sheetPr>
  <dimension ref="D1:AR62"/>
  <sheetViews>
    <sheetView zoomScale="110" zoomScaleNormal="110" workbookViewId="0">
      <pane ySplit="2" topLeftCell="A3" activePane="bottomLeft" state="frozen"/>
      <selection pane="bottomLeft" activeCell="A3" sqref="A3:XFD3"/>
    </sheetView>
  </sheetViews>
  <sheetFormatPr baseColWidth="10" defaultColWidth="8.83203125" defaultRowHeight="9" x14ac:dyDescent="0.15"/>
  <cols>
    <col min="1" max="3" width="1" style="286" customWidth="1"/>
    <col min="4" max="4" width="1.1640625" style="286" customWidth="1"/>
    <col min="5" max="5" width="30.5" style="286" customWidth="1"/>
    <col min="6" max="6" width="19.33203125" style="286" bestFit="1" customWidth="1"/>
    <col min="7" max="7" width="19.33203125" style="286" customWidth="1"/>
    <col min="8" max="9" width="15.5" style="286" customWidth="1"/>
    <col min="10" max="10" width="15.83203125" style="286" customWidth="1"/>
    <col min="11" max="11" width="79.33203125" style="286" customWidth="1"/>
    <col min="12" max="16384" width="8.83203125" style="286"/>
  </cols>
  <sheetData>
    <row r="1" spans="4:44" s="327" customFormat="1" ht="22" customHeight="1" x14ac:dyDescent="0.15">
      <c r="D1" s="301" t="s">
        <v>503</v>
      </c>
      <c r="E1" s="301" t="s">
        <v>504</v>
      </c>
      <c r="F1" s="301" t="s">
        <v>505</v>
      </c>
      <c r="G1" s="302"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301"/>
      <c r="I1" s="301"/>
      <c r="J1" s="301"/>
      <c r="K1" s="301"/>
      <c r="L1" s="302" t="str">
        <f>'2 Loan SC'!$L$1</f>
        <v>Joe Bobcat</v>
      </c>
      <c r="M1" s="302"/>
      <c r="N1" s="302"/>
      <c r="O1" s="302" t="s">
        <v>506</v>
      </c>
      <c r="P1" s="302"/>
      <c r="Q1" s="302"/>
      <c r="R1" s="302"/>
      <c r="S1" s="302" t="s">
        <v>507</v>
      </c>
      <c r="T1" s="302"/>
      <c r="U1" s="302"/>
      <c r="V1" s="286"/>
      <c r="W1" s="286"/>
      <c r="X1" s="286"/>
      <c r="Y1" s="286"/>
      <c r="Z1" s="286"/>
      <c r="AA1" s="301" t="str">
        <f t="shared" ref="AA1:AD2" si="0">D1</f>
        <v>earned</v>
      </c>
      <c r="AB1" s="301" t="str">
        <f t="shared" si="0"/>
        <v>possible</v>
      </c>
      <c r="AC1" s="301" t="str">
        <f t="shared" si="0"/>
        <v>cell</v>
      </c>
      <c r="AD1" s="302" t="str">
        <f t="shared" ca="1" si="0"/>
        <v>error</v>
      </c>
      <c r="AE1" s="301"/>
      <c r="AF1" s="301"/>
      <c r="AG1" s="286"/>
      <c r="AH1" s="286"/>
      <c r="AI1" s="302" t="str">
        <f>L1</f>
        <v>Joe Bobcat</v>
      </c>
      <c r="AJ1" s="302"/>
      <c r="AK1" s="286"/>
      <c r="AL1" s="286"/>
      <c r="AM1" s="286"/>
      <c r="AN1" s="286"/>
      <c r="AO1" s="302" t="s">
        <v>506</v>
      </c>
      <c r="AP1" s="286"/>
      <c r="AQ1" s="286"/>
      <c r="AR1" s="286"/>
    </row>
    <row r="2" spans="4:44" s="327" customFormat="1" ht="23" customHeight="1" x14ac:dyDescent="0.15">
      <c r="D2" s="301">
        <f ca="1">'2 Loan SC'!$D$2</f>
        <v>0</v>
      </c>
      <c r="E2" s="306">
        <f>'2 Loan SC'!$E$2</f>
        <v>15</v>
      </c>
      <c r="F2" s="301" t="str" cm="1">
        <f t="array" aca="1" ref="F2" ca="1">SUBSTITUTE(IF(LEN(CELL("address"))&lt;15,CELL("address"),""),"$","")</f>
        <v/>
      </c>
      <c r="G2" s="302" t="str" cm="1">
        <f t="array" aca="1" ref="G2" ca="1">IF(ISNUMBER(SEARCH("#REF!",_xlfn.SINGLE(_xlfn.FORMULATEXT(INDIRECT("'2 Loan SC'!" &amp; F2))))), "DRAGGING CELLS IS NOT PERMITTED. PLEASE UNDO LAST ACTION!!",IF(IF('2 Loan SC'!E2=0,1,'2 Loan SC'!F2/'2 Loan SC'!E2)&gt;=Scoreboard!$F$19,IF(ISNUMBER(SEARCH("#REF!",_xlfn.SINGLE(_xlfn.FORMULATEXT(INDIRECT("'2 Loan SC'!"&amp;F2))))),"DRAGGING CELLS IS NOT PERMITTED. PLEASE UNDO LAST ACTION!!",IF($S$1&lt;&gt;"Feedback OFF",IFERROR(HLOOKUP(INDIRECT("'2 Loan SC'!"&amp;F2),FeedbackSFX!$B$2:$N$10,IF($S$1="Feedback ON", 2, FeedbackSFX!B1), FALSE), ""),"")),"Earn "&amp;TEXT(Scoreboard!$F$19,"0%")&amp;" to unlock score and feedback."))</f>
        <v/>
      </c>
      <c r="H2" s="301"/>
      <c r="I2" s="301"/>
      <c r="J2" s="301"/>
      <c r="K2" s="301"/>
      <c r="L2" s="307"/>
      <c r="M2" s="301"/>
      <c r="N2" s="301"/>
      <c r="O2" s="301"/>
      <c r="P2" s="301"/>
      <c r="Q2" s="301"/>
      <c r="R2" s="301"/>
      <c r="S2" s="301"/>
      <c r="T2" s="301"/>
      <c r="U2" s="301"/>
      <c r="V2" s="286"/>
      <c r="W2" s="286"/>
      <c r="X2" s="286"/>
      <c r="Y2" s="286"/>
      <c r="Z2" s="286"/>
      <c r="AA2" s="308">
        <f t="shared" ca="1" si="0"/>
        <v>0</v>
      </c>
      <c r="AB2" s="308">
        <f t="shared" si="0"/>
        <v>15</v>
      </c>
      <c r="AC2" s="308" t="str">
        <f t="shared" ca="1" si="0"/>
        <v/>
      </c>
      <c r="AD2" s="302" t="str">
        <f t="shared" ca="1" si="0"/>
        <v/>
      </c>
      <c r="AE2" s="301"/>
      <c r="AF2" s="301"/>
      <c r="AG2" s="286"/>
      <c r="AH2" s="286"/>
      <c r="AI2" s="286"/>
      <c r="AJ2" s="286"/>
      <c r="AK2" s="286"/>
      <c r="AL2" s="286"/>
      <c r="AM2" s="286"/>
      <c r="AN2" s="286"/>
      <c r="AO2" s="286"/>
      <c r="AP2" s="286"/>
      <c r="AQ2" s="286"/>
      <c r="AR2" s="286"/>
    </row>
    <row r="3" spans="4:44" s="286" customFormat="1" ht="5" customHeight="1" x14ac:dyDescent="0.15"/>
    <row r="5" spans="4:44" s="286" customFormat="1" x14ac:dyDescent="0.15">
      <c r="E5" s="338" t="s">
        <v>23</v>
      </c>
      <c r="F5" s="338"/>
      <c r="G5" s="338"/>
      <c r="H5" s="338"/>
      <c r="I5" s="338"/>
      <c r="J5" s="338"/>
      <c r="K5" s="338"/>
    </row>
    <row r="6" spans="4:44" s="286" customFormat="1" x14ac:dyDescent="0.15">
      <c r="E6" s="328" t="s">
        <v>24</v>
      </c>
      <c r="F6" s="328"/>
      <c r="G6" s="328"/>
      <c r="H6" s="328"/>
      <c r="I6" s="328"/>
      <c r="J6" s="328"/>
      <c r="K6" s="328"/>
    </row>
    <row r="7" spans="4:44" s="286" customFormat="1" x14ac:dyDescent="0.15">
      <c r="E7" s="329" t="s">
        <v>25</v>
      </c>
      <c r="F7" s="329"/>
      <c r="G7" s="329"/>
      <c r="H7" s="329"/>
      <c r="I7" s="329"/>
      <c r="J7" s="329"/>
      <c r="K7" s="329"/>
    </row>
    <row r="8" spans="4:44" s="286" customFormat="1" x14ac:dyDescent="0.15">
      <c r="E8" s="329"/>
      <c r="F8" s="329"/>
      <c r="G8" s="329"/>
      <c r="H8" s="329"/>
      <c r="I8" s="329"/>
      <c r="J8" s="329"/>
      <c r="K8" s="329"/>
    </row>
    <row r="9" spans="4:44" s="286" customFormat="1" x14ac:dyDescent="0.15">
      <c r="E9" s="335" t="s">
        <v>2</v>
      </c>
      <c r="F9" s="329"/>
      <c r="G9" s="329"/>
      <c r="H9" s="329"/>
      <c r="I9" s="329"/>
      <c r="J9" s="329"/>
      <c r="K9" s="329"/>
    </row>
    <row r="10" spans="4:44" s="286" customFormat="1" x14ac:dyDescent="0.15">
      <c r="E10" s="330" t="s">
        <v>518</v>
      </c>
      <c r="F10" s="330"/>
      <c r="G10" s="330"/>
      <c r="H10" s="330"/>
      <c r="I10" s="330"/>
      <c r="J10" s="330"/>
      <c r="K10" s="330"/>
    </row>
    <row r="11" spans="4:44" s="286" customFormat="1" x14ac:dyDescent="0.15">
      <c r="E11" s="331" t="s">
        <v>519</v>
      </c>
      <c r="F11" s="331"/>
      <c r="G11" s="331"/>
      <c r="H11" s="331"/>
      <c r="I11" s="331"/>
      <c r="J11" s="331"/>
      <c r="K11" s="331"/>
    </row>
    <row r="12" spans="4:44" s="286" customFormat="1" x14ac:dyDescent="0.15">
      <c r="E12" s="330" t="s">
        <v>520</v>
      </c>
      <c r="F12" s="330"/>
      <c r="G12" s="330"/>
      <c r="H12" s="330"/>
      <c r="I12" s="330"/>
      <c r="J12" s="330"/>
      <c r="K12" s="330"/>
    </row>
    <row r="13" spans="4:44" s="286" customFormat="1" x14ac:dyDescent="0.15">
      <c r="E13" s="336" t="s">
        <v>521</v>
      </c>
      <c r="F13" s="329"/>
      <c r="G13" s="329"/>
      <c r="H13" s="329"/>
      <c r="I13" s="329"/>
      <c r="J13" s="329"/>
      <c r="K13" s="329"/>
    </row>
    <row r="14" spans="4:44" s="286" customFormat="1" x14ac:dyDescent="0.15">
      <c r="E14" s="336" t="s">
        <v>522</v>
      </c>
      <c r="F14" s="329"/>
      <c r="G14" s="329"/>
      <c r="H14" s="329"/>
      <c r="I14" s="329"/>
      <c r="J14" s="329"/>
      <c r="K14" s="329"/>
    </row>
    <row r="15" spans="4:44" s="286" customFormat="1" x14ac:dyDescent="0.15"/>
    <row r="16" spans="4:44" s="286" customFormat="1" x14ac:dyDescent="0.15"/>
    <row r="17" spans="5:11" s="286" customFormat="1" x14ac:dyDescent="0.15">
      <c r="E17" s="339" t="s">
        <v>31</v>
      </c>
      <c r="F17" s="334">
        <v>12</v>
      </c>
      <c r="G17" s="332"/>
      <c r="H17" s="333"/>
      <c r="I17" s="333"/>
      <c r="J17" s="333"/>
      <c r="K17" s="333"/>
    </row>
    <row r="18" spans="5:11" s="286" customFormat="1" x14ac:dyDescent="0.15">
      <c r="E18" s="339" t="s">
        <v>32</v>
      </c>
      <c r="F18" s="332">
        <v>3.2050000000000002E-2</v>
      </c>
      <c r="G18" s="334"/>
      <c r="H18" s="333"/>
      <c r="I18" s="333"/>
      <c r="J18" s="333"/>
      <c r="K18" s="333"/>
    </row>
    <row r="19" spans="5:11" s="286" customFormat="1" x14ac:dyDescent="0.15">
      <c r="G19" s="333"/>
      <c r="H19" s="333"/>
      <c r="I19" s="333"/>
      <c r="J19" s="333"/>
    </row>
    <row r="20" spans="5:11" s="286" customFormat="1" x14ac:dyDescent="0.15">
      <c r="E20" s="339" t="s">
        <v>33</v>
      </c>
      <c r="F20" s="340">
        <f>AVERAGE(I25:I55)</f>
        <v>580.72158485283114</v>
      </c>
      <c r="G20" s="333"/>
      <c r="H20" s="333"/>
      <c r="I20" s="333"/>
      <c r="J20" s="333"/>
    </row>
    <row r="21" spans="5:11" s="286" customFormat="1" x14ac:dyDescent="0.15">
      <c r="G21" s="333"/>
      <c r="H21" s="333" t="s">
        <v>34</v>
      </c>
      <c r="I21" s="333"/>
      <c r="J21" s="333"/>
    </row>
    <row r="22" spans="5:11" s="286" customFormat="1" x14ac:dyDescent="0.15">
      <c r="G22" s="333"/>
      <c r="I22" s="333"/>
      <c r="J22" s="333"/>
    </row>
    <row r="23" spans="5:11" s="286" customFormat="1" x14ac:dyDescent="0.15">
      <c r="E23" s="333"/>
      <c r="F23" s="333"/>
      <c r="G23" s="333"/>
      <c r="H23" s="333"/>
      <c r="I23" s="333"/>
      <c r="J23" s="333"/>
    </row>
    <row r="24" spans="5:11" s="286" customFormat="1" ht="20" x14ac:dyDescent="0.15">
      <c r="E24" s="339" t="s">
        <v>35</v>
      </c>
      <c r="F24" s="337" t="s">
        <v>36</v>
      </c>
      <c r="G24" s="337" t="s">
        <v>37</v>
      </c>
      <c r="H24" s="337" t="s">
        <v>38</v>
      </c>
      <c r="I24" s="337" t="s">
        <v>39</v>
      </c>
      <c r="J24" s="337" t="s">
        <v>40</v>
      </c>
    </row>
    <row r="25" spans="5:11" s="286" customFormat="1" x14ac:dyDescent="0.15">
      <c r="E25" s="341">
        <v>2707554</v>
      </c>
      <c r="F25" s="341">
        <v>360</v>
      </c>
      <c r="G25" s="342">
        <v>152548</v>
      </c>
      <c r="H25" s="342">
        <f>(G25*F18)/(1-(1+F18)^-F25)</f>
        <v>4889.2205444270785</v>
      </c>
      <c r="I25" s="342">
        <f>H25/F17</f>
        <v>407.43504536892323</v>
      </c>
      <c r="J25" s="301" t="str">
        <f>IF(I25&gt;F20, "Above", "Below")</f>
        <v>Below</v>
      </c>
    </row>
    <row r="26" spans="5:11" s="286" customFormat="1" x14ac:dyDescent="0.15">
      <c r="E26" s="341">
        <v>8097296</v>
      </c>
      <c r="F26" s="341">
        <v>360</v>
      </c>
      <c r="G26" s="342">
        <v>208914</v>
      </c>
      <c r="H26" s="342">
        <f t="shared" ref="H26:H55" si="1">(G26*F$18)/(1-(1+F$18)^-F26)</f>
        <v>6695.7719591108298</v>
      </c>
      <c r="I26" s="342">
        <f t="shared" ref="I26:I55" si="2">H26/F$17</f>
        <v>557.98099659256911</v>
      </c>
      <c r="J26" s="301" t="str">
        <f t="shared" ref="J26:J55" si="3">IF(I26&gt;F$20, "Above", "Below")</f>
        <v>Below</v>
      </c>
    </row>
    <row r="27" spans="5:11" s="286" customFormat="1" x14ac:dyDescent="0.15">
      <c r="E27" s="341">
        <v>8172534</v>
      </c>
      <c r="F27" s="341">
        <v>180</v>
      </c>
      <c r="G27" s="342">
        <v>278503</v>
      </c>
      <c r="H27" s="342">
        <f t="shared" si="1"/>
        <v>8956.6416534075743</v>
      </c>
      <c r="I27" s="342">
        <f t="shared" si="2"/>
        <v>746.38680445063119</v>
      </c>
      <c r="J27" s="301" t="str">
        <f t="shared" si="3"/>
        <v>Above</v>
      </c>
    </row>
    <row r="28" spans="5:11" s="286" customFormat="1" x14ac:dyDescent="0.15">
      <c r="E28" s="341">
        <v>1098716</v>
      </c>
      <c r="F28" s="341">
        <v>180</v>
      </c>
      <c r="G28" s="342">
        <v>89329</v>
      </c>
      <c r="H28" s="342">
        <f t="shared" si="1"/>
        <v>2872.8158844150521</v>
      </c>
      <c r="I28" s="342">
        <f t="shared" si="2"/>
        <v>239.40132370125434</v>
      </c>
      <c r="J28" s="301" t="str">
        <f t="shared" si="3"/>
        <v>Below</v>
      </c>
    </row>
    <row r="29" spans="5:11" s="286" customFormat="1" x14ac:dyDescent="0.15">
      <c r="E29" s="341">
        <v>8926344</v>
      </c>
      <c r="F29" s="341">
        <v>180</v>
      </c>
      <c r="G29" s="342">
        <v>162786</v>
      </c>
      <c r="H29" s="342">
        <f t="shared" si="1"/>
        <v>5235.1890938036777</v>
      </c>
      <c r="I29" s="342">
        <f t="shared" si="2"/>
        <v>436.26575781697312</v>
      </c>
      <c r="J29" s="301" t="str">
        <f t="shared" si="3"/>
        <v>Below</v>
      </c>
    </row>
    <row r="30" spans="5:11" s="286" customFormat="1" x14ac:dyDescent="0.15">
      <c r="E30" s="341">
        <v>9088781</v>
      </c>
      <c r="F30" s="341">
        <v>180</v>
      </c>
      <c r="G30" s="342">
        <v>83242</v>
      </c>
      <c r="H30" s="342">
        <f t="shared" si="1"/>
        <v>2677.0582884671021</v>
      </c>
      <c r="I30" s="342">
        <f t="shared" si="2"/>
        <v>223.08819070559184</v>
      </c>
      <c r="J30" s="301" t="str">
        <f t="shared" si="3"/>
        <v>Below</v>
      </c>
    </row>
    <row r="31" spans="5:11" s="286" customFormat="1" x14ac:dyDescent="0.15">
      <c r="E31" s="341">
        <v>6380872</v>
      </c>
      <c r="F31" s="341">
        <v>360</v>
      </c>
      <c r="G31" s="342">
        <v>208825</v>
      </c>
      <c r="H31" s="342">
        <f t="shared" si="1"/>
        <v>6692.9194757714604</v>
      </c>
      <c r="I31" s="342">
        <f t="shared" si="2"/>
        <v>557.74328964762174</v>
      </c>
      <c r="J31" s="301" t="str">
        <f t="shared" si="3"/>
        <v>Below</v>
      </c>
    </row>
    <row r="32" spans="5:11" s="286" customFormat="1" x14ac:dyDescent="0.15">
      <c r="E32" s="341">
        <v>3364899</v>
      </c>
      <c r="F32" s="341">
        <v>360</v>
      </c>
      <c r="G32" s="342">
        <v>249062</v>
      </c>
      <c r="H32" s="342">
        <f t="shared" si="1"/>
        <v>7982.5303985374903</v>
      </c>
      <c r="I32" s="342">
        <f t="shared" si="2"/>
        <v>665.21086654479086</v>
      </c>
      <c r="J32" s="301" t="str">
        <f t="shared" si="3"/>
        <v>Above</v>
      </c>
    </row>
    <row r="33" spans="5:10" s="286" customFormat="1" x14ac:dyDescent="0.15">
      <c r="E33" s="341">
        <v>7396558</v>
      </c>
      <c r="F33" s="341">
        <v>360</v>
      </c>
      <c r="G33" s="342">
        <v>144147</v>
      </c>
      <c r="H33" s="342">
        <f t="shared" si="1"/>
        <v>4619.9653474154375</v>
      </c>
      <c r="I33" s="342">
        <f t="shared" si="2"/>
        <v>384.99711228461979</v>
      </c>
      <c r="J33" s="301" t="str">
        <f t="shared" si="3"/>
        <v>Below</v>
      </c>
    </row>
    <row r="34" spans="5:10" s="286" customFormat="1" x14ac:dyDescent="0.15">
      <c r="E34" s="341">
        <v>5154006</v>
      </c>
      <c r="F34" s="341">
        <v>360</v>
      </c>
      <c r="G34" s="342">
        <v>90574</v>
      </c>
      <c r="H34" s="342">
        <f t="shared" si="1"/>
        <v>2902.9306289885035</v>
      </c>
      <c r="I34" s="342">
        <f t="shared" si="2"/>
        <v>241.91088574904197</v>
      </c>
      <c r="J34" s="301" t="str">
        <f t="shared" si="3"/>
        <v>Below</v>
      </c>
    </row>
    <row r="35" spans="5:10" s="286" customFormat="1" x14ac:dyDescent="0.15">
      <c r="E35" s="341">
        <v>6905105</v>
      </c>
      <c r="F35" s="341">
        <v>360</v>
      </c>
      <c r="G35" s="342">
        <v>169963</v>
      </c>
      <c r="H35" s="342">
        <f t="shared" si="1"/>
        <v>5447.3778180799454</v>
      </c>
      <c r="I35" s="342">
        <f t="shared" si="2"/>
        <v>453.9481515066621</v>
      </c>
      <c r="J35" s="301" t="str">
        <f t="shared" si="3"/>
        <v>Below</v>
      </c>
    </row>
    <row r="36" spans="5:10" s="286" customFormat="1" x14ac:dyDescent="0.15">
      <c r="E36" s="341">
        <v>1106474</v>
      </c>
      <c r="F36" s="341">
        <v>360</v>
      </c>
      <c r="G36" s="342">
        <v>305754</v>
      </c>
      <c r="H36" s="342">
        <f t="shared" si="1"/>
        <v>9799.530235340726</v>
      </c>
      <c r="I36" s="342">
        <f t="shared" si="2"/>
        <v>816.62751961172717</v>
      </c>
      <c r="J36" s="301" t="str">
        <f t="shared" si="3"/>
        <v>Above</v>
      </c>
    </row>
    <row r="37" spans="5:10" s="286" customFormat="1" x14ac:dyDescent="0.15">
      <c r="E37" s="341">
        <v>4966448</v>
      </c>
      <c r="F37" s="341">
        <v>180</v>
      </c>
      <c r="G37" s="342">
        <v>265974</v>
      </c>
      <c r="H37" s="342">
        <f t="shared" si="1"/>
        <v>8553.7096804107186</v>
      </c>
      <c r="I37" s="342">
        <f t="shared" si="2"/>
        <v>712.80914003422652</v>
      </c>
      <c r="J37" s="301" t="str">
        <f t="shared" si="3"/>
        <v>Above</v>
      </c>
    </row>
    <row r="38" spans="5:10" s="286" customFormat="1" x14ac:dyDescent="0.15">
      <c r="E38" s="341">
        <v>2499610</v>
      </c>
      <c r="F38" s="341">
        <v>180</v>
      </c>
      <c r="G38" s="342">
        <v>78955</v>
      </c>
      <c r="H38" s="342">
        <f t="shared" si="1"/>
        <v>2539.1885966930163</v>
      </c>
      <c r="I38" s="342">
        <f t="shared" si="2"/>
        <v>211.59904972441802</v>
      </c>
      <c r="J38" s="301" t="str">
        <f t="shared" si="3"/>
        <v>Below</v>
      </c>
    </row>
    <row r="39" spans="5:10" s="286" customFormat="1" x14ac:dyDescent="0.15">
      <c r="E39" s="341">
        <v>2501081</v>
      </c>
      <c r="F39" s="341">
        <v>180</v>
      </c>
      <c r="G39" s="342">
        <v>285401</v>
      </c>
      <c r="H39" s="342">
        <f t="shared" si="1"/>
        <v>9178.4809661805266</v>
      </c>
      <c r="I39" s="342">
        <f t="shared" si="2"/>
        <v>764.87341384837725</v>
      </c>
      <c r="J39" s="301" t="str">
        <f t="shared" si="3"/>
        <v>Above</v>
      </c>
    </row>
    <row r="40" spans="5:10" s="286" customFormat="1" x14ac:dyDescent="0.15">
      <c r="E40" s="343">
        <v>5627943</v>
      </c>
      <c r="F40" s="341">
        <v>360</v>
      </c>
      <c r="G40" s="342">
        <v>316347</v>
      </c>
      <c r="H40" s="342">
        <f t="shared" si="1"/>
        <v>10139.039853474795</v>
      </c>
      <c r="I40" s="342">
        <f t="shared" si="2"/>
        <v>844.91998778956622</v>
      </c>
      <c r="J40" s="301" t="str">
        <f t="shared" si="3"/>
        <v>Above</v>
      </c>
    </row>
    <row r="41" spans="5:10" s="286" customFormat="1" x14ac:dyDescent="0.15">
      <c r="E41" s="343">
        <v>7992798</v>
      </c>
      <c r="F41" s="341">
        <v>360</v>
      </c>
      <c r="G41" s="342">
        <v>388453</v>
      </c>
      <c r="H41" s="342">
        <f t="shared" si="1"/>
        <v>12450.064164357003</v>
      </c>
      <c r="I41" s="342">
        <f t="shared" si="2"/>
        <v>1037.5053470297503</v>
      </c>
      <c r="J41" s="301" t="str">
        <f t="shared" si="3"/>
        <v>Above</v>
      </c>
    </row>
    <row r="42" spans="5:10" s="286" customFormat="1" x14ac:dyDescent="0.15">
      <c r="E42" s="343">
        <v>9237448</v>
      </c>
      <c r="F42" s="341">
        <v>360</v>
      </c>
      <c r="G42" s="344">
        <v>97896</v>
      </c>
      <c r="H42" s="342">
        <f t="shared" si="1"/>
        <v>3137.6034718071251</v>
      </c>
      <c r="I42" s="342">
        <f t="shared" si="2"/>
        <v>261.46695598392711</v>
      </c>
      <c r="J42" s="301" t="str">
        <f t="shared" si="3"/>
        <v>Below</v>
      </c>
    </row>
    <row r="43" spans="5:10" s="286" customFormat="1" x14ac:dyDescent="0.15">
      <c r="E43" s="343">
        <v>3618933</v>
      </c>
      <c r="F43" s="341">
        <v>180</v>
      </c>
      <c r="G43" s="344">
        <v>286470</v>
      </c>
      <c r="H43" s="342">
        <f t="shared" si="1"/>
        <v>9212.8599492704507</v>
      </c>
      <c r="I43" s="342">
        <f t="shared" si="2"/>
        <v>767.73832910587089</v>
      </c>
      <c r="J43" s="301" t="str">
        <f t="shared" si="3"/>
        <v>Above</v>
      </c>
    </row>
    <row r="44" spans="5:10" s="286" customFormat="1" x14ac:dyDescent="0.15">
      <c r="E44" s="343">
        <v>1041155</v>
      </c>
      <c r="F44" s="341">
        <v>360</v>
      </c>
      <c r="G44" s="344">
        <v>378812</v>
      </c>
      <c r="H44" s="342">
        <f t="shared" si="1"/>
        <v>12141.066502841797</v>
      </c>
      <c r="I44" s="342">
        <f t="shared" si="2"/>
        <v>1011.755541903483</v>
      </c>
      <c r="J44" s="301" t="str">
        <f t="shared" si="3"/>
        <v>Above</v>
      </c>
    </row>
    <row r="45" spans="5:10" s="286" customFormat="1" x14ac:dyDescent="0.15">
      <c r="E45" s="343">
        <v>1217733</v>
      </c>
      <c r="F45" s="341">
        <v>360</v>
      </c>
      <c r="G45" s="344">
        <v>269295</v>
      </c>
      <c r="H45" s="342">
        <f t="shared" si="1"/>
        <v>8631.0056278121647</v>
      </c>
      <c r="I45" s="342">
        <f t="shared" si="2"/>
        <v>719.25046898434709</v>
      </c>
      <c r="J45" s="301" t="str">
        <f t="shared" si="3"/>
        <v>Above</v>
      </c>
    </row>
    <row r="46" spans="5:10" s="286" customFormat="1" x14ac:dyDescent="0.15">
      <c r="E46" s="343">
        <v>1147255</v>
      </c>
      <c r="F46" s="341">
        <v>360</v>
      </c>
      <c r="G46" s="344">
        <v>276644</v>
      </c>
      <c r="H46" s="342">
        <f t="shared" si="1"/>
        <v>8866.5438307449785</v>
      </c>
      <c r="I46" s="342">
        <f t="shared" si="2"/>
        <v>738.87865256208158</v>
      </c>
      <c r="J46" s="301" t="str">
        <f t="shared" si="3"/>
        <v>Above</v>
      </c>
    </row>
    <row r="47" spans="5:10" s="286" customFormat="1" x14ac:dyDescent="0.15">
      <c r="E47" s="343">
        <v>8889499</v>
      </c>
      <c r="F47" s="341">
        <v>180</v>
      </c>
      <c r="G47" s="344">
        <v>157616</v>
      </c>
      <c r="H47" s="342">
        <f t="shared" si="1"/>
        <v>5068.9221690376344</v>
      </c>
      <c r="I47" s="342">
        <f t="shared" si="2"/>
        <v>422.41018075313622</v>
      </c>
      <c r="J47" s="301" t="str">
        <f t="shared" si="3"/>
        <v>Below</v>
      </c>
    </row>
    <row r="48" spans="5:10" s="286" customFormat="1" x14ac:dyDescent="0.15">
      <c r="E48" s="343">
        <v>9298452</v>
      </c>
      <c r="F48" s="341">
        <v>180</v>
      </c>
      <c r="G48" s="344">
        <v>223821</v>
      </c>
      <c r="H48" s="342">
        <f t="shared" si="1"/>
        <v>7198.0714444991136</v>
      </c>
      <c r="I48" s="342">
        <f t="shared" si="2"/>
        <v>599.8392870415928</v>
      </c>
      <c r="J48" s="301" t="str">
        <f t="shared" si="3"/>
        <v>Above</v>
      </c>
    </row>
    <row r="49" spans="5:13" s="286" customFormat="1" x14ac:dyDescent="0.15">
      <c r="E49" s="343">
        <v>8249491</v>
      </c>
      <c r="F49" s="341">
        <v>180</v>
      </c>
      <c r="G49" s="344">
        <v>119926</v>
      </c>
      <c r="H49" s="342">
        <f t="shared" si="1"/>
        <v>3856.8137755304497</v>
      </c>
      <c r="I49" s="342">
        <f t="shared" si="2"/>
        <v>321.40114796087079</v>
      </c>
      <c r="J49" s="301" t="str">
        <f t="shared" si="3"/>
        <v>Below</v>
      </c>
    </row>
    <row r="50" spans="5:13" s="286" customFormat="1" x14ac:dyDescent="0.15">
      <c r="E50" s="343">
        <v>2038484</v>
      </c>
      <c r="F50" s="341">
        <v>360</v>
      </c>
      <c r="G50" s="344">
        <v>96473</v>
      </c>
      <c r="H50" s="342">
        <f t="shared" si="1"/>
        <v>3091.9957887518262</v>
      </c>
      <c r="I50" s="342">
        <f t="shared" si="2"/>
        <v>257.66631572931885</v>
      </c>
      <c r="J50" s="301" t="str">
        <f t="shared" si="3"/>
        <v>Below</v>
      </c>
    </row>
    <row r="51" spans="5:13" s="286" customFormat="1" x14ac:dyDescent="0.15">
      <c r="E51" s="343">
        <v>4833338</v>
      </c>
      <c r="F51" s="341">
        <v>360</v>
      </c>
      <c r="G51" s="344">
        <v>89694</v>
      </c>
      <c r="H51" s="342">
        <f t="shared" si="1"/>
        <v>2874.7262993408135</v>
      </c>
      <c r="I51" s="342">
        <f t="shared" si="2"/>
        <v>239.56052494506778</v>
      </c>
      <c r="J51" s="301" t="str">
        <f t="shared" si="3"/>
        <v>Below</v>
      </c>
    </row>
    <row r="52" spans="5:13" s="286" customFormat="1" x14ac:dyDescent="0.15">
      <c r="E52" s="343">
        <v>9690021</v>
      </c>
      <c r="F52" s="341">
        <v>360</v>
      </c>
      <c r="G52" s="344">
        <v>372464</v>
      </c>
      <c r="H52" s="342">
        <f t="shared" si="1"/>
        <v>11937.610724883232</v>
      </c>
      <c r="I52" s="342">
        <f t="shared" si="2"/>
        <v>994.80089374026932</v>
      </c>
      <c r="J52" s="301" t="str">
        <f t="shared" si="3"/>
        <v>Above</v>
      </c>
    </row>
    <row r="53" spans="5:13" s="286" customFormat="1" x14ac:dyDescent="0.15">
      <c r="E53" s="343">
        <v>7163676</v>
      </c>
      <c r="F53" s="341">
        <v>360</v>
      </c>
      <c r="G53" s="344">
        <v>348703</v>
      </c>
      <c r="H53" s="342">
        <f t="shared" si="1"/>
        <v>11176.061774021</v>
      </c>
      <c r="I53" s="342">
        <f t="shared" si="2"/>
        <v>931.33848116841671</v>
      </c>
      <c r="J53" s="301" t="str">
        <f t="shared" si="3"/>
        <v>Above</v>
      </c>
    </row>
    <row r="54" spans="5:13" s="286" customFormat="1" x14ac:dyDescent="0.15">
      <c r="E54" s="343">
        <v>7537059</v>
      </c>
      <c r="F54" s="341">
        <v>360</v>
      </c>
      <c r="G54" s="344">
        <v>190445</v>
      </c>
      <c r="H54" s="342">
        <f t="shared" si="1"/>
        <v>6103.8335906299335</v>
      </c>
      <c r="I54" s="342">
        <f t="shared" si="2"/>
        <v>508.65279921916112</v>
      </c>
      <c r="J54" s="301" t="str">
        <f t="shared" si="3"/>
        <v>Below</v>
      </c>
    </row>
    <row r="55" spans="5:13" s="286" customFormat="1" x14ac:dyDescent="0.15">
      <c r="E55" s="343">
        <v>5194348</v>
      </c>
      <c r="F55" s="341">
        <v>180</v>
      </c>
      <c r="G55" s="344">
        <v>345115</v>
      </c>
      <c r="H55" s="342">
        <f t="shared" si="1"/>
        <v>11098.8800272017</v>
      </c>
      <c r="I55" s="342">
        <f t="shared" si="2"/>
        <v>924.90666893347498</v>
      </c>
      <c r="J55" s="301" t="str">
        <f t="shared" si="3"/>
        <v>Above</v>
      </c>
    </row>
    <row r="57" spans="5:13" s="286" customFormat="1" x14ac:dyDescent="0.15">
      <c r="K57" s="314" t="s">
        <v>20</v>
      </c>
      <c r="L57" s="315" t="s">
        <v>21</v>
      </c>
    </row>
    <row r="58" spans="5:13" s="286" customFormat="1" ht="96" customHeight="1" x14ac:dyDescent="0.15">
      <c r="K58" s="316" t="s">
        <v>513</v>
      </c>
      <c r="L58" s="317" t="s">
        <v>16</v>
      </c>
    </row>
    <row r="59" spans="5:13" s="286" customFormat="1" ht="96" customHeight="1" x14ac:dyDescent="0.15">
      <c r="K59" s="316" t="s">
        <v>514</v>
      </c>
      <c r="L59" s="317" t="s">
        <v>17</v>
      </c>
    </row>
    <row r="60" spans="5:13" s="286" customFormat="1" ht="96" customHeight="1" x14ac:dyDescent="0.15">
      <c r="K60" s="316" t="s">
        <v>515</v>
      </c>
      <c r="L60" s="317" t="s">
        <v>18</v>
      </c>
    </row>
    <row r="61" spans="5:13" s="286" customFormat="1" ht="96" customHeight="1" x14ac:dyDescent="0.15">
      <c r="K61" s="316" t="s">
        <v>516</v>
      </c>
      <c r="L61" s="317" t="s">
        <v>17</v>
      </c>
    </row>
    <row r="62" spans="5:13" s="286" customFormat="1" x14ac:dyDescent="0.15">
      <c r="L62" s="345" t="str">
        <f>_xlfn.CONCAT(L58:L61)</f>
        <v>BCDC</v>
      </c>
      <c r="M62" s="286" t="s">
        <v>22</v>
      </c>
    </row>
  </sheetData>
  <mergeCells count="5">
    <mergeCell ref="E5:K5"/>
    <mergeCell ref="E6:K6"/>
    <mergeCell ref="E10:K10"/>
    <mergeCell ref="E11:K11"/>
    <mergeCell ref="E12:K12"/>
  </mergeCells>
  <conditionalFormatting sqref="D1:D2 AA1:AA2">
    <cfRule type="expression" dxfId="236" priority="3">
      <formula>$D$2/$E$2&gt;=0.05</formula>
    </cfRule>
  </conditionalFormatting>
  <conditionalFormatting sqref="E1:E2 AB1:AB2">
    <cfRule type="expression" dxfId="235" priority="4">
      <formula>$D$2/$E$2&gt;=0.1</formula>
    </cfRule>
  </conditionalFormatting>
  <conditionalFormatting sqref="F1:F2 AC1:AC2">
    <cfRule type="expression" dxfId="234" priority="5">
      <formula>$D$2/$E$2&gt;=0.15</formula>
    </cfRule>
  </conditionalFormatting>
  <conditionalFormatting sqref="G1:G2 AD1:AD2">
    <cfRule type="expression" dxfId="233" priority="6">
      <formula>$D$2/$E$2&gt;=0.2</formula>
    </cfRule>
  </conditionalFormatting>
  <conditionalFormatting sqref="H1:H2 AE1:AE2">
    <cfRule type="expression" dxfId="232" priority="7">
      <formula>$D$2/$E$2&gt;=0.25</formula>
    </cfRule>
  </conditionalFormatting>
  <conditionalFormatting sqref="I1:I2 AF1:AF2">
    <cfRule type="expression" dxfId="231" priority="8">
      <formula>$D$2/$E$2&gt;=0.3</formula>
    </cfRule>
  </conditionalFormatting>
  <conditionalFormatting sqref="J1:J2 AG1:AG2">
    <cfRule type="expression" dxfId="230" priority="9">
      <formula>$D$2/$E$2&gt;=0.35</formula>
    </cfRule>
  </conditionalFormatting>
  <conditionalFormatting sqref="K1:K2 AH1:AH2">
    <cfRule type="expression" dxfId="229" priority="10">
      <formula>$D$2/$E$2&gt;=0.4</formula>
    </cfRule>
  </conditionalFormatting>
  <conditionalFormatting sqref="L1:L2 AI1:AI2">
    <cfRule type="expression" dxfId="228" priority="11">
      <formula>$D$2/$E$2&gt;=0.45</formula>
    </cfRule>
  </conditionalFormatting>
  <conditionalFormatting sqref="N1:N2 AK1:AK2">
    <cfRule type="expression" dxfId="227" priority="13">
      <formula>$D$2/$E$2&gt;=0.55</formula>
    </cfRule>
  </conditionalFormatting>
  <conditionalFormatting sqref="O1:O2 AL1:AL2">
    <cfRule type="expression" dxfId="226" priority="14">
      <formula>$D$2/$E$2&gt;=0.6</formula>
    </cfRule>
  </conditionalFormatting>
  <conditionalFormatting sqref="P1:P2 AM1:AM2">
    <cfRule type="expression" dxfId="225" priority="15">
      <formula>$D$2/$E$2&gt;=0.65</formula>
    </cfRule>
  </conditionalFormatting>
  <conditionalFormatting sqref="Q1:Q2 AN1:AN2">
    <cfRule type="expression" dxfId="224" priority="16">
      <formula>$D$2/$E$2&gt;=0.7</formula>
    </cfRule>
  </conditionalFormatting>
  <conditionalFormatting sqref="M1:M2 AJ1:AJ2">
    <cfRule type="expression" dxfId="223" priority="12">
      <formula>$D$2/$E$2&gt;=0.5</formula>
    </cfRule>
  </conditionalFormatting>
  <conditionalFormatting sqref="S1">
    <cfRule type="expression" dxfId="222" priority="2">
      <formula>$S$1&lt;&gt;""</formula>
    </cfRule>
  </conditionalFormatting>
  <conditionalFormatting sqref="D1:R2 AA1:AR2 S2:U2 T1:U1">
    <cfRule type="expression" dxfId="221" priority="1" stopIfTrue="1">
      <formula>$S$1="Feedback OFF"</formula>
    </cfRule>
  </conditionalFormatting>
  <conditionalFormatting sqref="R1:R2 AO1:AO2">
    <cfRule type="expression" dxfId="220" priority="17">
      <formula>$D$2/$E$2&gt;=0.75</formula>
    </cfRule>
  </conditionalFormatting>
  <conditionalFormatting sqref="S1:S2 AP1:AP2">
    <cfRule type="expression" dxfId="219" priority="18">
      <formula>$D$2/$E$2&gt;=0.8</formula>
    </cfRule>
  </conditionalFormatting>
  <conditionalFormatting sqref="T1:T2 AQ1:AQ2">
    <cfRule type="expression" dxfId="218" priority="19">
      <formula>$D$2/$E$2&gt;=0.85</formula>
    </cfRule>
  </conditionalFormatting>
  <conditionalFormatting sqref="U1:U2 AR1:AR2">
    <cfRule type="expression" dxfId="217" priority="20">
      <formula>$D$2/$E$2&gt;=1</formula>
    </cfRule>
  </conditionalFormatting>
  <dataValidations count="2">
    <dataValidation type="list" allowBlank="1" showInputMessage="1" showErrorMessage="1" sqref="L58:L61" xr:uid="{962C13CA-B748-4842-8034-5344365FE722}">
      <formula1>"A,B,C,D"</formula1>
    </dataValidation>
    <dataValidation type="list" allowBlank="1" showInputMessage="1" showErrorMessage="1" sqref="P1" xr:uid="{D758BF28-BE10-2647-AC12-9383F3BC46DD}">
      <formula1>"Feedback ON, Taunting ON, Feedback OFF"</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FDA19-0DBE-9847-9F43-63EAA46854B7}">
  <sheetPr>
    <tabColor rgb="FF4FADEA"/>
  </sheetPr>
  <dimension ref="E1:S44"/>
  <sheetViews>
    <sheetView showGridLines="0" zoomScale="120" zoomScaleNormal="120" workbookViewId="0">
      <selection activeCell="P20" sqref="P20"/>
    </sheetView>
  </sheetViews>
  <sheetFormatPr baseColWidth="10" defaultColWidth="8.6640625" defaultRowHeight="9" x14ac:dyDescent="0.15"/>
  <cols>
    <col min="1" max="3" width="1" style="359" customWidth="1"/>
    <col min="4" max="4" width="1.5" style="359" customWidth="1"/>
    <col min="5" max="5" width="24.33203125" style="359" customWidth="1"/>
    <col min="6" max="12" width="10.5" style="359" customWidth="1"/>
    <col min="13" max="13" width="1.5" style="359" customWidth="1"/>
    <col min="14" max="14" width="6.33203125" style="359" hidden="1" customWidth="1"/>
    <col min="15" max="15" width="15.5" style="359" bestFit="1" customWidth="1"/>
    <col min="16" max="16" width="17.1640625" style="359" bestFit="1" customWidth="1"/>
    <col min="17" max="17" width="10.83203125" style="359" customWidth="1"/>
    <col min="18" max="18" width="14.6640625" style="359" bestFit="1" customWidth="1"/>
    <col min="19" max="19" width="10.83203125" style="359" bestFit="1" customWidth="1"/>
    <col min="20" max="16384" width="8.6640625" style="359"/>
  </cols>
  <sheetData>
    <row r="1" spans="5:5" s="358" customFormat="1" x14ac:dyDescent="0.15"/>
    <row r="2" spans="5:5" s="358" customFormat="1" x14ac:dyDescent="0.15"/>
    <row r="3" spans="5:5" s="359" customFormat="1" ht="5" customHeight="1" x14ac:dyDescent="0.15"/>
    <row r="4" spans="5:5" s="359" customFormat="1" ht="5" customHeight="1" x14ac:dyDescent="0.15"/>
    <row r="5" spans="5:5" s="359" customFormat="1" ht="5" customHeight="1" x14ac:dyDescent="0.15"/>
    <row r="6" spans="5:5" s="359" customFormat="1" ht="10" customHeight="1" x14ac:dyDescent="0.15"/>
    <row r="7" spans="5:5" s="359" customFormat="1" x14ac:dyDescent="0.15">
      <c r="E7" s="364">
        <v>0</v>
      </c>
    </row>
    <row r="8" spans="5:5" s="359" customFormat="1" x14ac:dyDescent="0.15">
      <c r="E8" s="363">
        <v>0</v>
      </c>
    </row>
    <row r="9" spans="5:5" s="359" customFormat="1" x14ac:dyDescent="0.15">
      <c r="E9" s="363">
        <v>0</v>
      </c>
    </row>
    <row r="10" spans="5:5" s="359" customFormat="1" x14ac:dyDescent="0.15">
      <c r="E10" s="363"/>
    </row>
    <row r="11" spans="5:5" s="359" customFormat="1" x14ac:dyDescent="0.15">
      <c r="E11" s="364">
        <v>0</v>
      </c>
    </row>
    <row r="12" spans="5:5" s="359" customFormat="1" x14ac:dyDescent="0.15">
      <c r="E12" s="365">
        <v>0</v>
      </c>
    </row>
    <row r="13" spans="5:5" s="359" customFormat="1" x14ac:dyDescent="0.15">
      <c r="E13" s="365">
        <v>0</v>
      </c>
    </row>
    <row r="14" spans="5:5" s="359" customFormat="1" x14ac:dyDescent="0.15">
      <c r="E14" s="365">
        <v>0</v>
      </c>
    </row>
    <row r="15" spans="5:5" s="359" customFormat="1" x14ac:dyDescent="0.15">
      <c r="E15" s="365">
        <v>0</v>
      </c>
    </row>
    <row r="16" spans="5:5" s="359" customFormat="1" x14ac:dyDescent="0.15">
      <c r="E16" s="365">
        <v>0</v>
      </c>
    </row>
    <row r="17" spans="5:19" s="359" customFormat="1" x14ac:dyDescent="0.15">
      <c r="E17" s="365">
        <v>0</v>
      </c>
    </row>
    <row r="18" spans="5:19" s="359" customFormat="1" x14ac:dyDescent="0.15">
      <c r="E18" s="360"/>
    </row>
    <row r="19" spans="5:19" s="359" customFormat="1" x14ac:dyDescent="0.15">
      <c r="E19" s="360"/>
    </row>
    <row r="21" spans="5:19" s="359" customFormat="1" x14ac:dyDescent="0.15">
      <c r="E21" s="367">
        <v>0</v>
      </c>
      <c r="F21" s="367"/>
      <c r="G21" s="367"/>
      <c r="H21" s="367"/>
      <c r="I21" s="367"/>
      <c r="J21" s="367"/>
      <c r="K21" s="367"/>
      <c r="L21" s="367"/>
      <c r="M21" s="367"/>
      <c r="N21" s="367"/>
      <c r="O21" s="367"/>
      <c r="P21" s="367"/>
      <c r="Q21" s="367"/>
      <c r="R21" s="367"/>
      <c r="S21" s="367"/>
    </row>
    <row r="22" spans="5:19" s="359" customFormat="1" x14ac:dyDescent="0.15">
      <c r="F22" s="368">
        <v>0</v>
      </c>
      <c r="G22" s="368">
        <v>0</v>
      </c>
      <c r="H22" s="368">
        <v>0</v>
      </c>
      <c r="I22" s="368">
        <v>0</v>
      </c>
      <c r="J22" s="368">
        <v>0</v>
      </c>
      <c r="K22" s="368">
        <v>0</v>
      </c>
      <c r="L22" s="368">
        <v>0</v>
      </c>
      <c r="M22" s="361"/>
      <c r="N22" s="368"/>
      <c r="O22" s="368">
        <v>0</v>
      </c>
      <c r="P22" s="368">
        <v>0</v>
      </c>
      <c r="Q22" s="368">
        <v>0</v>
      </c>
      <c r="R22" s="368">
        <v>0</v>
      </c>
      <c r="S22" s="368">
        <v>0</v>
      </c>
    </row>
    <row r="23" spans="5:19" s="359" customFormat="1" x14ac:dyDescent="0.15">
      <c r="E23" s="362">
        <v>0</v>
      </c>
      <c r="F23" s="369">
        <v>0</v>
      </c>
      <c r="G23" s="369">
        <v>0</v>
      </c>
      <c r="H23" s="369">
        <v>0</v>
      </c>
      <c r="I23" s="369">
        <v>0</v>
      </c>
      <c r="J23" s="369">
        <v>0</v>
      </c>
      <c r="K23" s="369">
        <v>0</v>
      </c>
      <c r="L23" s="369">
        <v>0</v>
      </c>
      <c r="M23" s="361"/>
      <c r="N23" s="369"/>
      <c r="O23" s="369">
        <v>1</v>
      </c>
      <c r="P23" s="369">
        <v>1</v>
      </c>
      <c r="Q23" s="369">
        <v>1</v>
      </c>
      <c r="R23" s="356"/>
      <c r="S23" s="356">
        <v>0</v>
      </c>
    </row>
    <row r="24" spans="5:19" s="359" customFormat="1" ht="8" customHeight="1" x14ac:dyDescent="0.15">
      <c r="E24" s="362"/>
      <c r="F24" s="362"/>
      <c r="G24" s="362"/>
      <c r="H24" s="362"/>
      <c r="I24" s="362"/>
      <c r="J24" s="362"/>
      <c r="K24" s="362"/>
      <c r="L24" s="362"/>
      <c r="M24" s="361"/>
      <c r="N24" s="362"/>
      <c r="O24" s="362"/>
      <c r="P24" s="362"/>
      <c r="Q24" s="362"/>
      <c r="R24" s="362"/>
      <c r="S24" s="366"/>
    </row>
    <row r="25" spans="5:19" s="359" customFormat="1" x14ac:dyDescent="0.15">
      <c r="E25" s="359">
        <v>0</v>
      </c>
      <c r="F25" s="370">
        <v>0</v>
      </c>
      <c r="G25" s="370">
        <v>0</v>
      </c>
      <c r="H25" s="370">
        <v>0</v>
      </c>
      <c r="I25" s="370">
        <v>0</v>
      </c>
      <c r="J25" s="370">
        <v>0</v>
      </c>
      <c r="K25" s="370">
        <v>0</v>
      </c>
      <c r="L25" s="370">
        <v>0</v>
      </c>
      <c r="M25" s="361"/>
      <c r="N25" s="370"/>
      <c r="O25" s="370">
        <v>1</v>
      </c>
      <c r="P25" s="371">
        <v>1</v>
      </c>
      <c r="Q25" s="371">
        <v>1</v>
      </c>
      <c r="R25" s="372">
        <v>1</v>
      </c>
      <c r="S25" s="366">
        <v>1</v>
      </c>
    </row>
    <row r="26" spans="5:19" s="359" customFormat="1" x14ac:dyDescent="0.15">
      <c r="E26" s="359">
        <v>0</v>
      </c>
      <c r="F26" s="370">
        <v>0</v>
      </c>
      <c r="G26" s="370">
        <v>0</v>
      </c>
      <c r="H26" s="370">
        <v>0</v>
      </c>
      <c r="I26" s="370">
        <v>0</v>
      </c>
      <c r="J26" s="370">
        <v>0</v>
      </c>
      <c r="K26" s="370">
        <v>0</v>
      </c>
      <c r="L26" s="370">
        <v>0</v>
      </c>
      <c r="M26" s="361"/>
      <c r="N26" s="370"/>
      <c r="O26" s="370">
        <v>1</v>
      </c>
      <c r="P26" s="371">
        <v>1</v>
      </c>
      <c r="Q26" s="371">
        <v>1</v>
      </c>
      <c r="R26" s="372">
        <v>1</v>
      </c>
      <c r="S26" s="366">
        <v>1</v>
      </c>
    </row>
    <row r="27" spans="5:19" s="359" customFormat="1" x14ac:dyDescent="0.15">
      <c r="E27" s="359">
        <v>0</v>
      </c>
      <c r="F27" s="370">
        <v>0</v>
      </c>
      <c r="G27" s="370">
        <v>0</v>
      </c>
      <c r="H27" s="370">
        <v>0</v>
      </c>
      <c r="I27" s="370">
        <v>0</v>
      </c>
      <c r="J27" s="370">
        <v>0</v>
      </c>
      <c r="K27" s="370">
        <v>0</v>
      </c>
      <c r="L27" s="370">
        <v>0</v>
      </c>
      <c r="M27" s="361"/>
      <c r="N27" s="370"/>
      <c r="O27" s="370">
        <v>0</v>
      </c>
      <c r="P27" s="371">
        <v>0</v>
      </c>
      <c r="Q27" s="371">
        <v>0</v>
      </c>
      <c r="R27" s="372">
        <v>0</v>
      </c>
      <c r="S27" s="366">
        <v>0</v>
      </c>
    </row>
    <row r="28" spans="5:19" s="359" customFormat="1" x14ac:dyDescent="0.15">
      <c r="E28" s="359">
        <v>0</v>
      </c>
      <c r="F28" s="370">
        <v>0</v>
      </c>
      <c r="G28" s="370">
        <v>0</v>
      </c>
      <c r="H28" s="370">
        <v>0</v>
      </c>
      <c r="I28" s="370">
        <v>0</v>
      </c>
      <c r="J28" s="370">
        <v>0</v>
      </c>
      <c r="K28" s="370">
        <v>0</v>
      </c>
      <c r="L28" s="370">
        <v>0</v>
      </c>
      <c r="M28" s="361"/>
      <c r="N28" s="370"/>
      <c r="O28" s="370">
        <v>0</v>
      </c>
      <c r="P28" s="371">
        <v>0</v>
      </c>
      <c r="Q28" s="371">
        <v>0</v>
      </c>
      <c r="R28" s="372">
        <v>0</v>
      </c>
      <c r="S28" s="366">
        <v>0</v>
      </c>
    </row>
    <row r="29" spans="5:19" s="359" customFormat="1" x14ac:dyDescent="0.15">
      <c r="E29" s="359">
        <v>0</v>
      </c>
      <c r="F29" s="370">
        <v>0</v>
      </c>
      <c r="G29" s="370">
        <v>0</v>
      </c>
      <c r="H29" s="370">
        <v>0</v>
      </c>
      <c r="I29" s="370">
        <v>0</v>
      </c>
      <c r="J29" s="370">
        <v>0</v>
      </c>
      <c r="K29" s="370">
        <v>0</v>
      </c>
      <c r="L29" s="370">
        <v>0</v>
      </c>
      <c r="M29" s="361"/>
      <c r="N29" s="370"/>
      <c r="O29" s="370">
        <v>0</v>
      </c>
      <c r="P29" s="371">
        <v>0</v>
      </c>
      <c r="Q29" s="371">
        <v>0</v>
      </c>
      <c r="R29" s="372">
        <v>0</v>
      </c>
      <c r="S29" s="366">
        <v>0</v>
      </c>
    </row>
    <row r="30" spans="5:19" s="359" customFormat="1" x14ac:dyDescent="0.15">
      <c r="E30" s="359">
        <v>0</v>
      </c>
      <c r="F30" s="370">
        <v>0</v>
      </c>
      <c r="G30" s="370">
        <v>0</v>
      </c>
      <c r="H30" s="370">
        <v>0</v>
      </c>
      <c r="I30" s="370">
        <v>0</v>
      </c>
      <c r="J30" s="370">
        <v>0</v>
      </c>
      <c r="K30" s="370">
        <v>0</v>
      </c>
      <c r="L30" s="370">
        <v>0</v>
      </c>
      <c r="M30" s="361"/>
      <c r="N30" s="370"/>
      <c r="O30" s="370">
        <v>0</v>
      </c>
      <c r="P30" s="371">
        <v>0</v>
      </c>
      <c r="Q30" s="371">
        <v>0</v>
      </c>
      <c r="R30" s="372">
        <v>0</v>
      </c>
      <c r="S30" s="366">
        <v>0</v>
      </c>
    </row>
    <row r="31" spans="5:19" s="359" customFormat="1" x14ac:dyDescent="0.15">
      <c r="E31" s="359">
        <v>0</v>
      </c>
      <c r="F31" s="370">
        <v>0</v>
      </c>
      <c r="G31" s="370">
        <v>0</v>
      </c>
      <c r="H31" s="371">
        <v>0</v>
      </c>
      <c r="I31" s="370">
        <v>0</v>
      </c>
      <c r="J31" s="370">
        <v>0</v>
      </c>
      <c r="K31" s="370">
        <v>0</v>
      </c>
      <c r="L31" s="370">
        <v>0</v>
      </c>
      <c r="M31" s="361"/>
      <c r="N31" s="370">
        <v>0</v>
      </c>
      <c r="O31" s="370">
        <v>0</v>
      </c>
      <c r="P31" s="371">
        <v>0</v>
      </c>
      <c r="Q31" s="371">
        <v>0</v>
      </c>
      <c r="R31" s="372">
        <v>0</v>
      </c>
      <c r="S31" s="366">
        <v>0</v>
      </c>
    </row>
    <row r="32" spans="5:19" s="359" customFormat="1" x14ac:dyDescent="0.15">
      <c r="E32" s="359">
        <v>0</v>
      </c>
      <c r="F32" s="370">
        <v>0</v>
      </c>
      <c r="G32" s="370">
        <v>0</v>
      </c>
      <c r="H32" s="371">
        <v>0</v>
      </c>
      <c r="I32" s="370">
        <v>0</v>
      </c>
      <c r="J32" s="370">
        <v>0</v>
      </c>
      <c r="K32" s="370">
        <v>0</v>
      </c>
      <c r="L32" s="370">
        <v>0</v>
      </c>
      <c r="M32" s="361"/>
      <c r="N32" s="370"/>
      <c r="O32" s="370">
        <v>0</v>
      </c>
      <c r="P32" s="371">
        <v>0</v>
      </c>
      <c r="Q32" s="371">
        <v>0</v>
      </c>
      <c r="R32" s="372">
        <v>0</v>
      </c>
      <c r="S32" s="366">
        <v>0</v>
      </c>
    </row>
    <row r="33" spans="5:19" s="359" customFormat="1" x14ac:dyDescent="0.15">
      <c r="E33" s="359">
        <v>0</v>
      </c>
      <c r="F33" s="370">
        <v>0</v>
      </c>
      <c r="G33" s="370">
        <v>0</v>
      </c>
      <c r="H33" s="371">
        <v>0</v>
      </c>
      <c r="I33" s="370">
        <v>0</v>
      </c>
      <c r="J33" s="370">
        <v>0</v>
      </c>
      <c r="K33" s="370">
        <v>0</v>
      </c>
      <c r="L33" s="370">
        <v>0</v>
      </c>
      <c r="M33" s="361"/>
      <c r="N33" s="370"/>
      <c r="O33" s="370">
        <v>0</v>
      </c>
      <c r="P33" s="371">
        <v>0</v>
      </c>
      <c r="Q33" s="371">
        <v>0</v>
      </c>
      <c r="R33" s="372">
        <v>0</v>
      </c>
      <c r="S33" s="366">
        <v>0</v>
      </c>
    </row>
    <row r="34" spans="5:19" s="359" customFormat="1" x14ac:dyDescent="0.15">
      <c r="E34" s="359">
        <v>0</v>
      </c>
      <c r="F34" s="370">
        <v>0</v>
      </c>
      <c r="G34" s="370">
        <v>0</v>
      </c>
      <c r="H34" s="371">
        <v>0</v>
      </c>
      <c r="I34" s="370">
        <v>0</v>
      </c>
      <c r="J34" s="370">
        <v>0</v>
      </c>
      <c r="K34" s="370">
        <v>0</v>
      </c>
      <c r="L34" s="370">
        <v>0</v>
      </c>
      <c r="M34" s="361"/>
      <c r="N34" s="370"/>
      <c r="O34" s="370">
        <v>0</v>
      </c>
      <c r="P34" s="371">
        <v>0</v>
      </c>
      <c r="Q34" s="371">
        <v>0</v>
      </c>
      <c r="R34" s="372">
        <v>0</v>
      </c>
      <c r="S34" s="366">
        <v>0</v>
      </c>
    </row>
    <row r="35" spans="5:19" s="359" customFormat="1" x14ac:dyDescent="0.15">
      <c r="E35" s="359">
        <v>0</v>
      </c>
      <c r="F35" s="370">
        <v>0</v>
      </c>
      <c r="G35" s="370">
        <v>0</v>
      </c>
      <c r="H35" s="371">
        <v>0</v>
      </c>
      <c r="I35" s="370">
        <v>0</v>
      </c>
      <c r="J35" s="370">
        <v>0</v>
      </c>
      <c r="K35" s="370">
        <v>0</v>
      </c>
      <c r="L35" s="370">
        <v>0</v>
      </c>
      <c r="M35" s="361"/>
      <c r="N35" s="370"/>
      <c r="O35" s="370">
        <v>0</v>
      </c>
      <c r="P35" s="371">
        <v>0</v>
      </c>
      <c r="Q35" s="371">
        <v>0</v>
      </c>
      <c r="R35" s="372">
        <v>0</v>
      </c>
      <c r="S35" s="366">
        <v>0</v>
      </c>
    </row>
    <row r="36" spans="5:19" s="359" customFormat="1" x14ac:dyDescent="0.15">
      <c r="E36" s="359">
        <v>0</v>
      </c>
      <c r="F36" s="370">
        <v>0</v>
      </c>
      <c r="G36" s="370">
        <v>0</v>
      </c>
      <c r="H36" s="371">
        <v>0</v>
      </c>
      <c r="I36" s="370">
        <v>0</v>
      </c>
      <c r="J36" s="370">
        <v>0</v>
      </c>
      <c r="K36" s="370">
        <v>0</v>
      </c>
      <c r="L36" s="370">
        <v>0</v>
      </c>
      <c r="M36" s="361"/>
      <c r="N36" s="370"/>
      <c r="O36" s="370">
        <v>0</v>
      </c>
      <c r="P36" s="371">
        <v>0</v>
      </c>
      <c r="Q36" s="371">
        <v>0</v>
      </c>
      <c r="R36" s="372">
        <v>0</v>
      </c>
      <c r="S36" s="366">
        <v>0</v>
      </c>
    </row>
    <row r="37" spans="5:19" s="359" customFormat="1" x14ac:dyDescent="0.15">
      <c r="E37" s="359">
        <v>0</v>
      </c>
      <c r="F37" s="370">
        <v>0</v>
      </c>
      <c r="G37" s="370">
        <v>0</v>
      </c>
      <c r="H37" s="371">
        <v>0</v>
      </c>
      <c r="I37" s="370">
        <v>0</v>
      </c>
      <c r="J37" s="370">
        <v>0</v>
      </c>
      <c r="K37" s="370">
        <v>0</v>
      </c>
      <c r="L37" s="370">
        <v>0</v>
      </c>
      <c r="M37" s="361"/>
      <c r="N37" s="370"/>
      <c r="O37" s="370">
        <v>0</v>
      </c>
      <c r="P37" s="371">
        <v>0</v>
      </c>
      <c r="Q37" s="371">
        <v>0</v>
      </c>
      <c r="R37" s="372">
        <v>0</v>
      </c>
      <c r="S37" s="366">
        <v>0</v>
      </c>
    </row>
    <row r="38" spans="5:19" s="359" customFormat="1" x14ac:dyDescent="0.15">
      <c r="E38" s="359">
        <v>0</v>
      </c>
      <c r="F38" s="370">
        <v>0</v>
      </c>
      <c r="G38" s="370">
        <v>0</v>
      </c>
      <c r="H38" s="371">
        <v>0</v>
      </c>
      <c r="I38" s="370">
        <v>0</v>
      </c>
      <c r="J38" s="370">
        <v>0</v>
      </c>
      <c r="K38" s="370">
        <v>0</v>
      </c>
      <c r="L38" s="370">
        <v>0</v>
      </c>
      <c r="M38" s="361"/>
      <c r="N38" s="370"/>
      <c r="O38" s="370">
        <v>0</v>
      </c>
      <c r="P38" s="371">
        <v>0</v>
      </c>
      <c r="Q38" s="371">
        <v>0</v>
      </c>
      <c r="R38" s="372">
        <v>0</v>
      </c>
      <c r="S38" s="366">
        <v>0</v>
      </c>
    </row>
    <row r="39" spans="5:19" s="359" customFormat="1" x14ac:dyDescent="0.15">
      <c r="E39" s="359">
        <v>0</v>
      </c>
      <c r="F39" s="370">
        <v>0</v>
      </c>
      <c r="G39" s="370">
        <v>0</v>
      </c>
      <c r="H39" s="370">
        <v>0</v>
      </c>
      <c r="I39" s="370">
        <v>0</v>
      </c>
      <c r="J39" s="370">
        <v>0</v>
      </c>
      <c r="K39" s="370">
        <v>0</v>
      </c>
      <c r="L39" s="370">
        <v>0</v>
      </c>
      <c r="M39" s="361"/>
      <c r="N39" s="370"/>
      <c r="O39" s="370">
        <v>0</v>
      </c>
      <c r="P39" s="371">
        <v>0</v>
      </c>
      <c r="Q39" s="371">
        <v>0</v>
      </c>
      <c r="R39" s="372">
        <v>0</v>
      </c>
      <c r="S39" s="366">
        <v>0</v>
      </c>
    </row>
    <row r="40" spans="5:19" s="359" customFormat="1" x14ac:dyDescent="0.15">
      <c r="E40" s="359">
        <v>0</v>
      </c>
      <c r="F40" s="370">
        <v>0</v>
      </c>
      <c r="G40" s="370">
        <v>0</v>
      </c>
      <c r="H40" s="370">
        <v>0</v>
      </c>
      <c r="I40" s="370">
        <v>0</v>
      </c>
      <c r="J40" s="370">
        <v>0</v>
      </c>
      <c r="K40" s="370">
        <v>0</v>
      </c>
      <c r="L40" s="370">
        <v>0</v>
      </c>
      <c r="M40" s="361"/>
      <c r="N40" s="370"/>
      <c r="O40" s="370">
        <v>0</v>
      </c>
      <c r="P40" s="371">
        <v>0</v>
      </c>
      <c r="Q40" s="371">
        <v>0</v>
      </c>
      <c r="R40" s="372">
        <v>0</v>
      </c>
      <c r="S40" s="366">
        <v>0</v>
      </c>
    </row>
    <row r="41" spans="5:19" s="359" customFormat="1" x14ac:dyDescent="0.15">
      <c r="E41" s="359">
        <v>0</v>
      </c>
      <c r="F41" s="370">
        <v>0</v>
      </c>
      <c r="G41" s="370">
        <v>0</v>
      </c>
      <c r="H41" s="370">
        <v>0</v>
      </c>
      <c r="I41" s="370">
        <v>0</v>
      </c>
      <c r="J41" s="370">
        <v>0</v>
      </c>
      <c r="K41" s="370">
        <v>0</v>
      </c>
      <c r="L41" s="370">
        <v>0</v>
      </c>
      <c r="M41" s="361"/>
      <c r="N41" s="370"/>
      <c r="O41" s="370">
        <v>1</v>
      </c>
      <c r="P41" s="371">
        <v>1</v>
      </c>
      <c r="Q41" s="371">
        <v>1</v>
      </c>
      <c r="R41" s="372">
        <v>1</v>
      </c>
      <c r="S41" s="366">
        <v>1</v>
      </c>
    </row>
    <row r="42" spans="5:19" s="359" customFormat="1" ht="8" customHeight="1" x14ac:dyDescent="0.15">
      <c r="F42" s="357"/>
      <c r="G42" s="357"/>
      <c r="H42" s="357"/>
      <c r="I42" s="357"/>
      <c r="J42" s="357"/>
      <c r="K42" s="357"/>
      <c r="L42" s="357"/>
      <c r="M42" s="361"/>
      <c r="N42" s="357"/>
      <c r="O42" s="357"/>
      <c r="P42" s="357"/>
      <c r="Q42" s="357"/>
    </row>
    <row r="43" spans="5:19" s="359" customFormat="1" x14ac:dyDescent="0.15">
      <c r="E43" s="373">
        <v>0</v>
      </c>
      <c r="F43" s="374">
        <v>1</v>
      </c>
      <c r="G43" s="374">
        <v>1</v>
      </c>
      <c r="H43" s="374">
        <v>0</v>
      </c>
      <c r="I43" s="374">
        <v>0</v>
      </c>
      <c r="J43" s="374">
        <v>0</v>
      </c>
      <c r="K43" s="374">
        <v>0</v>
      </c>
      <c r="L43" s="374">
        <v>1</v>
      </c>
      <c r="M43" s="361"/>
      <c r="N43" s="374"/>
      <c r="O43" s="374">
        <v>1</v>
      </c>
      <c r="P43" s="374">
        <v>1</v>
      </c>
      <c r="Q43" s="374">
        <v>1</v>
      </c>
    </row>
    <row r="44" spans="5:19" s="359" customFormat="1" x14ac:dyDescent="0.15">
      <c r="E44" s="362">
        <v>0</v>
      </c>
      <c r="F44" s="372">
        <v>1</v>
      </c>
      <c r="G44" s="372">
        <v>1</v>
      </c>
      <c r="H44" s="372">
        <v>0</v>
      </c>
      <c r="I44" s="372">
        <v>0</v>
      </c>
      <c r="J44" s="372">
        <v>0</v>
      </c>
      <c r="K44" s="372">
        <v>0</v>
      </c>
      <c r="L44" s="372">
        <v>1</v>
      </c>
      <c r="M44" s="361"/>
      <c r="N44" s="372"/>
      <c r="O44" s="372">
        <v>1</v>
      </c>
      <c r="P44" s="372">
        <v>1</v>
      </c>
      <c r="Q44" s="372">
        <v>1</v>
      </c>
    </row>
  </sheetData>
  <mergeCells count="1">
    <mergeCell ref="E21:S2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2D500-85E0-EE44-BDF4-A383EF7BED48}">
  <sheetPr>
    <tabColor rgb="FF4FADEA"/>
  </sheetPr>
  <dimension ref="D1:S44"/>
  <sheetViews>
    <sheetView showGridLines="0" zoomScale="120" zoomScaleNormal="120" workbookViewId="0">
      <selection activeCell="O23" sqref="O23"/>
    </sheetView>
  </sheetViews>
  <sheetFormatPr baseColWidth="10" defaultColWidth="8.6640625" defaultRowHeight="9" x14ac:dyDescent="0.15"/>
  <cols>
    <col min="1" max="3" width="1" style="359" customWidth="1"/>
    <col min="4" max="4" width="1.5" style="359" customWidth="1"/>
    <col min="5" max="5" width="24.33203125" style="359" customWidth="1"/>
    <col min="6" max="12" width="10.5" style="359" customWidth="1"/>
    <col min="13" max="13" width="1.5" style="359" customWidth="1"/>
    <col min="14" max="14" width="6.33203125" style="359" hidden="1" customWidth="1"/>
    <col min="15" max="15" width="15.5" style="359" bestFit="1" customWidth="1"/>
    <col min="16" max="16" width="17.1640625" style="359" bestFit="1" customWidth="1"/>
    <col min="17" max="17" width="10.83203125" style="359" customWidth="1"/>
    <col min="18" max="18" width="8.33203125" style="359" bestFit="1" customWidth="1"/>
    <col min="19" max="19" width="10.83203125" style="359" bestFit="1" customWidth="1"/>
    <col min="20" max="16384" width="8.6640625" style="359"/>
  </cols>
  <sheetData>
    <row r="1" spans="4:12" s="358" customFormat="1" x14ac:dyDescent="0.15">
      <c r="L1" s="358" t="s">
        <v>491</v>
      </c>
    </row>
    <row r="2" spans="4:12" s="358" customFormat="1" x14ac:dyDescent="0.15">
      <c r="D2" s="375">
        <f ca="1">IF('3 Grade Avg '!$G$2="DRAGGING CELLS IS NOT PERMITTED. PLEASE UNDO LAST ACTION!!",0,IF('3 Grade Avg '!$S$1&lt;&gt;"Feedback OFF",IF(Scoreboard!$F$23="",IFERROR(IF(E2=0,F2,IF(F2/E2&gt;=Scoreboard!$F$19,F2,"")),""),0),0))</f>
        <v>0</v>
      </c>
      <c r="E2" s="375">
        <f>SUMIF('3 Grade Avg PT'!A3:$AO$44,"&gt;0")</f>
        <v>30</v>
      </c>
      <c r="F2" s="358">
        <f ca="1">SUMIFS('3 Grade Avg PT'!A3:$AO$44, '3 Grade Avg PT'!A3:$AO$44, "&gt;0", '3 Grade Avg SC'!A3:$AO$44, "PerfectMsg")+ABS(SUMIFS('3 Grade Avg PT'!A3:$AO$44, '3 Grade Avg PT'!A3:$AO$44, "&lt;0", '3 Grade Avg SC'!A3:$AO$44, "PerfectMsg"))</f>
        <v>0</v>
      </c>
    </row>
    <row r="3" spans="4:12" s="359" customFormat="1" ht="5" customHeight="1" x14ac:dyDescent="0.15"/>
    <row r="4" spans="4:12" s="359" customFormat="1" ht="5" customHeight="1" x14ac:dyDescent="0.15"/>
    <row r="5" spans="4:12" s="359" customFormat="1" ht="5" customHeight="1" x14ac:dyDescent="0.15"/>
    <row r="6" spans="4:12" s="359" customFormat="1" ht="10" customHeight="1" x14ac:dyDescent="0.15"/>
    <row r="7" spans="4:12" s="359" customFormat="1" x14ac:dyDescent="0.15">
      <c r="E7" s="364">
        <v>0</v>
      </c>
    </row>
    <row r="8" spans="4:12" s="359" customFormat="1" x14ac:dyDescent="0.15">
      <c r="E8" s="363">
        <v>0</v>
      </c>
    </row>
    <row r="9" spans="4:12" s="359" customFormat="1" x14ac:dyDescent="0.15">
      <c r="E9" s="363">
        <v>0</v>
      </c>
    </row>
    <row r="10" spans="4:12" s="359" customFormat="1" x14ac:dyDescent="0.15">
      <c r="E10" s="363"/>
    </row>
    <row r="11" spans="4:12" s="359" customFormat="1" x14ac:dyDescent="0.15">
      <c r="E11" s="364">
        <v>0</v>
      </c>
    </row>
    <row r="12" spans="4:12" s="359" customFormat="1" x14ac:dyDescent="0.15">
      <c r="E12" s="365">
        <v>0</v>
      </c>
    </row>
    <row r="13" spans="4:12" s="359" customFormat="1" x14ac:dyDescent="0.15">
      <c r="E13" s="365">
        <v>0</v>
      </c>
    </row>
    <row r="14" spans="4:12" s="359" customFormat="1" x14ac:dyDescent="0.15">
      <c r="E14" s="365">
        <v>0</v>
      </c>
    </row>
    <row r="15" spans="4:12" s="359" customFormat="1" x14ac:dyDescent="0.15">
      <c r="E15" s="365">
        <v>0</v>
      </c>
    </row>
    <row r="16" spans="4:12" s="359" customFormat="1" x14ac:dyDescent="0.15">
      <c r="E16" s="365">
        <v>0</v>
      </c>
    </row>
    <row r="17" spans="5:19" s="359" customFormat="1" x14ac:dyDescent="0.15">
      <c r="E17" s="365">
        <v>0</v>
      </c>
    </row>
    <row r="18" spans="5:19" s="359" customFormat="1" x14ac:dyDescent="0.15">
      <c r="E18" s="360"/>
    </row>
    <row r="19" spans="5:19" s="359" customFormat="1" x14ac:dyDescent="0.15">
      <c r="E19" s="360"/>
    </row>
    <row r="21" spans="5:19" s="359" customFormat="1" x14ac:dyDescent="0.15">
      <c r="E21" s="367">
        <v>0</v>
      </c>
      <c r="F21" s="367"/>
      <c r="G21" s="367"/>
      <c r="H21" s="367"/>
      <c r="I21" s="367"/>
      <c r="J21" s="367"/>
      <c r="K21" s="367"/>
      <c r="L21" s="367"/>
      <c r="M21" s="367"/>
      <c r="N21" s="367"/>
      <c r="O21" s="367"/>
      <c r="P21" s="367"/>
      <c r="Q21" s="367"/>
      <c r="R21" s="367"/>
      <c r="S21" s="367"/>
    </row>
    <row r="22" spans="5:19" s="359" customFormat="1" x14ac:dyDescent="0.15">
      <c r="F22" s="368">
        <v>0</v>
      </c>
      <c r="G22" s="368">
        <v>0</v>
      </c>
      <c r="H22" s="368">
        <v>0</v>
      </c>
      <c r="I22" s="368">
        <v>0</v>
      </c>
      <c r="J22" s="368">
        <v>0</v>
      </c>
      <c r="K22" s="368">
        <v>0</v>
      </c>
      <c r="L22" s="368">
        <v>0</v>
      </c>
      <c r="M22" s="361"/>
      <c r="N22" s="368"/>
      <c r="O22" s="368">
        <v>0</v>
      </c>
      <c r="P22" s="368">
        <v>0</v>
      </c>
      <c r="Q22" s="368">
        <v>0</v>
      </c>
      <c r="R22" s="368">
        <v>0</v>
      </c>
      <c r="S22" s="368">
        <v>0</v>
      </c>
    </row>
    <row r="23" spans="5:19" s="359" customFormat="1" x14ac:dyDescent="0.15">
      <c r="E23" s="362">
        <v>0</v>
      </c>
      <c r="F23" s="369">
        <v>0</v>
      </c>
      <c r="G23" s="369">
        <v>0</v>
      </c>
      <c r="H23" s="369">
        <v>0</v>
      </c>
      <c r="I23" s="369">
        <v>0</v>
      </c>
      <c r="J23" s="369">
        <v>0</v>
      </c>
      <c r="K23" s="369">
        <v>0</v>
      </c>
      <c r="L23" s="369">
        <v>0</v>
      </c>
      <c r="M23" s="361"/>
      <c r="N23" s="369"/>
      <c r="O23" s="369" t="str">
        <f ca="1">_xlfn.IFS(ISBLANK('3 Grade Avg '!O23),"",IF(NOT(ISNA('#_3 Grade Avg '!O23)),IF(ISNA('3 Grade Avg '!O23),TRUE,FALSE),FALSE),"StuNAMsg",IF(AND(ISNA('#_3 Grade Avg '!O23),ISNA('3 Grade Avg '!O23)),TRUE,FALSE),"PerfectMsg",IF(NOT(ISERROR('#_3 Grade Avg '!O23)),IF(ISERROR('3 Grade Avg '!O23),TRUE,FALSE),FALSE),"StuErrorMsg",IF(TYPE('#_3 Grade Avg '!O23)&lt;&gt;TYPE('3 Grade Avg '!O23),TRUE,FALSE),"WrongTypeMsg",IF(_xlfn.ISFORMULA('#_3 Grade Avg '!O23),IF(NOT(_xlfn.ISFORMULA('3 Grade Avg '!O23)),TRUE),FALSE),"MissingFormulaMsg",IF(NOT(AND(ISNUMBER(FIND("[",_xlfn.FORMULATEXT('#_3 Grade Avg '!O23))),ISNUMBER(FIND("!",_xlfn.FORMULATEXT('#_3 Grade Avg '!O23))))),AND(ISNUMBER(FIND("[",_xlfn.FORMULATEXT('3 Grade Avg '!O23))),ISNUMBER(FIND("!",_xlfn.FORMULATEXT('3 Grade Avg '!O23)))),FALSE),"ExternalRefsMsg",IF(ISNUMBER('#_3 Grade Avg '!O23),IF(ABS('#_3 Grade Avg '!O23-'3 Grade Avg '!O23)&gt;0.00001,TRUE,FALSE),IF('#_3 Grade Avg '!O23&lt;&gt;'3 Grade Avg '!O23,TRUE,FALSE)),IF(ISNUMBER('#_3 Grade Avg '!O23),IF('#_3 Grade Avg '!O23&gt;'3 Grade Avg '!O23,"TooLow","TooHigh"),"WrongAnswer"),NOT(_xlfn.ISFORMULA('#_3 Grade Avg '!O23)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'!O23),_xlfn.FORMULATEXT('3 Grade Avg '!O23),'3 Grade Avg '!O23),"9","#"),"8","#"),"7","#"),"6","#"),"5","#"),"4","#"),"3","#"),"2","#"),"1","#"),"0","#"),CHAR(10),""),"$",""),"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'!O23),_xlfn.FORMULATEXT('3 Grade Avg '!O23),'3 Grade Avg '!O23),"9","#"),"8","#"),"7","#"),"6","#"),"5","#"),"4","#"),"3","#"),"2","#"),"1","#"),"0","#"),CHAR(10),""),"$",""),"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'!O23),_xlfn.FORMULATEXT('#_3 Grade Avg '!O23),'#_3 Grade Avg '!O23),"9","#"),"8","#"),"7","#"),"6","#"),"5","#"),"4","#"),"3","#"),"2","#"),"1","#"),"0","#"),CHAR(10),""),"$",""),"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'!O23),_xlfn.FORMULATEXT('#_3 Grade Avg '!O23),'#_3 Grade Avg '!O23),"9","#"),"8","#"),"7","#"),"6","#"),"5","#"),"4","#"),"3","#"),"2","#"),"1","#"),"0","#"),CHAR(10),""),"$","")," ",""),",","@"),"&gt;","@"),"&lt;","@"),"=","@"),")","@"),"(","@"),"^","@"),"/","@"),"+","@"),"*","@"),"-","@"),"@#","")))/2,TRUE,FALSE),"HardCodeMsg",IF(LEN(IF(_xlfn.ISFORMULA('3 Grade Avg '!O23),_xlfn.FORMULATEXT('3 Grade Avg '!O23),'3 Grade Avg '!O23))-LEN(SUBSTITUTE(IF(_xlfn.ISFORMULA('3 Grade Avg '!O23),_xlfn.FORMULATEXT('3 Grade Avg '!O23),'3 Grade Avg '!O23),"""",""))&gt;LEN(IF(_xlfn.ISFORMULA('#_3 Grade Avg '!O23),_xlfn.FORMULATEXT('#_3 Grade Avg '!O23),'#_3 Grade Avg '!O23))-LEN(SUBSTITUTE(IF(_xlfn.ISFORMULA('#_3 Grade Avg '!O23),_xlfn.FORMULATEXT('#_3 Grade Avg '!O23),'#_3 Grade Avg '!O23),"""","")),TRUE,FALSE),"HardQuoteMsg",IF(LEN(IF(_xlfn.ISFORMULA('3 Grade Avg '!O23),_xlfn.FORMULATEXT('3 Grade Avg '!O23),'3 Grade Avg '!O23))-LEN(SUBSTITUTE(IF(_xlfn.ISFORMULA('3 Grade Avg '!O23),_xlfn.FORMULATEXT('3 Grade Avg '!O23),'3 Grade Avg '!O23),"$",""))&lt;0.5*(LEN(IF(_xlfn.ISFORMULA('#_3 Grade Avg '!O23),_xlfn.FORMULATEXT('#_3 Grade Avg '!O23),'#_3 Grade Avg '!O23))-LEN(SUBSTITUTE(IF(_xlfn.ISFORMULA('#_3 Grade Avg '!O23),_xlfn.FORMULATEXT('#_3 Grade Avg '!O23),'#_3 Grade Avg '!O23),"$",""))),TRUE,FALSE),"MissingAbsMsg",TRUE,"PerfectMsg")</f>
        <v/>
      </c>
      <c r="P23" s="369" t="str">
        <f ca="1">_xlfn.IFS(ISBLANK('3 Grade Avg '!P23),"",IF(NOT(ISNA('#_3 Grade Avg '!P23)),IF(ISNA('3 Grade Avg '!P23),TRUE,FALSE),FALSE),"StuNAMsg",IF(AND(ISNA('#_3 Grade Avg '!P23),ISNA('3 Grade Avg '!P23)),TRUE,FALSE),"PerfectMsg",IF(NOT(ISERROR('#_3 Grade Avg '!P23)),IF(ISERROR('3 Grade Avg '!P23),TRUE,FALSE),FALSE),"StuErrorMsg",IF(TYPE('#_3 Grade Avg '!P23)&lt;&gt;TYPE('3 Grade Avg '!P23),TRUE,FALSE),"WrongTypeMsg",IF(_xlfn.ISFORMULA('#_3 Grade Avg '!P23),IF(NOT(_xlfn.ISFORMULA('3 Grade Avg '!P23)),TRUE),FALSE),"MissingFormulaMsg",IF(NOT(AND(ISNUMBER(FIND("[",_xlfn.FORMULATEXT('#_3 Grade Avg '!P23))),ISNUMBER(FIND("!",_xlfn.FORMULATEXT('#_3 Grade Avg '!P23))))),AND(ISNUMBER(FIND("[",_xlfn.FORMULATEXT('3 Grade Avg '!P23))),ISNUMBER(FIND("!",_xlfn.FORMULATEXT('3 Grade Avg '!P23)))),FALSE),"ExternalRefsMsg",IF(ISNUMBER('#_3 Grade Avg '!P23),IF(ABS('#_3 Grade Avg '!P23-'3 Grade Avg '!P23)&gt;0.00001,TRUE,FALSE),IF('#_3 Grade Avg '!P23&lt;&gt;'3 Grade Avg '!P23,TRUE,FALSE)),IF(ISNUMBER('#_3 Grade Avg '!P23),IF('#_3 Grade Avg '!P23&gt;'3 Grade Avg '!P23,"TooLow","TooHigh"),"WrongAnswer"),NOT(_xlfn.ISFORMULA('#_3 Grade Avg '!P23)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'!P23),_xlfn.FORMULATEXT('3 Grade Avg '!P23),'3 Grade Avg '!P23),"9","#"),"8","#"),"7","#"),"6","#"),"5","#"),"4","#"),"3","#"),"2","#"),"1","#"),"0","#"),CHAR(10),""),"$",""),"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'!P23),_xlfn.FORMULATEXT('3 Grade Avg '!P23),'3 Grade Avg '!P23),"9","#"),"8","#"),"7","#"),"6","#"),"5","#"),"4","#"),"3","#"),"2","#"),"1","#"),"0","#"),CHAR(10),""),"$",""),"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'!P23),_xlfn.FORMULATEXT('#_3 Grade Avg '!P23),'#_3 Grade Avg '!P23),"9","#"),"8","#"),"7","#"),"6","#"),"5","#"),"4","#"),"3","#"),"2","#"),"1","#"),"0","#"),CHAR(10),""),"$",""),"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'!P23),_xlfn.FORMULATEXT('#_3 Grade Avg '!P23),'#_3 Grade Avg '!P23),"9","#"),"8","#"),"7","#"),"6","#"),"5","#"),"4","#"),"3","#"),"2","#"),"1","#"),"0","#"),CHAR(10),""),"$","")," ",""),",","@"),"&gt;","@"),"&lt;","@"),"=","@"),")","@"),"(","@"),"^","@"),"/","@"),"+","@"),"*","@"),"-","@"),"@#","")))/2,TRUE,FALSE),"HardCodeMsg",IF(LEN(IF(_xlfn.ISFORMULA('3 Grade Avg '!P23),_xlfn.FORMULATEXT('3 Grade Avg '!P23),'3 Grade Avg '!P23))-LEN(SUBSTITUTE(IF(_xlfn.ISFORMULA('3 Grade Avg '!P23),_xlfn.FORMULATEXT('3 Grade Avg '!P23),'3 Grade Avg '!P23),"""",""))&gt;LEN(IF(_xlfn.ISFORMULA('#_3 Grade Avg '!P23),_xlfn.FORMULATEXT('#_3 Grade Avg '!P23),'#_3 Grade Avg '!P23))-LEN(SUBSTITUTE(IF(_xlfn.ISFORMULA('#_3 Grade Avg '!P23),_xlfn.FORMULATEXT('#_3 Grade Avg '!P23),'#_3 Grade Avg '!P23),"""","")),TRUE,FALSE),"HardQuoteMsg",IF(LEN(IF(_xlfn.ISFORMULA('3 Grade Avg '!P23),_xlfn.FORMULATEXT('3 Grade Avg '!P23),'3 Grade Avg '!P23))-LEN(SUBSTITUTE(IF(_xlfn.ISFORMULA('3 Grade Avg '!P23),_xlfn.FORMULATEXT('3 Grade Avg '!P23),'3 Grade Avg '!P23),"$",""))&lt;0.5*(LEN(IF(_xlfn.ISFORMULA('#_3 Grade Avg '!P23),_xlfn.FORMULATEXT('#_3 Grade Avg '!P23),'#_3 Grade Avg '!P23))-LEN(SUBSTITUTE(IF(_xlfn.ISFORMULA('#_3 Grade Avg '!P23),_xlfn.FORMULATEXT('#_3 Grade Avg '!P23),'#_3 Grade Avg '!P23),"$",""))),TRUE,FALSE),"MissingAbsMsg",TRUE,"PerfectMsg")</f>
        <v/>
      </c>
      <c r="Q23" s="369" t="str">
        <f ca="1">_xlfn.IFS(ISBLANK('3 Grade Avg '!Q23),"",IF(NOT(ISNA('#_3 Grade Avg '!Q23)),IF(ISNA('3 Grade Avg '!Q23),TRUE,FALSE),FALSE),"StuNAMsg",IF(AND(ISNA('#_3 Grade Avg '!Q23),ISNA('3 Grade Avg '!Q23)),TRUE,FALSE),"PerfectMsg",IF(NOT(ISERROR('#_3 Grade Avg '!Q23)),IF(ISERROR('3 Grade Avg '!Q23),TRUE,FALSE),FALSE),"StuErrorMsg",IF(TYPE('#_3 Grade Avg '!Q23)&lt;&gt;TYPE('3 Grade Avg '!Q23),TRUE,FALSE),"WrongTypeMsg",IF(_xlfn.ISFORMULA('#_3 Grade Avg '!Q23),IF(NOT(_xlfn.ISFORMULA('3 Grade Avg '!Q23)),TRUE),FALSE),"MissingFormulaMsg",IF(NOT(AND(ISNUMBER(FIND("[",_xlfn.FORMULATEXT('#_3 Grade Avg '!Q23))),ISNUMBER(FIND("!",_xlfn.FORMULATEXT('#_3 Grade Avg '!Q23))))),AND(ISNUMBER(FIND("[",_xlfn.FORMULATEXT('3 Grade Avg '!Q23))),ISNUMBER(FIND("!",_xlfn.FORMULATEXT('3 Grade Avg '!Q23)))),FALSE),"ExternalRefsMsg",IF(ISNUMBER('#_3 Grade Avg '!Q23),IF(ABS('#_3 Grade Avg '!Q23-'3 Grade Avg '!Q23)&gt;0.00001,TRUE,FALSE),IF('#_3 Grade Avg '!Q23&lt;&gt;'3 Grade Avg '!Q23,TRUE,FALSE)),IF(ISNUMBER('#_3 Grade Avg '!Q23),IF('#_3 Grade Avg '!Q23&gt;'3 Grade Avg '!Q23,"TooLow","TooHigh"),"WrongAnswer"),NOT(_xlfn.ISFORMULA('#_3 Grade Avg '!Q23)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'!Q23),_xlfn.FORMULATEXT('3 Grade Avg '!Q23),'3 Grade Avg '!Q23),"9","#"),"8","#"),"7","#"),"6","#"),"5","#"),"4","#"),"3","#"),"2","#"),"1","#"),"0","#"),CHAR(10),""),"$",""),"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'!Q23),_xlfn.FORMULATEXT('3 Grade Avg '!Q23),'3 Grade Avg '!Q23),"9","#"),"8","#"),"7","#"),"6","#"),"5","#"),"4","#"),"3","#"),"2","#"),"1","#"),"0","#"),CHAR(10),""),"$",""),"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'!Q23),_xlfn.FORMULATEXT('#_3 Grade Avg '!Q23),'#_3 Grade Avg '!Q23),"9","#"),"8","#"),"7","#"),"6","#"),"5","#"),"4","#"),"3","#"),"2","#"),"1","#"),"0","#"),CHAR(10),""),"$",""),"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'!Q23),_xlfn.FORMULATEXT('#_3 Grade Avg '!Q23),'#_3 Grade Avg '!Q23),"9","#"),"8","#"),"7","#"),"6","#"),"5","#"),"4","#"),"3","#"),"2","#"),"1","#"),"0","#"),CHAR(10),""),"$","")," ",""),",","@"),"&gt;","@"),"&lt;","@"),"=","@"),")","@"),"(","@"),"^","@"),"/","@"),"+","@"),"*","@"),"-","@"),"@#","")))/2,TRUE,FALSE),"HardCodeMsg",IF(LEN(IF(_xlfn.ISFORMULA('3 Grade Avg '!Q23),_xlfn.FORMULATEXT('3 Grade Avg '!Q23),'3 Grade Avg '!Q23))-LEN(SUBSTITUTE(IF(_xlfn.ISFORMULA('3 Grade Avg '!Q23),_xlfn.FORMULATEXT('3 Grade Avg '!Q23),'3 Grade Avg '!Q23),"""",""))&gt;LEN(IF(_xlfn.ISFORMULA('#_3 Grade Avg '!Q23),_xlfn.FORMULATEXT('#_3 Grade Avg '!Q23),'#_3 Grade Avg '!Q23))-LEN(SUBSTITUTE(IF(_xlfn.ISFORMULA('#_3 Grade Avg '!Q23),_xlfn.FORMULATEXT('#_3 Grade Avg '!Q23),'#_3 Grade Avg '!Q23),"""","")),TRUE,FALSE),"HardQuoteMsg",IF(LEN(IF(_xlfn.ISFORMULA('3 Grade Avg '!Q23),_xlfn.FORMULATEXT('3 Grade Avg '!Q23),'3 Grade Avg '!Q23))-LEN(SUBSTITUTE(IF(_xlfn.ISFORMULA('3 Grade Avg '!Q23),_xlfn.FORMULATEXT('3 Grade Avg '!Q23),'3 Grade Avg '!Q23),"$",""))&lt;0.5*(LEN(IF(_xlfn.ISFORMULA('#_3 Grade Avg '!Q23),_xlfn.FORMULATEXT('#_3 Grade Avg '!Q23),'#_3 Grade Avg '!Q23))-LEN(SUBSTITUTE(IF(_xlfn.ISFORMULA('#_3 Grade Avg '!Q23),_xlfn.FORMULATEXT('#_3 Grade Avg '!Q23),'#_3 Grade Avg '!Q23),"$",""))),TRUE,FALSE),"MissingAbsMsg",TRUE,"PerfectMsg")</f>
        <v/>
      </c>
      <c r="R23" s="356"/>
      <c r="S23" s="356">
        <v>0</v>
      </c>
    </row>
    <row r="24" spans="5:19" s="359" customFormat="1" ht="8" customHeight="1" x14ac:dyDescent="0.15">
      <c r="E24" s="362"/>
      <c r="F24" s="362"/>
      <c r="G24" s="362"/>
      <c r="H24" s="362"/>
      <c r="I24" s="362"/>
      <c r="J24" s="362"/>
      <c r="K24" s="362"/>
      <c r="L24" s="362"/>
      <c r="M24" s="361"/>
      <c r="N24" s="362"/>
      <c r="O24" s="362"/>
      <c r="P24" s="362"/>
      <c r="Q24" s="362"/>
      <c r="R24" s="362"/>
      <c r="S24" s="366"/>
    </row>
    <row r="25" spans="5:19" s="359" customFormat="1" x14ac:dyDescent="0.15">
      <c r="E25" s="359">
        <v>0</v>
      </c>
      <c r="F25" s="370">
        <v>0</v>
      </c>
      <c r="G25" s="370">
        <v>0</v>
      </c>
      <c r="H25" s="370">
        <v>0</v>
      </c>
      <c r="I25" s="370">
        <v>0</v>
      </c>
      <c r="J25" s="370">
        <v>0</v>
      </c>
      <c r="K25" s="370">
        <v>0</v>
      </c>
      <c r="L25" s="370">
        <v>0</v>
      </c>
      <c r="M25" s="361"/>
      <c r="N25" s="370"/>
      <c r="O25" s="370" t="str">
        <f ca="1">_xlfn.IFS(ISBLANK('3 Grade Avg '!O25),"",IF(NOT(ISNA('#_3 Grade Avg '!O25)),IF(ISNA('3 Grade Avg '!O25),TRUE,FALSE),FALSE),"StuNAMsg",IF(AND(ISNA('#_3 Grade Avg '!O25),ISNA('3 Grade Avg '!O25)),TRUE,FALSE),"PerfectMsg",IF(NOT(ISERROR('#_3 Grade Avg '!O25)),IF(ISERROR('3 Grade Avg '!O25),TRUE,FALSE),FALSE),"StuErrorMsg",IF(TYPE('#_3 Grade Avg '!O25)&lt;&gt;TYPE('3 Grade Avg '!O25),TRUE,FALSE),"WrongTypeMsg",IF(_xlfn.ISFORMULA('#_3 Grade Avg '!O25),IF(NOT(_xlfn.ISFORMULA('3 Grade Avg '!O25)),TRUE),FALSE),"MissingFormulaMsg",IF(NOT(AND(ISNUMBER(FIND("[",_xlfn.FORMULATEXT('#_3 Grade Avg '!O25))),ISNUMBER(FIND("!",_xlfn.FORMULATEXT('#_3 Grade Avg '!O25))))),AND(ISNUMBER(FIND("[",_xlfn.FORMULATEXT('3 Grade Avg '!O25))),ISNUMBER(FIND("!",_xlfn.FORMULATEXT('3 Grade Avg '!O25)))),FALSE),"ExternalRefsMsg",IF(ISNUMBER('#_3 Grade Avg '!O25),IF(ABS('#_3 Grade Avg '!O25-'3 Grade Avg '!O25)&gt;0.00001,TRUE,FALSE),IF('#_3 Grade Avg '!O25&lt;&gt;'3 Grade Avg '!O25,TRUE,FALSE)),IF(ISNUMBER('#_3 Grade Avg '!O25),IF('#_3 Grade Avg '!O25&gt;'3 Grade Avg '!O25,"TooLow","TooHigh"),"WrongAnswer"),NOT(_xlfn.ISFORMULA('#_3 Grade Avg '!O25)),"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'!O25),_xlfn.FORMULATEXT('3 Grade Avg '!O25),'3 Grade Avg '!O25),"9","#"),"8","#"),"7","#"),"6","#"),"5","#"),"4","#"),"3","#"),"2","#"),"1","#"),"0","#"),CHAR(10),""),"$",""),"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'!O25),_xlfn.FORMULATEXT('3 Grade Avg '!O25),'3 Grade Avg '!O25),"9","#"),"8","#"),"7","#"),"6","#"),"5","#"),"4","#"),"3","#"),"2","#"),"1","#"),"0","#"),CHAR(10),""),"$",""),"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'!O25),_xlfn.FORMULATEXT('#_3 Grade Avg '!O25),'#_3 Grade Avg '!O25),"9","#"),"8","#"),"7","#"),"6","#"),"5","#"),"4","#"),"3","#"),"2","#"),"1","#"),"0","#"),CHAR(10),""),"$",""),"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'!O25),_xlfn.FORMULATEXT('#_3 Grade Avg '!O25),'#_3 Grade Avg '!O25),"9","#"),"8","#"),"7","#"),"6","#"),"5","#"),"4","#"),"3","#"),"2","#"),"1","#"),"0","#"),CHAR(10),""),"$","")," ",""),",","@"),"&gt;","@"),"&lt;","@"),"=","@"),")","@"),"(","@"),"^","@"),"/","@"),"+","@"),"*","@"),"-","@"),"@#","")))/2,TRUE,FALSE),"HardCodeMsg",IF(LEN(IF(_xlfn.ISFORMULA('3 Grade Avg '!O25),_xlfn.FORMULATEXT('3 Grade Avg '!O25),'3 Grade Avg '!O25))-LEN(SUBSTITUTE(IF(_xlfn.ISFORMULA('3 Grade Avg '!O25),_xlfn.FORMULATEXT('3 Grade Avg '!O25),'3 Grade Avg '!O25),"""",""))&gt;LEN(IF(_xlfn.ISFORMULA('#_3 Grade Avg '!O25),_xlfn.FORMULATEXT('#_3 Grade Avg '!O25),'#_3 Grade Avg '!O25))-LEN(SUBSTITUTE(IF(_xlfn.ISFORMULA('#_3 Grade Avg '!O25),_xlfn.FORMULATEXT('#_3 Grade Avg '!O25),'#_3 Grade Avg '!O25),"""","")),TRUE,FALSE),"HardQuoteMsg",IF(LEN(IF(_xlfn.ISFORMULA('3 Grade Avg '!O25),_xlfn.FORMULATEXT('3 Grade Avg '!O25),'3 Grade Avg '!O25))-LEN(SUBSTITUTE(IF(_xlfn.ISFORMULA('3 Grade Avg '!O25),_xlfn.FORMULATEXT('3 Grade Avg '!O25),'3 Grade Avg '!O25),"$",""))&lt;0.5*(LEN(IF(_xlfn.ISFORMULA('#_3 Grade Avg '!O25),_xlfn.FORMULATEXT('#_3 Grade Avg '!O25),'#_3 Grade Avg '!O25))-LEN(SUBSTITUTE(IF(_xlfn.ISFORMULA('#_3 Grade Avg '!O25),_xlfn.FORMULATEXT('#_3 Grade Avg '!O25),'#_3 Grade Avg '!O25),"$",""))),TRUE,FALSE),"MissingAbsMsg",TRUE,"PerfectMsg")</f>
        <v/>
      </c>
      <c r="P25" s="371" t="str">
        <f ca="1">_xlfn.IFS(ISBLANK('3 Grade Avg '!P25),"",IF(NOT(ISNA('#_3 Grade Avg '!P25)),IF(ISNA('3 Grade Avg '!P25),TRUE,FALSE),FALSE),"StuNAMsg",IF(AND(ISNA('#_3 Grade Avg '!P25),ISNA('3 Grade Avg '!P25)),TRUE,FALSE),"PerfectMsg",IF(NOT(ISERROR('#_3 Grade Avg '!P25)),IF(ISERROR('3 Grade Avg '!P25),TRUE,FALSE),FALSE),"StuErrorMsg",IF(TYPE('#_3 Grade Avg '!P25)&lt;&gt;TYPE('3 Grade Avg '!P25),TRUE,FALSE),"WrongTypeMsg",IF(_xlfn.ISFORMULA('#_3 Grade Avg '!P25),IF(NOT(_xlfn.ISFORMULA('3 Grade Avg '!P25)),TRUE),FALSE),"MissingFormulaMsg",IF(NOT(AND(ISNUMBER(FIND("[",_xlfn.FORMULATEXT('#_3 Grade Avg '!P25))),ISNUMBER(FIND("!",_xlfn.FORMULATEXT('#_3 Grade Avg '!P25))))),AND(ISNUMBER(FIND("[",_xlfn.FORMULATEXT('3 Grade Avg '!P25))),ISNUMBER(FIND("!",_xlfn.FORMULATEXT('3 Grade Avg '!P25)))),FALSE),"ExternalRefsMsg",IF(ISNUMBER('#_3 Grade Avg '!P25),IF(ABS('#_3 Grade Avg '!P25-'3 Grade Avg '!P25)&gt;0.00001,TRUE,FALSE),IF('#_3 Grade Avg '!P25&lt;&gt;'3 Grade Avg '!P25,TRUE,FALSE)),IF(ISNUMBER('#_3 Grade Avg '!P25),IF('#_3 Grade Avg '!P25&gt;'3 Grade Avg '!P25,"TooLow","TooHigh"),"WrongAnswer"),NOT(_xlfn.ISFORMULA('#_3 Grade Avg '!P25)),"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'!P25),_xlfn.FORMULATEXT('3 Grade Avg '!P25),'3 Grade Avg '!P25),"9","#"),"8","#"),"7","#"),"6","#"),"5","#"),"4","#"),"3","#"),"2","#"),"1","#"),"0","#"),CHAR(10),""),"$",""),"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'!P25),_xlfn.FORMULATEXT('3 Grade Avg '!P25),'3 Grade Avg '!P25),"9","#"),"8","#"),"7","#"),"6","#"),"5","#"),"4","#"),"3","#"),"2","#"),"1","#"),"0","#"),CHAR(10),""),"$",""),"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'!P25),_xlfn.FORMULATEXT('#_3 Grade Avg '!P25),'#_3 Grade Avg '!P25),"9","#"),"8","#"),"7","#"),"6","#"),"5","#"),"4","#"),"3","#"),"2","#"),"1","#"),"0","#"),CHAR(10),""),"$",""),"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'!P25),_xlfn.FORMULATEXT('#_3 Grade Avg '!P25),'#_3 Grade Avg '!P25),"9","#"),"8","#"),"7","#"),"6","#"),"5","#"),"4","#"),"3","#"),"2","#"),"1","#"),"0","#"),CHAR(10),""),"$","")," ",""),",","@"),"&gt;","@"),"&lt;","@"),"=","@"),")","@"),"(","@"),"^","@"),"/","@"),"+","@"),"*","@"),"-","@"),"@#","")))/2,TRUE,FALSE),"HardCodeMsg",IF(LEN(IF(_xlfn.ISFORMULA('3 Grade Avg '!P25),_xlfn.FORMULATEXT('3 Grade Avg '!P25),'3 Grade Avg '!P25))-LEN(SUBSTITUTE(IF(_xlfn.ISFORMULA('3 Grade Avg '!P25),_xlfn.FORMULATEXT('3 Grade Avg '!P25),'3 Grade Avg '!P25),"""",""))&gt;LEN(IF(_xlfn.ISFORMULA('#_3 Grade Avg '!P25),_xlfn.FORMULATEXT('#_3 Grade Avg '!P25),'#_3 Grade Avg '!P25))-LEN(SUBSTITUTE(IF(_xlfn.ISFORMULA('#_3 Grade Avg '!P25),_xlfn.FORMULATEXT('#_3 Grade Avg '!P25),'#_3 Grade Avg '!P25),"""","")),TRUE,FALSE),"HardQuoteMsg",IF(LEN(IF(_xlfn.ISFORMULA('3 Grade Avg '!P25),_xlfn.FORMULATEXT('3 Grade Avg '!P25),'3 Grade Avg '!P25))-LEN(SUBSTITUTE(IF(_xlfn.ISFORMULA('3 Grade Avg '!P25),_xlfn.FORMULATEXT('3 Grade Avg '!P25),'3 Grade Avg '!P25),"$",""))&lt;0.5*(LEN(IF(_xlfn.ISFORMULA('#_3 Grade Avg '!P25),_xlfn.FORMULATEXT('#_3 Grade Avg '!P25),'#_3 Grade Avg '!P25))-LEN(SUBSTITUTE(IF(_xlfn.ISFORMULA('#_3 Grade Avg '!P25),_xlfn.FORMULATEXT('#_3 Grade Avg '!P25),'#_3 Grade Avg '!P25),"$",""))),TRUE,FALSE),"MissingAbsMsg",TRUE,"PerfectMsg")</f>
        <v/>
      </c>
      <c r="Q25" s="371" t="str">
        <f ca="1">_xlfn.IFS(ISBLANK('3 Grade Avg '!Q25),"",IF(NOT(ISNA('#_3 Grade Avg '!Q25)),IF(ISNA('3 Grade Avg '!Q25),TRUE,FALSE),FALSE),"StuNAMsg",IF(AND(ISNA('#_3 Grade Avg '!Q25),ISNA('3 Grade Avg '!Q25)),TRUE,FALSE),"PerfectMsg",IF(NOT(ISERROR('#_3 Grade Avg '!Q25)),IF(ISERROR('3 Grade Avg '!Q25),TRUE,FALSE),FALSE),"StuErrorMsg",IF(TYPE('#_3 Grade Avg '!Q25)&lt;&gt;TYPE('3 Grade Avg '!Q25),TRUE,FALSE),"WrongTypeMsg",IF(_xlfn.ISFORMULA('#_3 Grade Avg '!Q25),IF(NOT(_xlfn.ISFORMULA('3 Grade Avg '!Q25)),TRUE),FALSE),"MissingFormulaMsg",IF(NOT(AND(ISNUMBER(FIND("[",_xlfn.FORMULATEXT('#_3 Grade Avg '!Q25))),ISNUMBER(FIND("!",_xlfn.FORMULATEXT('#_3 Grade Avg '!Q25))))),AND(ISNUMBER(FIND("[",_xlfn.FORMULATEXT('3 Grade Avg '!Q25))),ISNUMBER(FIND("!",_xlfn.FORMULATEXT('3 Grade Avg '!Q25)))),FALSE),"ExternalRefsMsg",IF(ISNUMBER('#_3 Grade Avg '!Q25),IF(ABS('#_3 Grade Avg '!Q25-'3 Grade Avg '!Q25)&gt;0.00001,TRUE,FALSE),IF('#_3 Grade Avg '!Q25&lt;&gt;'3 Grade Avg '!Q25,TRUE,FALSE)),IF(ISNUMBER('#_3 Grade Avg '!Q25),IF('#_3 Grade Avg '!Q25&gt;'3 Grade Avg '!Q25,"TooLow","TooHigh"),"WrongAnswer"),NOT(_xlfn.ISFORMULA('#_3 Grade Avg '!Q25)),"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'!Q25),_xlfn.FORMULATEXT('3 Grade Avg '!Q25),'3 Grade Avg '!Q25),"9","#"),"8","#"),"7","#"),"6","#"),"5","#"),"4","#"),"3","#"),"2","#"),"1","#"),"0","#"),CHAR(10),""),"$",""),"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'!Q25),_xlfn.FORMULATEXT('3 Grade Avg '!Q25),'3 Grade Avg '!Q25),"9","#"),"8","#"),"7","#"),"6","#"),"5","#"),"4","#"),"3","#"),"2","#"),"1","#"),"0","#"),CHAR(10),""),"$",""),"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'!Q25),_xlfn.FORMULATEXT('#_3 Grade Avg '!Q25),'#_3 Grade Avg '!Q25),"9","#"),"8","#"),"7","#"),"6","#"),"5","#"),"4","#"),"3","#"),"2","#"),"1","#"),"0","#"),CHAR(10),""),"$",""),"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'!Q25),_xlfn.FORMULATEXT('#_3 Grade Avg '!Q25),'#_3 Grade Avg '!Q25),"9","#"),"8","#"),"7","#"),"6","#"),"5","#"),"4","#"),"3","#"),"2","#"),"1","#"),"0","#"),CHAR(10),""),"$","")," ",""),",","@"),"&gt;","@"),"&lt;","@"),"=","@"),")","@"),"(","@"),"^","@"),"/","@"),"+","@"),"*","@"),"-","@"),"@#","")))/2,TRUE,FALSE),"HardCodeMsg",IF(LEN(IF(_xlfn.ISFORMULA('3 Grade Avg '!Q25),_xlfn.FORMULATEXT('3 Grade Avg '!Q25),'3 Grade Avg '!Q25))-LEN(SUBSTITUTE(IF(_xlfn.ISFORMULA('3 Grade Avg '!Q25),_xlfn.FORMULATEXT('3 Grade Avg '!Q25),'3 Grade Avg '!Q25),"""",""))&gt;LEN(IF(_xlfn.ISFORMULA('#_3 Grade Avg '!Q25),_xlfn.FORMULATEXT('#_3 Grade Avg '!Q25),'#_3 Grade Avg '!Q25))-LEN(SUBSTITUTE(IF(_xlfn.ISFORMULA('#_3 Grade Avg '!Q25),_xlfn.FORMULATEXT('#_3 Grade Avg '!Q25),'#_3 Grade Avg '!Q25),"""","")),TRUE,FALSE),"HardQuoteMsg",IF(LEN(IF(_xlfn.ISFORMULA('3 Grade Avg '!Q25),_xlfn.FORMULATEXT('3 Grade Avg '!Q25),'3 Grade Avg '!Q25))-LEN(SUBSTITUTE(IF(_xlfn.ISFORMULA('3 Grade Avg '!Q25),_xlfn.FORMULATEXT('3 Grade Avg '!Q25),'3 Grade Avg '!Q25),"$",""))&lt;0.5*(LEN(IF(_xlfn.ISFORMULA('#_3 Grade Avg '!Q25),_xlfn.FORMULATEXT('#_3 Grade Avg '!Q25),'#_3 Grade Avg '!Q25))-LEN(SUBSTITUTE(IF(_xlfn.ISFORMULA('#_3 Grade Avg '!Q25),_xlfn.FORMULATEXT('#_3 Grade Avg '!Q25),'#_3 Grade Avg '!Q25),"$",""))),TRUE,FALSE),"MissingAbsMsg",TRUE,"PerfectMsg")</f>
        <v/>
      </c>
      <c r="R25" s="372" t="str">
        <f ca="1">_xlfn.IFS(ISBLANK('3 Grade Avg '!R25),"",IF(NOT(ISNA('#_3 Grade Avg '!R25)),IF(ISNA('3 Grade Avg '!R25),TRUE,FALSE),FALSE),"StuNAMsg",IF(AND(ISNA('#_3 Grade Avg '!R25),ISNA('3 Grade Avg '!R25)),TRUE,FALSE),"PerfectMsg",IF(NOT(ISERROR('#_3 Grade Avg '!R25)),IF(ISERROR('3 Grade Avg '!R25),TRUE,FALSE),FALSE),"StuErrorMsg",IF(TYPE('#_3 Grade Avg '!R25)&lt;&gt;TYPE('3 Grade Avg '!R25),TRUE,FALSE),"WrongTypeMsg",IF(_xlfn.ISFORMULA('#_3 Grade Avg '!R25),IF(NOT(_xlfn.ISFORMULA('3 Grade Avg '!R25)),TRUE),FALSE),"MissingFormulaMsg",IF(NOT(AND(ISNUMBER(FIND("[",_xlfn.FORMULATEXT('#_3 Grade Avg '!R25))),ISNUMBER(FIND("!",_xlfn.FORMULATEXT('#_3 Grade Avg '!R25))))),AND(ISNUMBER(FIND("[",_xlfn.FORMULATEXT('3 Grade Avg '!R25))),ISNUMBER(FIND("!",_xlfn.FORMULATEXT('3 Grade Avg '!R25)))),FALSE),"ExternalRefsMsg",IF(ISNUMBER('#_3 Grade Avg '!R25),IF(ABS('#_3 Grade Avg '!R25-'3 Grade Avg '!R25)&gt;0.00001,TRUE,FALSE),IF('#_3 Grade Avg '!R25&lt;&gt;'3 Grade Avg '!R25,TRUE,FALSE)),IF(ISNUMBER('#_3 Grade Avg '!R25),IF('#_3 Grade Avg '!R25&gt;'3 Grade Avg '!R25,"TooLow","TooHigh"),"WrongAnswer"),NOT(_xlfn.ISFORMULA('#_3 Grade Avg '!R25)),"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'!R25),_xlfn.FORMULATEXT('3 Grade Avg '!R25),'3 Grade Avg '!R25),"9","#"),"8","#"),"7","#"),"6","#"),"5","#"),"4","#"),"3","#"),"2","#"),"1","#"),"0","#"),CHAR(10),""),"$",""),"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'!R25),_xlfn.FORMULATEXT('3 Grade Avg '!R25),'3 Grade Avg '!R25),"9","#"),"8","#"),"7","#"),"6","#"),"5","#"),"4","#"),"3","#"),"2","#"),"1","#"),"0","#"),CHAR(10),""),"$",""),"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'!R25),_xlfn.FORMULATEXT('#_3 Grade Avg '!R25),'#_3 Grade Avg '!R25),"9","#"),"8","#"),"7","#"),"6","#"),"5","#"),"4","#"),"3","#"),"2","#"),"1","#"),"0","#"),CHAR(10),""),"$",""),"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'!R25),_xlfn.FORMULATEXT('#_3 Grade Avg '!R25),'#_3 Grade Avg '!R25),"9","#"),"8","#"),"7","#"),"6","#"),"5","#"),"4","#"),"3","#"),"2","#"),"1","#"),"0","#"),CHAR(10),""),"$","")," ",""),",","@"),"&gt;","@"),"&lt;","@"),"=","@"),")","@"),"(","@"),"^","@"),"/","@"),"+","@"),"*","@"),"-","@"),"@#","")))/2,TRUE,FALSE),"HardCodeMsg",IF(LEN(IF(_xlfn.ISFORMULA('3 Grade Avg '!R25),_xlfn.FORMULATEXT('3 Grade Avg '!R25),'3 Grade Avg '!R25))-LEN(SUBSTITUTE(IF(_xlfn.ISFORMULA('3 Grade Avg '!R25),_xlfn.FORMULATEXT('3 Grade Avg '!R25),'3 Grade Avg '!R25),"""",""))&gt;LEN(IF(_xlfn.ISFORMULA('#_3 Grade Avg '!R25),_xlfn.FORMULATEXT('#_3 Grade Avg '!R25),'#_3 Grade Avg '!R25))-LEN(SUBSTITUTE(IF(_xlfn.ISFORMULA('#_3 Grade Avg '!R25),_xlfn.FORMULATEXT('#_3 Grade Avg '!R25),'#_3 Grade Avg '!R25),"""","")),TRUE,FALSE),"HardQuoteMsg",IF(LEN(IF(_xlfn.ISFORMULA('3 Grade Avg '!R25),_xlfn.FORMULATEXT('3 Grade Avg '!R25),'3 Grade Avg '!R25))-LEN(SUBSTITUTE(IF(_xlfn.ISFORMULA('3 Grade Avg '!R25),_xlfn.FORMULATEXT('3 Grade Avg '!R25),'3 Grade Avg '!R25),"$",""))&lt;0.5*(LEN(IF(_xlfn.ISFORMULA('#_3 Grade Avg '!R25),_xlfn.FORMULATEXT('#_3 Grade Avg '!R25),'#_3 Grade Avg '!R25))-LEN(SUBSTITUTE(IF(_xlfn.ISFORMULA('#_3 Grade Avg '!R25),_xlfn.FORMULATEXT('#_3 Grade Avg '!R25),'#_3 Grade Avg '!R25),"$",""))),TRUE,FALSE),"MissingAbsMsg",TRUE,"PerfectMsg")</f>
        <v/>
      </c>
      <c r="S25" s="366" t="str">
        <f ca="1">_xlfn.IFS(ISBLANK('3 Grade Avg '!S25),"",IF(NOT(ISNA('#_3 Grade Avg '!S25)),IF(ISNA('3 Grade Avg '!S25),TRUE,FALSE),FALSE),"StuNAMsg",IF(AND(ISNA('#_3 Grade Avg '!S25),ISNA('3 Grade Avg '!S25)),TRUE,FALSE),"PerfectMsg",IF(NOT(ISERROR('#_3 Grade Avg '!S25)),IF(ISERROR('3 Grade Avg '!S25),TRUE,FALSE),FALSE),"StuErrorMsg",IF(TYPE('#_3 Grade Avg '!S25)&lt;&gt;TYPE('3 Grade Avg '!S25),TRUE,FALSE),"WrongTypeMsg",IF(_xlfn.ISFORMULA('#_3 Grade Avg '!S25),IF(NOT(_xlfn.ISFORMULA('3 Grade Avg '!S25)),TRUE),FALSE),"MissingFormulaMsg",IF(NOT(AND(ISNUMBER(FIND("[",_xlfn.FORMULATEXT('#_3 Grade Avg '!S25))),ISNUMBER(FIND("!",_xlfn.FORMULATEXT('#_3 Grade Avg '!S25))))),AND(ISNUMBER(FIND("[",_xlfn.FORMULATEXT('3 Grade Avg '!S25))),ISNUMBER(FIND("!",_xlfn.FORMULATEXT('3 Grade Avg '!S25)))),FALSE),"ExternalRefsMsg",IF(ISNUMBER('#_3 Grade Avg '!S25),IF(ABS('#_3 Grade Avg '!S25-'3 Grade Avg '!S25)&gt;0.00001,TRUE,FALSE),IF('#_3 Grade Avg '!S25&lt;&gt;'3 Grade Avg '!S25,TRUE,FALSE)),IF(ISNUMBER('#_3 Grade Avg '!S25),IF('#_3 Grade Avg '!S25&gt;'3 Grade Avg '!S25,"TooLow","TooHigh"),"WrongAnswer"),NOT(_xlfn.ISFORMULA('#_3 Grade Avg '!S25)),"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'!S25),_xlfn.FORMULATEXT('3 Grade Avg '!S25),'3 Grade Avg '!S25),"9","#"),"8","#"),"7","#"),"6","#"),"5","#"),"4","#"),"3","#"),"2","#"),"1","#"),"0","#"),CHAR(10),""),"$",""),"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'!S25),_xlfn.FORMULATEXT('3 Grade Avg '!S25),'3 Grade Avg '!S25),"9","#"),"8","#"),"7","#"),"6","#"),"5","#"),"4","#"),"3","#"),"2","#"),"1","#"),"0","#"),CHAR(10),""),"$",""),"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'!S25),_xlfn.FORMULATEXT('#_3 Grade Avg '!S25),'#_3 Grade Avg '!S25),"9","#"),"8","#"),"7","#"),"6","#"),"5","#"),"4","#"),"3","#"),"2","#"),"1","#"),"0","#"),CHAR(10),""),"$",""),"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'!S25),_xlfn.FORMULATEXT('#_3 Grade Avg '!S25),'#_3 Grade Avg '!S25),"9","#"),"8","#"),"7","#"),"6","#"),"5","#"),"4","#"),"3","#"),"2","#"),"1","#"),"0","#"),CHAR(10),""),"$","")," ",""),",","@"),"&gt;","@"),"&lt;","@"),"=","@"),")","@"),"(","@"),"^","@"),"/","@"),"+","@"),"*","@"),"-","@"),"@#","")))/2,TRUE,FALSE),"HardCodeMsg",IF(LEN(IF(_xlfn.ISFORMULA('3 Grade Avg '!S25),_xlfn.FORMULATEXT('3 Grade Avg '!S25),'3 Grade Avg '!S25))-LEN(SUBSTITUTE(IF(_xlfn.ISFORMULA('3 Grade Avg '!S25),_xlfn.FORMULATEXT('3 Grade Avg '!S25),'3 Grade Avg '!S25),"""",""))&gt;LEN(IF(_xlfn.ISFORMULA('#_3 Grade Avg '!S25),_xlfn.FORMULATEXT('#_3 Grade Avg '!S25),'#_3 Grade Avg '!S25))-LEN(SUBSTITUTE(IF(_xlfn.ISFORMULA('#_3 Grade Avg '!S25),_xlfn.FORMULATEXT('#_3 Grade Avg '!S25),'#_3 Grade Avg '!S25),"""","")),TRUE,FALSE),"HardQuoteMsg",IF(LEN(IF(_xlfn.ISFORMULA('3 Grade Avg '!S25),_xlfn.FORMULATEXT('3 Grade Avg '!S25),'3 Grade Avg '!S25))-LEN(SUBSTITUTE(IF(_xlfn.ISFORMULA('3 Grade Avg '!S25),_xlfn.FORMULATEXT('3 Grade Avg '!S25),'3 Grade Avg '!S25),"$",""))&lt;0.5*(LEN(IF(_xlfn.ISFORMULA('#_3 Grade Avg '!S25),_xlfn.FORMULATEXT('#_3 Grade Avg '!S25),'#_3 Grade Avg '!S25))-LEN(SUBSTITUTE(IF(_xlfn.ISFORMULA('#_3 Grade Avg '!S25),_xlfn.FORMULATEXT('#_3 Grade Avg '!S25),'#_3 Grade Avg '!S25),"$",""))),TRUE,FALSE),"MissingAbsMsg",TRUE,"PerfectMsg")</f>
        <v/>
      </c>
    </row>
    <row r="26" spans="5:19" s="359" customFormat="1" x14ac:dyDescent="0.15">
      <c r="E26" s="359">
        <v>0</v>
      </c>
      <c r="F26" s="370">
        <v>0</v>
      </c>
      <c r="G26" s="370">
        <v>0</v>
      </c>
      <c r="H26" s="370">
        <v>0</v>
      </c>
      <c r="I26" s="370">
        <v>0</v>
      </c>
      <c r="J26" s="370">
        <v>0</v>
      </c>
      <c r="K26" s="370">
        <v>0</v>
      </c>
      <c r="L26" s="370">
        <v>0</v>
      </c>
      <c r="M26" s="361"/>
      <c r="N26" s="370"/>
      <c r="O26" s="370" t="str">
        <f ca="1">_xlfn.IFS(ISBLANK('3 Grade Avg '!O26),"",IF(NOT(ISNA('#_3 Grade Avg '!O26)),IF(ISNA('3 Grade Avg '!O26),TRUE,FALSE),FALSE),"StuNAMsg",IF(AND(ISNA('#_3 Grade Avg '!O26),ISNA('3 Grade Avg '!O26)),TRUE,FALSE),"PerfectMsg",IF(NOT(ISERROR('#_3 Grade Avg '!O26)),IF(ISERROR('3 Grade Avg '!O26),TRUE,FALSE),FALSE),"StuErrorMsg",IF(TYPE('#_3 Grade Avg '!O26)&lt;&gt;TYPE('3 Grade Avg '!O26),TRUE,FALSE),"WrongTypeMsg",IF(_xlfn.ISFORMULA('#_3 Grade Avg '!O26),IF(NOT(_xlfn.ISFORMULA('3 Grade Avg '!O26)),TRUE),FALSE),"MissingFormulaMsg",IF(NOT(AND(ISNUMBER(FIND("[",_xlfn.FORMULATEXT('#_3 Grade Avg '!O26))),ISNUMBER(FIND("!",_xlfn.FORMULATEXT('#_3 Grade Avg '!O26))))),AND(ISNUMBER(FIND("[",_xlfn.FORMULATEXT('3 Grade Avg '!O26))),ISNUMBER(FIND("!",_xlfn.FORMULATEXT('3 Grade Avg '!O26)))),FALSE),"ExternalRefsMsg",IF(ISNUMBER('#_3 Grade Avg '!O26),IF(ABS('#_3 Grade Avg '!O26-'3 Grade Avg '!O26)&gt;0.00001,TRUE,FALSE),IF('#_3 Grade Avg '!O26&lt;&gt;'3 Grade Avg '!O26,TRUE,FALSE)),IF(ISNUMBER('#_3 Grade Avg '!O26),IF('#_3 Grade Avg '!O26&gt;'3 Grade Avg '!O26,"TooLow","TooHigh"),"WrongAnswer"),NOT(_xlfn.ISFORMULA('#_3 Grade Avg '!O26)),"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'!O26),_xlfn.FORMULATEXT('3 Grade Avg '!O26),'3 Grade Avg '!O26),"9","#"),"8","#"),"7","#"),"6","#"),"5","#"),"4","#"),"3","#"),"2","#"),"1","#"),"0","#"),CHAR(10),""),"$",""),"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'!O26),_xlfn.FORMULATEXT('3 Grade Avg '!O26),'3 Grade Avg '!O26),"9","#"),"8","#"),"7","#"),"6","#"),"5","#"),"4","#"),"3","#"),"2","#"),"1","#"),"0","#"),CHAR(10),""),"$",""),"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'!O26),_xlfn.FORMULATEXT('#_3 Grade Avg '!O26),'#_3 Grade Avg '!O26),"9","#"),"8","#"),"7","#"),"6","#"),"5","#"),"4","#"),"3","#"),"2","#"),"1","#"),"0","#"),CHAR(10),""),"$",""),"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'!O26),_xlfn.FORMULATEXT('#_3 Grade Avg '!O26),'#_3 Grade Avg '!O26),"9","#"),"8","#"),"7","#"),"6","#"),"5","#"),"4","#"),"3","#"),"2","#"),"1","#"),"0","#"),CHAR(10),""),"$","")," ",""),",","@"),"&gt;","@"),"&lt;","@"),"=","@"),")","@"),"(","@"),"^","@"),"/","@"),"+","@"),"*","@"),"-","@"),"@#","")))/2,TRUE,FALSE),"HardCodeMsg",IF(LEN(IF(_xlfn.ISFORMULA('3 Grade Avg '!O26),_xlfn.FORMULATEXT('3 Grade Avg '!O26),'3 Grade Avg '!O26))-LEN(SUBSTITUTE(IF(_xlfn.ISFORMULA('3 Grade Avg '!O26),_xlfn.FORMULATEXT('3 Grade Avg '!O26),'3 Grade Avg '!O26),"""",""))&gt;LEN(IF(_xlfn.ISFORMULA('#_3 Grade Avg '!O26),_xlfn.FORMULATEXT('#_3 Grade Avg '!O26),'#_3 Grade Avg '!O26))-LEN(SUBSTITUTE(IF(_xlfn.ISFORMULA('#_3 Grade Avg '!O26),_xlfn.FORMULATEXT('#_3 Grade Avg '!O26),'#_3 Grade Avg '!O26),"""","")),TRUE,FALSE),"HardQuoteMsg",IF(LEN(IF(_xlfn.ISFORMULA('3 Grade Avg '!O26),_xlfn.FORMULATEXT('3 Grade Avg '!O26),'3 Grade Avg '!O26))-LEN(SUBSTITUTE(IF(_xlfn.ISFORMULA('3 Grade Avg '!O26),_xlfn.FORMULATEXT('3 Grade Avg '!O26),'3 Grade Avg '!O26),"$",""))&lt;0.5*(LEN(IF(_xlfn.ISFORMULA('#_3 Grade Avg '!O26),_xlfn.FORMULATEXT('#_3 Grade Avg '!O26),'#_3 Grade Avg '!O26))-LEN(SUBSTITUTE(IF(_xlfn.ISFORMULA('#_3 Grade Avg '!O26),_xlfn.FORMULATEXT('#_3 Grade Avg '!O26),'#_3 Grade Avg '!O26),"$",""))),TRUE,FALSE),"MissingAbsMsg",TRUE,"PerfectMsg")</f>
        <v/>
      </c>
      <c r="P26" s="371" t="str">
        <f ca="1">_xlfn.IFS(ISBLANK('3 Grade Avg '!P26),"",IF(NOT(ISNA('#_3 Grade Avg '!P26)),IF(ISNA('3 Grade Avg '!P26),TRUE,FALSE),FALSE),"StuNAMsg",IF(AND(ISNA('#_3 Grade Avg '!P26),ISNA('3 Grade Avg '!P26)),TRUE,FALSE),"PerfectMsg",IF(NOT(ISERROR('#_3 Grade Avg '!P26)),IF(ISERROR('3 Grade Avg '!P26),TRUE,FALSE),FALSE),"StuErrorMsg",IF(TYPE('#_3 Grade Avg '!P26)&lt;&gt;TYPE('3 Grade Avg '!P26),TRUE,FALSE),"WrongTypeMsg",IF(_xlfn.ISFORMULA('#_3 Grade Avg '!P26),IF(NOT(_xlfn.ISFORMULA('3 Grade Avg '!P26)),TRUE),FALSE),"MissingFormulaMsg",IF(NOT(AND(ISNUMBER(FIND("[",_xlfn.FORMULATEXT('#_3 Grade Avg '!P26))),ISNUMBER(FIND("!",_xlfn.FORMULATEXT('#_3 Grade Avg '!P26))))),AND(ISNUMBER(FIND("[",_xlfn.FORMULATEXT('3 Grade Avg '!P26))),ISNUMBER(FIND("!",_xlfn.FORMULATEXT('3 Grade Avg '!P26)))),FALSE),"ExternalRefsMsg",IF(ISNUMBER('#_3 Grade Avg '!P26),IF(ABS('#_3 Grade Avg '!P26-'3 Grade Avg '!P26)&gt;0.00001,TRUE,FALSE),IF('#_3 Grade Avg '!P26&lt;&gt;'3 Grade Avg '!P26,TRUE,FALSE)),IF(ISNUMBER('#_3 Grade Avg '!P26),IF('#_3 Grade Avg '!P26&gt;'3 Grade Avg '!P26,"TooLow","TooHigh"),"WrongAnswer"),NOT(_xlfn.ISFORMULA('#_3 Grade Avg '!P26)),"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'!P26),_xlfn.FORMULATEXT('3 Grade Avg '!P26),'3 Grade Avg '!P26),"9","#"),"8","#"),"7","#"),"6","#"),"5","#"),"4","#"),"3","#"),"2","#"),"1","#"),"0","#"),CHAR(10),""),"$",""),"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'!P26),_xlfn.FORMULATEXT('3 Grade Avg '!P26),'3 Grade Avg '!P26),"9","#"),"8","#"),"7","#"),"6","#"),"5","#"),"4","#"),"3","#"),"2","#"),"1","#"),"0","#"),CHAR(10),""),"$",""),"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'!P26),_xlfn.FORMULATEXT('#_3 Grade Avg '!P26),'#_3 Grade Avg '!P26),"9","#"),"8","#"),"7","#"),"6","#"),"5","#"),"4","#"),"3","#"),"2","#"),"1","#"),"0","#"),CHAR(10),""),"$",""),"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'!P26),_xlfn.FORMULATEXT('#_3 Grade Avg '!P26),'#_3 Grade Avg '!P26),"9","#"),"8","#"),"7","#"),"6","#"),"5","#"),"4","#"),"3","#"),"2","#"),"1","#"),"0","#"),CHAR(10),""),"$","")," ",""),",","@"),"&gt;","@"),"&lt;","@"),"=","@"),")","@"),"(","@"),"^","@"),"/","@"),"+","@"),"*","@"),"-","@"),"@#","")))/2,TRUE,FALSE),"HardCodeMsg",IF(LEN(IF(_xlfn.ISFORMULA('3 Grade Avg '!P26),_xlfn.FORMULATEXT('3 Grade Avg '!P26),'3 Grade Avg '!P26))-LEN(SUBSTITUTE(IF(_xlfn.ISFORMULA('3 Grade Avg '!P26),_xlfn.FORMULATEXT('3 Grade Avg '!P26),'3 Grade Avg '!P26),"""",""))&gt;LEN(IF(_xlfn.ISFORMULA('#_3 Grade Avg '!P26),_xlfn.FORMULATEXT('#_3 Grade Avg '!P26),'#_3 Grade Avg '!P26))-LEN(SUBSTITUTE(IF(_xlfn.ISFORMULA('#_3 Grade Avg '!P26),_xlfn.FORMULATEXT('#_3 Grade Avg '!P26),'#_3 Grade Avg '!P26),"""","")),TRUE,FALSE),"HardQuoteMsg",IF(LEN(IF(_xlfn.ISFORMULA('3 Grade Avg '!P26),_xlfn.FORMULATEXT('3 Grade Avg '!P26),'3 Grade Avg '!P26))-LEN(SUBSTITUTE(IF(_xlfn.ISFORMULA('3 Grade Avg '!P26),_xlfn.FORMULATEXT('3 Grade Avg '!P26),'3 Grade Avg '!P26),"$",""))&lt;0.5*(LEN(IF(_xlfn.ISFORMULA('#_3 Grade Avg '!P26),_xlfn.FORMULATEXT('#_3 Grade Avg '!P26),'#_3 Grade Avg '!P26))-LEN(SUBSTITUTE(IF(_xlfn.ISFORMULA('#_3 Grade Avg '!P26),_xlfn.FORMULATEXT('#_3 Grade Avg '!P26),'#_3 Grade Avg '!P26),"$",""))),TRUE,FALSE),"MissingAbsMsg",TRUE,"PerfectMsg")</f>
        <v/>
      </c>
      <c r="Q26" s="371" t="str">
        <f ca="1">_xlfn.IFS(ISBLANK('3 Grade Avg '!Q26),"",IF(NOT(ISNA('#_3 Grade Avg '!Q26)),IF(ISNA('3 Grade Avg '!Q26),TRUE,FALSE),FALSE),"StuNAMsg",IF(AND(ISNA('#_3 Grade Avg '!Q26),ISNA('3 Grade Avg '!Q26)),TRUE,FALSE),"PerfectMsg",IF(NOT(ISERROR('#_3 Grade Avg '!Q26)),IF(ISERROR('3 Grade Avg '!Q26),TRUE,FALSE),FALSE),"StuErrorMsg",IF(TYPE('#_3 Grade Avg '!Q26)&lt;&gt;TYPE('3 Grade Avg '!Q26),TRUE,FALSE),"WrongTypeMsg",IF(_xlfn.ISFORMULA('#_3 Grade Avg '!Q26),IF(NOT(_xlfn.ISFORMULA('3 Grade Avg '!Q26)),TRUE),FALSE),"MissingFormulaMsg",IF(NOT(AND(ISNUMBER(FIND("[",_xlfn.FORMULATEXT('#_3 Grade Avg '!Q26))),ISNUMBER(FIND("!",_xlfn.FORMULATEXT('#_3 Grade Avg '!Q26))))),AND(ISNUMBER(FIND("[",_xlfn.FORMULATEXT('3 Grade Avg '!Q26))),ISNUMBER(FIND("!",_xlfn.FORMULATEXT('3 Grade Avg '!Q26)))),FALSE),"ExternalRefsMsg",IF(ISNUMBER('#_3 Grade Avg '!Q26),IF(ABS('#_3 Grade Avg '!Q26-'3 Grade Avg '!Q26)&gt;0.00001,TRUE,FALSE),IF('#_3 Grade Avg '!Q26&lt;&gt;'3 Grade Avg '!Q26,TRUE,FALSE)),IF(ISNUMBER('#_3 Grade Avg '!Q26),IF('#_3 Grade Avg '!Q26&gt;'3 Grade Avg '!Q26,"TooLow","TooHigh"),"WrongAnswer"),NOT(_xlfn.ISFORMULA('#_3 Grade Avg '!Q26)),"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'!Q26),_xlfn.FORMULATEXT('3 Grade Avg '!Q26),'3 Grade Avg '!Q26),"9","#"),"8","#"),"7","#"),"6","#"),"5","#"),"4","#"),"3","#"),"2","#"),"1","#"),"0","#"),CHAR(10),""),"$",""),"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'!Q26),_xlfn.FORMULATEXT('3 Grade Avg '!Q26),'3 Grade Avg '!Q26),"9","#"),"8","#"),"7","#"),"6","#"),"5","#"),"4","#"),"3","#"),"2","#"),"1","#"),"0","#"),CHAR(10),""),"$",""),"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'!Q26),_xlfn.FORMULATEXT('#_3 Grade Avg '!Q26),'#_3 Grade Avg '!Q26),"9","#"),"8","#"),"7","#"),"6","#"),"5","#"),"4","#"),"3","#"),"2","#"),"1","#"),"0","#"),CHAR(10),""),"$",""),"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'!Q26),_xlfn.FORMULATEXT('#_3 Grade Avg '!Q26),'#_3 Grade Avg '!Q26),"9","#"),"8","#"),"7","#"),"6","#"),"5","#"),"4","#"),"3","#"),"2","#"),"1","#"),"0","#"),CHAR(10),""),"$","")," ",""),",","@"),"&gt;","@"),"&lt;","@"),"=","@"),")","@"),"(","@"),"^","@"),"/","@"),"+","@"),"*","@"),"-","@"),"@#","")))/2,TRUE,FALSE),"HardCodeMsg",IF(LEN(IF(_xlfn.ISFORMULA('3 Grade Avg '!Q26),_xlfn.FORMULATEXT('3 Grade Avg '!Q26),'3 Grade Avg '!Q26))-LEN(SUBSTITUTE(IF(_xlfn.ISFORMULA('3 Grade Avg '!Q26),_xlfn.FORMULATEXT('3 Grade Avg '!Q26),'3 Grade Avg '!Q26),"""",""))&gt;LEN(IF(_xlfn.ISFORMULA('#_3 Grade Avg '!Q26),_xlfn.FORMULATEXT('#_3 Grade Avg '!Q26),'#_3 Grade Avg '!Q26))-LEN(SUBSTITUTE(IF(_xlfn.ISFORMULA('#_3 Grade Avg '!Q26),_xlfn.FORMULATEXT('#_3 Grade Avg '!Q26),'#_3 Grade Avg '!Q26),"""","")),TRUE,FALSE),"HardQuoteMsg",IF(LEN(IF(_xlfn.ISFORMULA('3 Grade Avg '!Q26),_xlfn.FORMULATEXT('3 Grade Avg '!Q26),'3 Grade Avg '!Q26))-LEN(SUBSTITUTE(IF(_xlfn.ISFORMULA('3 Grade Avg '!Q26),_xlfn.FORMULATEXT('3 Grade Avg '!Q26),'3 Grade Avg '!Q26),"$",""))&lt;0.5*(LEN(IF(_xlfn.ISFORMULA('#_3 Grade Avg '!Q26),_xlfn.FORMULATEXT('#_3 Grade Avg '!Q26),'#_3 Grade Avg '!Q26))-LEN(SUBSTITUTE(IF(_xlfn.ISFORMULA('#_3 Grade Avg '!Q26),_xlfn.FORMULATEXT('#_3 Grade Avg '!Q26),'#_3 Grade Avg '!Q26),"$",""))),TRUE,FALSE),"MissingAbsMsg",TRUE,"PerfectMsg")</f>
        <v/>
      </c>
      <c r="R26" s="372" t="str">
        <f ca="1">_xlfn.IFS(ISBLANK('3 Grade Avg '!R26),"",IF(NOT(ISNA('#_3 Grade Avg '!R26)),IF(ISNA('3 Grade Avg '!R26),TRUE,FALSE),FALSE),"StuNAMsg",IF(AND(ISNA('#_3 Grade Avg '!R26),ISNA('3 Grade Avg '!R26)),TRUE,FALSE),"PerfectMsg",IF(NOT(ISERROR('#_3 Grade Avg '!R26)),IF(ISERROR('3 Grade Avg '!R26),TRUE,FALSE),FALSE),"StuErrorMsg",IF(TYPE('#_3 Grade Avg '!R26)&lt;&gt;TYPE('3 Grade Avg '!R26),TRUE,FALSE),"WrongTypeMsg",IF(_xlfn.ISFORMULA('#_3 Grade Avg '!R26),IF(NOT(_xlfn.ISFORMULA('3 Grade Avg '!R26)),TRUE),FALSE),"MissingFormulaMsg",IF(NOT(AND(ISNUMBER(FIND("[",_xlfn.FORMULATEXT('#_3 Grade Avg '!R26))),ISNUMBER(FIND("!",_xlfn.FORMULATEXT('#_3 Grade Avg '!R26))))),AND(ISNUMBER(FIND("[",_xlfn.FORMULATEXT('3 Grade Avg '!R26))),ISNUMBER(FIND("!",_xlfn.FORMULATEXT('3 Grade Avg '!R26)))),FALSE),"ExternalRefsMsg",IF(ISNUMBER('#_3 Grade Avg '!R26),IF(ABS('#_3 Grade Avg '!R26-'3 Grade Avg '!R26)&gt;0.00001,TRUE,FALSE),IF('#_3 Grade Avg '!R26&lt;&gt;'3 Grade Avg '!R26,TRUE,FALSE)),IF(ISNUMBER('#_3 Grade Avg '!R26),IF('#_3 Grade Avg '!R26&gt;'3 Grade Avg '!R26,"TooLow","TooHigh"),"WrongAnswer"),NOT(_xlfn.ISFORMULA('#_3 Grade Avg '!R26)),"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'!R26),_xlfn.FORMULATEXT('3 Grade Avg '!R26),'3 Grade Avg '!R26),"9","#"),"8","#"),"7","#"),"6","#"),"5","#"),"4","#"),"3","#"),"2","#"),"1","#"),"0","#"),CHAR(10),""),"$",""),"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'!R26),_xlfn.FORMULATEXT('3 Grade Avg '!R26),'3 Grade Avg '!R26),"9","#"),"8","#"),"7","#"),"6","#"),"5","#"),"4","#"),"3","#"),"2","#"),"1","#"),"0","#"),CHAR(10),""),"$",""),"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'!R26),_xlfn.FORMULATEXT('#_3 Grade Avg '!R26),'#_3 Grade Avg '!R26),"9","#"),"8","#"),"7","#"),"6","#"),"5","#"),"4","#"),"3","#"),"2","#"),"1","#"),"0","#"),CHAR(10),""),"$",""),"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'!R26),_xlfn.FORMULATEXT('#_3 Grade Avg '!R26),'#_3 Grade Avg '!R26),"9","#"),"8","#"),"7","#"),"6","#"),"5","#"),"4","#"),"3","#"),"2","#"),"1","#"),"0","#"),CHAR(10),""),"$","")," ",""),",","@"),"&gt;","@"),"&lt;","@"),"=","@"),")","@"),"(","@"),"^","@"),"/","@"),"+","@"),"*","@"),"-","@"),"@#","")))/2,TRUE,FALSE),"HardCodeMsg",IF(LEN(IF(_xlfn.ISFORMULA('3 Grade Avg '!R26),_xlfn.FORMULATEXT('3 Grade Avg '!R26),'3 Grade Avg '!R26))-LEN(SUBSTITUTE(IF(_xlfn.ISFORMULA('3 Grade Avg '!R26),_xlfn.FORMULATEXT('3 Grade Avg '!R26),'3 Grade Avg '!R26),"""",""))&gt;LEN(IF(_xlfn.ISFORMULA('#_3 Grade Avg '!R26),_xlfn.FORMULATEXT('#_3 Grade Avg '!R26),'#_3 Grade Avg '!R26))-LEN(SUBSTITUTE(IF(_xlfn.ISFORMULA('#_3 Grade Avg '!R26),_xlfn.FORMULATEXT('#_3 Grade Avg '!R26),'#_3 Grade Avg '!R26),"""","")),TRUE,FALSE),"HardQuoteMsg",IF(LEN(IF(_xlfn.ISFORMULA('3 Grade Avg '!R26),_xlfn.FORMULATEXT('3 Grade Avg '!R26),'3 Grade Avg '!R26))-LEN(SUBSTITUTE(IF(_xlfn.ISFORMULA('3 Grade Avg '!R26),_xlfn.FORMULATEXT('3 Grade Avg '!R26),'3 Grade Avg '!R26),"$",""))&lt;0.5*(LEN(IF(_xlfn.ISFORMULA('#_3 Grade Avg '!R26),_xlfn.FORMULATEXT('#_3 Grade Avg '!R26),'#_3 Grade Avg '!R26))-LEN(SUBSTITUTE(IF(_xlfn.ISFORMULA('#_3 Grade Avg '!R26),_xlfn.FORMULATEXT('#_3 Grade Avg '!R26),'#_3 Grade Avg '!R26),"$",""))),TRUE,FALSE),"MissingAbsMsg",TRUE,"PerfectMsg")</f>
        <v/>
      </c>
      <c r="S26" s="366" t="str">
        <f ca="1">_xlfn.IFS(ISBLANK('3 Grade Avg '!S26),"",IF(NOT(ISNA('#_3 Grade Avg '!S26)),IF(ISNA('3 Grade Avg '!S26),TRUE,FALSE),FALSE),"StuNAMsg",IF(AND(ISNA('#_3 Grade Avg '!S26),ISNA('3 Grade Avg '!S26)),TRUE,FALSE),"PerfectMsg",IF(NOT(ISERROR('#_3 Grade Avg '!S26)),IF(ISERROR('3 Grade Avg '!S26),TRUE,FALSE),FALSE),"StuErrorMsg",IF(TYPE('#_3 Grade Avg '!S26)&lt;&gt;TYPE('3 Grade Avg '!S26),TRUE,FALSE),"WrongTypeMsg",IF(_xlfn.ISFORMULA('#_3 Grade Avg '!S26),IF(NOT(_xlfn.ISFORMULA('3 Grade Avg '!S26)),TRUE),FALSE),"MissingFormulaMsg",IF(NOT(AND(ISNUMBER(FIND("[",_xlfn.FORMULATEXT('#_3 Grade Avg '!S26))),ISNUMBER(FIND("!",_xlfn.FORMULATEXT('#_3 Grade Avg '!S26))))),AND(ISNUMBER(FIND("[",_xlfn.FORMULATEXT('3 Grade Avg '!S26))),ISNUMBER(FIND("!",_xlfn.FORMULATEXT('3 Grade Avg '!S26)))),FALSE),"ExternalRefsMsg",IF(ISNUMBER('#_3 Grade Avg '!S26),IF(ABS('#_3 Grade Avg '!S26-'3 Grade Avg '!S26)&gt;0.00001,TRUE,FALSE),IF('#_3 Grade Avg '!S26&lt;&gt;'3 Grade Avg '!S26,TRUE,FALSE)),IF(ISNUMBER('#_3 Grade Avg '!S26),IF('#_3 Grade Avg '!S26&gt;'3 Grade Avg '!S26,"TooLow","TooHigh"),"WrongAnswer"),NOT(_xlfn.ISFORMULA('#_3 Grade Avg '!S26)),"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'!S26),_xlfn.FORMULATEXT('3 Grade Avg '!S26),'3 Grade Avg '!S26),"9","#"),"8","#"),"7","#"),"6","#"),"5","#"),"4","#"),"3","#"),"2","#"),"1","#"),"0","#"),CHAR(10),""),"$",""),"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'!S26),_xlfn.FORMULATEXT('3 Grade Avg '!S26),'3 Grade Avg '!S26),"9","#"),"8","#"),"7","#"),"6","#"),"5","#"),"4","#"),"3","#"),"2","#"),"1","#"),"0","#"),CHAR(10),""),"$",""),"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'!S26),_xlfn.FORMULATEXT('#_3 Grade Avg '!S26),'#_3 Grade Avg '!S26),"9","#"),"8","#"),"7","#"),"6","#"),"5","#"),"4","#"),"3","#"),"2","#"),"1","#"),"0","#"),CHAR(10),""),"$",""),"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'!S26),_xlfn.FORMULATEXT('#_3 Grade Avg '!S26),'#_3 Grade Avg '!S26),"9","#"),"8","#"),"7","#"),"6","#"),"5","#"),"4","#"),"3","#"),"2","#"),"1","#"),"0","#"),CHAR(10),""),"$","")," ",""),",","@"),"&gt;","@"),"&lt;","@"),"=","@"),")","@"),"(","@"),"^","@"),"/","@"),"+","@"),"*","@"),"-","@"),"@#","")))/2,TRUE,FALSE),"HardCodeMsg",IF(LEN(IF(_xlfn.ISFORMULA('3 Grade Avg '!S26),_xlfn.FORMULATEXT('3 Grade Avg '!S26),'3 Grade Avg '!S26))-LEN(SUBSTITUTE(IF(_xlfn.ISFORMULA('3 Grade Avg '!S26),_xlfn.FORMULATEXT('3 Grade Avg '!S26),'3 Grade Avg '!S26),"""",""))&gt;LEN(IF(_xlfn.ISFORMULA('#_3 Grade Avg '!S26),_xlfn.FORMULATEXT('#_3 Grade Avg '!S26),'#_3 Grade Avg '!S26))-LEN(SUBSTITUTE(IF(_xlfn.ISFORMULA('#_3 Grade Avg '!S26),_xlfn.FORMULATEXT('#_3 Grade Avg '!S26),'#_3 Grade Avg '!S26),"""","")),TRUE,FALSE),"HardQuoteMsg",IF(LEN(IF(_xlfn.ISFORMULA('3 Grade Avg '!S26),_xlfn.FORMULATEXT('3 Grade Avg '!S26),'3 Grade Avg '!S26))-LEN(SUBSTITUTE(IF(_xlfn.ISFORMULA('3 Grade Avg '!S26),_xlfn.FORMULATEXT('3 Grade Avg '!S26),'3 Grade Avg '!S26),"$",""))&lt;0.5*(LEN(IF(_xlfn.ISFORMULA('#_3 Grade Avg '!S26),_xlfn.FORMULATEXT('#_3 Grade Avg '!S26),'#_3 Grade Avg '!S26))-LEN(SUBSTITUTE(IF(_xlfn.ISFORMULA('#_3 Grade Avg '!S26),_xlfn.FORMULATEXT('#_3 Grade Avg '!S26),'#_3 Grade Avg '!S26),"$",""))),TRUE,FALSE),"MissingAbsMsg",TRUE,"PerfectMsg")</f>
        <v/>
      </c>
    </row>
    <row r="27" spans="5:19" s="359" customFormat="1" x14ac:dyDescent="0.15">
      <c r="E27" s="359">
        <v>0</v>
      </c>
      <c r="F27" s="370">
        <v>0</v>
      </c>
      <c r="G27" s="370">
        <v>0</v>
      </c>
      <c r="H27" s="370">
        <v>0</v>
      </c>
      <c r="I27" s="370">
        <v>0</v>
      </c>
      <c r="J27" s="370">
        <v>0</v>
      </c>
      <c r="K27" s="370">
        <v>0</v>
      </c>
      <c r="L27" s="370">
        <v>0</v>
      </c>
      <c r="M27" s="361"/>
      <c r="N27" s="370"/>
      <c r="O27" s="370" t="str">
        <f ca="1">_xlfn.IFS(ISBLANK('3 Grade Avg '!O27),"",IF(NOT(ISNA('#_3 Grade Avg '!O27)),IF(ISNA('3 Grade Avg '!O27),TRUE,FALSE),FALSE),"StuNAMsg",IF(AND(ISNA('#_3 Grade Avg '!O27),ISNA('3 Grade Avg '!O27)),TRUE,FALSE),"PerfectMsg",IF(NOT(ISERROR('#_3 Grade Avg '!O27)),IF(ISERROR('3 Grade Avg '!O27),TRUE,FALSE),FALSE),"StuErrorMsg",IF(TYPE('#_3 Grade Avg '!O27)&lt;&gt;TYPE('3 Grade Avg '!O27),TRUE,FALSE),"WrongTypeMsg",IF(_xlfn.ISFORMULA('#_3 Grade Avg '!O27),IF(NOT(_xlfn.ISFORMULA('3 Grade Avg '!O27)),TRUE),FALSE),"MissingFormulaMsg",IF(NOT(AND(ISNUMBER(FIND("[",_xlfn.FORMULATEXT('#_3 Grade Avg '!O27))),ISNUMBER(FIND("!",_xlfn.FORMULATEXT('#_3 Grade Avg '!O27))))),AND(ISNUMBER(FIND("[",_xlfn.FORMULATEXT('3 Grade Avg '!O27))),ISNUMBER(FIND("!",_xlfn.FORMULATEXT('3 Grade Avg '!O27)))),FALSE),"ExternalRefsMsg",IF(ISNUMBER('#_3 Grade Avg '!O27),IF(ABS('#_3 Grade Avg '!O27-'3 Grade Avg '!O27)&gt;0.00001,TRUE,FALSE),IF('#_3 Grade Avg '!O27&lt;&gt;'3 Grade Avg '!O27,TRUE,FALSE)),IF(ISNUMBER('#_3 Grade Avg '!O27),IF('#_3 Grade Avg '!O27&gt;'3 Grade Avg '!O27,"TooLow","TooHigh"),"WrongAnswer"),NOT(_xlfn.ISFORMULA('#_3 Grade Avg '!O27)),"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'!O27),_xlfn.FORMULATEXT('3 Grade Avg '!O27),'3 Grade Avg '!O27),"9","#"),"8","#"),"7","#"),"6","#"),"5","#"),"4","#"),"3","#"),"2","#"),"1","#"),"0","#"),CHAR(10),""),"$",""),"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'!O27),_xlfn.FORMULATEXT('3 Grade Avg '!O27),'3 Grade Avg '!O27),"9","#"),"8","#"),"7","#"),"6","#"),"5","#"),"4","#"),"3","#"),"2","#"),"1","#"),"0","#"),CHAR(10),""),"$",""),"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'!O27),_xlfn.FORMULATEXT('#_3 Grade Avg '!O27),'#_3 Grade Avg '!O27),"9","#"),"8","#"),"7","#"),"6","#"),"5","#"),"4","#"),"3","#"),"2","#"),"1","#"),"0","#"),CHAR(10),""),"$",""),"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'!O27),_xlfn.FORMULATEXT('#_3 Grade Avg '!O27),'#_3 Grade Avg '!O27),"9","#"),"8","#"),"7","#"),"6","#"),"5","#"),"4","#"),"3","#"),"2","#"),"1","#"),"0","#"),CHAR(10),""),"$","")," ",""),",","@"),"&gt;","@"),"&lt;","@"),"=","@"),")","@"),"(","@"),"^","@"),"/","@"),"+","@"),"*","@"),"-","@"),"@#","")))/2,TRUE,FALSE),"HardCodeMsg",IF(LEN(IF(_xlfn.ISFORMULA('3 Grade Avg '!O27),_xlfn.FORMULATEXT('3 Grade Avg '!O27),'3 Grade Avg '!O27))-LEN(SUBSTITUTE(IF(_xlfn.ISFORMULA('3 Grade Avg '!O27),_xlfn.FORMULATEXT('3 Grade Avg '!O27),'3 Grade Avg '!O27),"""",""))&gt;LEN(IF(_xlfn.ISFORMULA('#_3 Grade Avg '!O27),_xlfn.FORMULATEXT('#_3 Grade Avg '!O27),'#_3 Grade Avg '!O27))-LEN(SUBSTITUTE(IF(_xlfn.ISFORMULA('#_3 Grade Avg '!O27),_xlfn.FORMULATEXT('#_3 Grade Avg '!O27),'#_3 Grade Avg '!O27),"""","")),TRUE,FALSE),"HardQuoteMsg",IF(LEN(IF(_xlfn.ISFORMULA('3 Grade Avg '!O27),_xlfn.FORMULATEXT('3 Grade Avg '!O27),'3 Grade Avg '!O27))-LEN(SUBSTITUTE(IF(_xlfn.ISFORMULA('3 Grade Avg '!O27),_xlfn.FORMULATEXT('3 Grade Avg '!O27),'3 Grade Avg '!O27),"$",""))&lt;0.5*(LEN(IF(_xlfn.ISFORMULA('#_3 Grade Avg '!O27),_xlfn.FORMULATEXT('#_3 Grade Avg '!O27),'#_3 Grade Avg '!O27))-LEN(SUBSTITUTE(IF(_xlfn.ISFORMULA('#_3 Grade Avg '!O27),_xlfn.FORMULATEXT('#_3 Grade Avg '!O27),'#_3 Grade Avg '!O27),"$",""))),TRUE,FALSE),"MissingAbsMsg",TRUE,"PerfectMsg")</f>
        <v/>
      </c>
      <c r="P27" s="371" t="str">
        <f ca="1">_xlfn.IFS(ISBLANK('3 Grade Avg '!P27),"",IF(NOT(ISNA('#_3 Grade Avg '!P27)),IF(ISNA('3 Grade Avg '!P27),TRUE,FALSE),FALSE),"StuNAMsg",IF(AND(ISNA('#_3 Grade Avg '!P27),ISNA('3 Grade Avg '!P27)),TRUE,FALSE),"PerfectMsg",IF(NOT(ISERROR('#_3 Grade Avg '!P27)),IF(ISERROR('3 Grade Avg '!P27),TRUE,FALSE),FALSE),"StuErrorMsg",IF(TYPE('#_3 Grade Avg '!P27)&lt;&gt;TYPE('3 Grade Avg '!P27),TRUE,FALSE),"WrongTypeMsg",IF(_xlfn.ISFORMULA('#_3 Grade Avg '!P27),IF(NOT(_xlfn.ISFORMULA('3 Grade Avg '!P27)),TRUE),FALSE),"MissingFormulaMsg",IF(NOT(AND(ISNUMBER(FIND("[",_xlfn.FORMULATEXT('#_3 Grade Avg '!P27))),ISNUMBER(FIND("!",_xlfn.FORMULATEXT('#_3 Grade Avg '!P27))))),AND(ISNUMBER(FIND("[",_xlfn.FORMULATEXT('3 Grade Avg '!P27))),ISNUMBER(FIND("!",_xlfn.FORMULATEXT('3 Grade Avg '!P27)))),FALSE),"ExternalRefsMsg",IF(ISNUMBER('#_3 Grade Avg '!P27),IF(ABS('#_3 Grade Avg '!P27-'3 Grade Avg '!P27)&gt;0.00001,TRUE,FALSE),IF('#_3 Grade Avg '!P27&lt;&gt;'3 Grade Avg '!P27,TRUE,FALSE)),IF(ISNUMBER('#_3 Grade Avg '!P27),IF('#_3 Grade Avg '!P27&gt;'3 Grade Avg '!P27,"TooLow","TooHigh"),"WrongAnswer"),NOT(_xlfn.ISFORMULA('#_3 Grade Avg '!P27)),"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'!P27),_xlfn.FORMULATEXT('3 Grade Avg '!P27),'3 Grade Avg '!P27),"9","#"),"8","#"),"7","#"),"6","#"),"5","#"),"4","#"),"3","#"),"2","#"),"1","#"),"0","#"),CHAR(10),""),"$",""),"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'!P27),_xlfn.FORMULATEXT('3 Grade Avg '!P27),'3 Grade Avg '!P27),"9","#"),"8","#"),"7","#"),"6","#"),"5","#"),"4","#"),"3","#"),"2","#"),"1","#"),"0","#"),CHAR(10),""),"$",""),"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'!P27),_xlfn.FORMULATEXT('#_3 Grade Avg '!P27),'#_3 Grade Avg '!P27),"9","#"),"8","#"),"7","#"),"6","#"),"5","#"),"4","#"),"3","#"),"2","#"),"1","#"),"0","#"),CHAR(10),""),"$",""),"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'!P27),_xlfn.FORMULATEXT('#_3 Grade Avg '!P27),'#_3 Grade Avg '!P27),"9","#"),"8","#"),"7","#"),"6","#"),"5","#"),"4","#"),"3","#"),"2","#"),"1","#"),"0","#"),CHAR(10),""),"$","")," ",""),",","@"),"&gt;","@"),"&lt;","@"),"=","@"),")","@"),"(","@"),"^","@"),"/","@"),"+","@"),"*","@"),"-","@"),"@#","")))/2,TRUE,FALSE),"HardCodeMsg",IF(LEN(IF(_xlfn.ISFORMULA('3 Grade Avg '!P27),_xlfn.FORMULATEXT('3 Grade Avg '!P27),'3 Grade Avg '!P27))-LEN(SUBSTITUTE(IF(_xlfn.ISFORMULA('3 Grade Avg '!P27),_xlfn.FORMULATEXT('3 Grade Avg '!P27),'3 Grade Avg '!P27),"""",""))&gt;LEN(IF(_xlfn.ISFORMULA('#_3 Grade Avg '!P27),_xlfn.FORMULATEXT('#_3 Grade Avg '!P27),'#_3 Grade Avg '!P27))-LEN(SUBSTITUTE(IF(_xlfn.ISFORMULA('#_3 Grade Avg '!P27),_xlfn.FORMULATEXT('#_3 Grade Avg '!P27),'#_3 Grade Avg '!P27),"""","")),TRUE,FALSE),"HardQuoteMsg",IF(LEN(IF(_xlfn.ISFORMULA('3 Grade Avg '!P27),_xlfn.FORMULATEXT('3 Grade Avg '!P27),'3 Grade Avg '!P27))-LEN(SUBSTITUTE(IF(_xlfn.ISFORMULA('3 Grade Avg '!P27),_xlfn.FORMULATEXT('3 Grade Avg '!P27),'3 Grade Avg '!P27),"$",""))&lt;0.5*(LEN(IF(_xlfn.ISFORMULA('#_3 Grade Avg '!P27),_xlfn.FORMULATEXT('#_3 Grade Avg '!P27),'#_3 Grade Avg '!P27))-LEN(SUBSTITUTE(IF(_xlfn.ISFORMULA('#_3 Grade Avg '!P27),_xlfn.FORMULATEXT('#_3 Grade Avg '!P27),'#_3 Grade Avg '!P27),"$",""))),TRUE,FALSE),"MissingAbsMsg",TRUE,"PerfectMsg")</f>
        <v/>
      </c>
      <c r="Q27" s="371" t="str">
        <f ca="1">_xlfn.IFS(ISBLANK('3 Grade Avg '!Q27),"",IF(NOT(ISNA('#_3 Grade Avg '!Q27)),IF(ISNA('3 Grade Avg '!Q27),TRUE,FALSE),FALSE),"StuNAMsg",IF(AND(ISNA('#_3 Grade Avg '!Q27),ISNA('3 Grade Avg '!Q27)),TRUE,FALSE),"PerfectMsg",IF(NOT(ISERROR('#_3 Grade Avg '!Q27)),IF(ISERROR('3 Grade Avg '!Q27),TRUE,FALSE),FALSE),"StuErrorMsg",IF(TYPE('#_3 Grade Avg '!Q27)&lt;&gt;TYPE('3 Grade Avg '!Q27),TRUE,FALSE),"WrongTypeMsg",IF(_xlfn.ISFORMULA('#_3 Grade Avg '!Q27),IF(NOT(_xlfn.ISFORMULA('3 Grade Avg '!Q27)),TRUE),FALSE),"MissingFormulaMsg",IF(NOT(AND(ISNUMBER(FIND("[",_xlfn.FORMULATEXT('#_3 Grade Avg '!Q27))),ISNUMBER(FIND("!",_xlfn.FORMULATEXT('#_3 Grade Avg '!Q27))))),AND(ISNUMBER(FIND("[",_xlfn.FORMULATEXT('3 Grade Avg '!Q27))),ISNUMBER(FIND("!",_xlfn.FORMULATEXT('3 Grade Avg '!Q27)))),FALSE),"ExternalRefsMsg",IF(ISNUMBER('#_3 Grade Avg '!Q27),IF(ABS('#_3 Grade Avg '!Q27-'3 Grade Avg '!Q27)&gt;0.00001,TRUE,FALSE),IF('#_3 Grade Avg '!Q27&lt;&gt;'3 Grade Avg '!Q27,TRUE,FALSE)),IF(ISNUMBER('#_3 Grade Avg '!Q27),IF('#_3 Grade Avg '!Q27&gt;'3 Grade Avg '!Q27,"TooLow","TooHigh"),"WrongAnswer"),NOT(_xlfn.ISFORMULA('#_3 Grade Avg '!Q27)),"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'!Q27),_xlfn.FORMULATEXT('3 Grade Avg '!Q27),'3 Grade Avg '!Q27),"9","#"),"8","#"),"7","#"),"6","#"),"5","#"),"4","#"),"3","#"),"2","#"),"1","#"),"0","#"),CHAR(10),""),"$",""),"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'!Q27),_xlfn.FORMULATEXT('3 Grade Avg '!Q27),'3 Grade Avg '!Q27),"9","#"),"8","#"),"7","#"),"6","#"),"5","#"),"4","#"),"3","#"),"2","#"),"1","#"),"0","#"),CHAR(10),""),"$",""),"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'!Q27),_xlfn.FORMULATEXT('#_3 Grade Avg '!Q27),'#_3 Grade Avg '!Q27),"9","#"),"8","#"),"7","#"),"6","#"),"5","#"),"4","#"),"3","#"),"2","#"),"1","#"),"0","#"),CHAR(10),""),"$",""),"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'!Q27),_xlfn.FORMULATEXT('#_3 Grade Avg '!Q27),'#_3 Grade Avg '!Q27),"9","#"),"8","#"),"7","#"),"6","#"),"5","#"),"4","#"),"3","#"),"2","#"),"1","#"),"0","#"),CHAR(10),""),"$","")," ",""),",","@"),"&gt;","@"),"&lt;","@"),"=","@"),")","@"),"(","@"),"^","@"),"/","@"),"+","@"),"*","@"),"-","@"),"@#","")))/2,TRUE,FALSE),"HardCodeMsg",IF(LEN(IF(_xlfn.ISFORMULA('3 Grade Avg '!Q27),_xlfn.FORMULATEXT('3 Grade Avg '!Q27),'3 Grade Avg '!Q27))-LEN(SUBSTITUTE(IF(_xlfn.ISFORMULA('3 Grade Avg '!Q27),_xlfn.FORMULATEXT('3 Grade Avg '!Q27),'3 Grade Avg '!Q27),"""",""))&gt;LEN(IF(_xlfn.ISFORMULA('#_3 Grade Avg '!Q27),_xlfn.FORMULATEXT('#_3 Grade Avg '!Q27),'#_3 Grade Avg '!Q27))-LEN(SUBSTITUTE(IF(_xlfn.ISFORMULA('#_3 Grade Avg '!Q27),_xlfn.FORMULATEXT('#_3 Grade Avg '!Q27),'#_3 Grade Avg '!Q27),"""","")),TRUE,FALSE),"HardQuoteMsg",IF(LEN(IF(_xlfn.ISFORMULA('3 Grade Avg '!Q27),_xlfn.FORMULATEXT('3 Grade Avg '!Q27),'3 Grade Avg '!Q27))-LEN(SUBSTITUTE(IF(_xlfn.ISFORMULA('3 Grade Avg '!Q27),_xlfn.FORMULATEXT('3 Grade Avg '!Q27),'3 Grade Avg '!Q27),"$",""))&lt;0.5*(LEN(IF(_xlfn.ISFORMULA('#_3 Grade Avg '!Q27),_xlfn.FORMULATEXT('#_3 Grade Avg '!Q27),'#_3 Grade Avg '!Q27))-LEN(SUBSTITUTE(IF(_xlfn.ISFORMULA('#_3 Grade Avg '!Q27),_xlfn.FORMULATEXT('#_3 Grade Avg '!Q27),'#_3 Grade Avg '!Q27),"$",""))),TRUE,FALSE),"MissingAbsMsg",TRUE,"PerfectMsg")</f>
        <v/>
      </c>
      <c r="R27" s="372" t="str">
        <f ca="1">_xlfn.IFS(ISBLANK('3 Grade Avg '!R27),"",IF(NOT(ISNA('#_3 Grade Avg '!R27)),IF(ISNA('3 Grade Avg '!R27),TRUE,FALSE),FALSE),"StuNAMsg",IF(AND(ISNA('#_3 Grade Avg '!R27),ISNA('3 Grade Avg '!R27)),TRUE,FALSE),"PerfectMsg",IF(NOT(ISERROR('#_3 Grade Avg '!R27)),IF(ISERROR('3 Grade Avg '!R27),TRUE,FALSE),FALSE),"StuErrorMsg",IF(TYPE('#_3 Grade Avg '!R27)&lt;&gt;TYPE('3 Grade Avg '!R27),TRUE,FALSE),"WrongTypeMsg",IF(_xlfn.ISFORMULA('#_3 Grade Avg '!R27),IF(NOT(_xlfn.ISFORMULA('3 Grade Avg '!R27)),TRUE),FALSE),"MissingFormulaMsg",IF(NOT(AND(ISNUMBER(FIND("[",_xlfn.FORMULATEXT('#_3 Grade Avg '!R27))),ISNUMBER(FIND("!",_xlfn.FORMULATEXT('#_3 Grade Avg '!R27))))),AND(ISNUMBER(FIND("[",_xlfn.FORMULATEXT('3 Grade Avg '!R27))),ISNUMBER(FIND("!",_xlfn.FORMULATEXT('3 Grade Avg '!R27)))),FALSE),"ExternalRefsMsg",IF(ISNUMBER('#_3 Grade Avg '!R27),IF(ABS('#_3 Grade Avg '!R27-'3 Grade Avg '!R27)&gt;0.00001,TRUE,FALSE),IF('#_3 Grade Avg '!R27&lt;&gt;'3 Grade Avg '!R27,TRUE,FALSE)),IF(ISNUMBER('#_3 Grade Avg '!R27),IF('#_3 Grade Avg '!R27&gt;'3 Grade Avg '!R27,"TooLow","TooHigh"),"WrongAnswer"),NOT(_xlfn.ISFORMULA('#_3 Grade Avg '!R27)),"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'!R27),_xlfn.FORMULATEXT('3 Grade Avg '!R27),'3 Grade Avg '!R27),"9","#"),"8","#"),"7","#"),"6","#"),"5","#"),"4","#"),"3","#"),"2","#"),"1","#"),"0","#"),CHAR(10),""),"$",""),"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'!R27),_xlfn.FORMULATEXT('3 Grade Avg '!R27),'3 Grade Avg '!R27),"9","#"),"8","#"),"7","#"),"6","#"),"5","#"),"4","#"),"3","#"),"2","#"),"1","#"),"0","#"),CHAR(10),""),"$",""),"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'!R27),_xlfn.FORMULATEXT('#_3 Grade Avg '!R27),'#_3 Grade Avg '!R27),"9","#"),"8","#"),"7","#"),"6","#"),"5","#"),"4","#"),"3","#"),"2","#"),"1","#"),"0","#"),CHAR(10),""),"$",""),"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'!R27),_xlfn.FORMULATEXT('#_3 Grade Avg '!R27),'#_3 Grade Avg '!R27),"9","#"),"8","#"),"7","#"),"6","#"),"5","#"),"4","#"),"3","#"),"2","#"),"1","#"),"0","#"),CHAR(10),""),"$","")," ",""),",","@"),"&gt;","@"),"&lt;","@"),"=","@"),")","@"),"(","@"),"^","@"),"/","@"),"+","@"),"*","@"),"-","@"),"@#","")))/2,TRUE,FALSE),"HardCodeMsg",IF(LEN(IF(_xlfn.ISFORMULA('3 Grade Avg '!R27),_xlfn.FORMULATEXT('3 Grade Avg '!R27),'3 Grade Avg '!R27))-LEN(SUBSTITUTE(IF(_xlfn.ISFORMULA('3 Grade Avg '!R27),_xlfn.FORMULATEXT('3 Grade Avg '!R27),'3 Grade Avg '!R27),"""",""))&gt;LEN(IF(_xlfn.ISFORMULA('#_3 Grade Avg '!R27),_xlfn.FORMULATEXT('#_3 Grade Avg '!R27),'#_3 Grade Avg '!R27))-LEN(SUBSTITUTE(IF(_xlfn.ISFORMULA('#_3 Grade Avg '!R27),_xlfn.FORMULATEXT('#_3 Grade Avg '!R27),'#_3 Grade Avg '!R27),"""","")),TRUE,FALSE),"HardQuoteMsg",IF(LEN(IF(_xlfn.ISFORMULA('3 Grade Avg '!R27),_xlfn.FORMULATEXT('3 Grade Avg '!R27),'3 Grade Avg '!R27))-LEN(SUBSTITUTE(IF(_xlfn.ISFORMULA('3 Grade Avg '!R27),_xlfn.FORMULATEXT('3 Grade Avg '!R27),'3 Grade Avg '!R27),"$",""))&lt;0.5*(LEN(IF(_xlfn.ISFORMULA('#_3 Grade Avg '!R27),_xlfn.FORMULATEXT('#_3 Grade Avg '!R27),'#_3 Grade Avg '!R27))-LEN(SUBSTITUTE(IF(_xlfn.ISFORMULA('#_3 Grade Avg '!R27),_xlfn.FORMULATEXT('#_3 Grade Avg '!R27),'#_3 Grade Avg '!R27),"$",""))),TRUE,FALSE),"MissingAbsMsg",TRUE,"PerfectMsg")</f>
        <v/>
      </c>
      <c r="S27" s="366" t="str">
        <f ca="1">_xlfn.IFS(ISBLANK('3 Grade Avg '!S27),"",IF(NOT(ISNA('#_3 Grade Avg '!S27)),IF(ISNA('3 Grade Avg '!S27),TRUE,FALSE),FALSE),"StuNAMsg",IF(AND(ISNA('#_3 Grade Avg '!S27),ISNA('3 Grade Avg '!S27)),TRUE,FALSE),"PerfectMsg",IF(NOT(ISERROR('#_3 Grade Avg '!S27)),IF(ISERROR('3 Grade Avg '!S27),TRUE,FALSE),FALSE),"StuErrorMsg",IF(TYPE('#_3 Grade Avg '!S27)&lt;&gt;TYPE('3 Grade Avg '!S27),TRUE,FALSE),"WrongTypeMsg",IF(_xlfn.ISFORMULA('#_3 Grade Avg '!S27),IF(NOT(_xlfn.ISFORMULA('3 Grade Avg '!S27)),TRUE),FALSE),"MissingFormulaMsg",IF(NOT(AND(ISNUMBER(FIND("[",_xlfn.FORMULATEXT('#_3 Grade Avg '!S27))),ISNUMBER(FIND("!",_xlfn.FORMULATEXT('#_3 Grade Avg '!S27))))),AND(ISNUMBER(FIND("[",_xlfn.FORMULATEXT('3 Grade Avg '!S27))),ISNUMBER(FIND("!",_xlfn.FORMULATEXT('3 Grade Avg '!S27)))),FALSE),"ExternalRefsMsg",IF(ISNUMBER('#_3 Grade Avg '!S27),IF(ABS('#_3 Grade Avg '!S27-'3 Grade Avg '!S27)&gt;0.00001,TRUE,FALSE),IF('#_3 Grade Avg '!S27&lt;&gt;'3 Grade Avg '!S27,TRUE,FALSE)),IF(ISNUMBER('#_3 Grade Avg '!S27),IF('#_3 Grade Avg '!S27&gt;'3 Grade Avg '!S27,"TooLow","TooHigh"),"WrongAnswer"),NOT(_xlfn.ISFORMULA('#_3 Grade Avg '!S27)),"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'!S27),_xlfn.FORMULATEXT('3 Grade Avg '!S27),'3 Grade Avg '!S27),"9","#"),"8","#"),"7","#"),"6","#"),"5","#"),"4","#"),"3","#"),"2","#"),"1","#"),"0","#"),CHAR(10),""),"$",""),"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'!S27),_xlfn.FORMULATEXT('3 Grade Avg '!S27),'3 Grade Avg '!S27),"9","#"),"8","#"),"7","#"),"6","#"),"5","#"),"4","#"),"3","#"),"2","#"),"1","#"),"0","#"),CHAR(10),""),"$",""),"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'!S27),_xlfn.FORMULATEXT('#_3 Grade Avg '!S27),'#_3 Grade Avg '!S27),"9","#"),"8","#"),"7","#"),"6","#"),"5","#"),"4","#"),"3","#"),"2","#"),"1","#"),"0","#"),CHAR(10),""),"$",""),"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'!S27),_xlfn.FORMULATEXT('#_3 Grade Avg '!S27),'#_3 Grade Avg '!S27),"9","#"),"8","#"),"7","#"),"6","#"),"5","#"),"4","#"),"3","#"),"2","#"),"1","#"),"0","#"),CHAR(10),""),"$","")," ",""),",","@"),"&gt;","@"),"&lt;","@"),"=","@"),")","@"),"(","@"),"^","@"),"/","@"),"+","@"),"*","@"),"-","@"),"@#","")))/2,TRUE,FALSE),"HardCodeMsg",IF(LEN(IF(_xlfn.ISFORMULA('3 Grade Avg '!S27),_xlfn.FORMULATEXT('3 Grade Avg '!S27),'3 Grade Avg '!S27))-LEN(SUBSTITUTE(IF(_xlfn.ISFORMULA('3 Grade Avg '!S27),_xlfn.FORMULATEXT('3 Grade Avg '!S27),'3 Grade Avg '!S27),"""",""))&gt;LEN(IF(_xlfn.ISFORMULA('#_3 Grade Avg '!S27),_xlfn.FORMULATEXT('#_3 Grade Avg '!S27),'#_3 Grade Avg '!S27))-LEN(SUBSTITUTE(IF(_xlfn.ISFORMULA('#_3 Grade Avg '!S27),_xlfn.FORMULATEXT('#_3 Grade Avg '!S27),'#_3 Grade Avg '!S27),"""","")),TRUE,FALSE),"HardQuoteMsg",IF(LEN(IF(_xlfn.ISFORMULA('3 Grade Avg '!S27),_xlfn.FORMULATEXT('3 Grade Avg '!S27),'3 Grade Avg '!S27))-LEN(SUBSTITUTE(IF(_xlfn.ISFORMULA('3 Grade Avg '!S27),_xlfn.FORMULATEXT('3 Grade Avg '!S27),'3 Grade Avg '!S27),"$",""))&lt;0.5*(LEN(IF(_xlfn.ISFORMULA('#_3 Grade Avg '!S27),_xlfn.FORMULATEXT('#_3 Grade Avg '!S27),'#_3 Grade Avg '!S27))-LEN(SUBSTITUTE(IF(_xlfn.ISFORMULA('#_3 Grade Avg '!S27),_xlfn.FORMULATEXT('#_3 Grade Avg '!S27),'#_3 Grade Avg '!S27),"$",""))),TRUE,FALSE),"MissingAbsMsg",TRUE,"PerfectMsg")</f>
        <v/>
      </c>
    </row>
    <row r="28" spans="5:19" s="359" customFormat="1" x14ac:dyDescent="0.15">
      <c r="E28" s="359">
        <v>0</v>
      </c>
      <c r="F28" s="370">
        <v>0</v>
      </c>
      <c r="G28" s="370">
        <v>0</v>
      </c>
      <c r="H28" s="370">
        <v>0</v>
      </c>
      <c r="I28" s="370">
        <v>0</v>
      </c>
      <c r="J28" s="370">
        <v>0</v>
      </c>
      <c r="K28" s="370">
        <v>0</v>
      </c>
      <c r="L28" s="370">
        <v>0</v>
      </c>
      <c r="M28" s="361"/>
      <c r="N28" s="370"/>
      <c r="O28" s="370" t="str">
        <f ca="1">_xlfn.IFS(ISBLANK('3 Grade Avg '!O28),"",IF(NOT(ISNA('#_3 Grade Avg '!O28)),IF(ISNA('3 Grade Avg '!O28),TRUE,FALSE),FALSE),"StuNAMsg",IF(AND(ISNA('#_3 Grade Avg '!O28),ISNA('3 Grade Avg '!O28)),TRUE,FALSE),"PerfectMsg",IF(NOT(ISERROR('#_3 Grade Avg '!O28)),IF(ISERROR('3 Grade Avg '!O28),TRUE,FALSE),FALSE),"StuErrorMsg",IF(TYPE('#_3 Grade Avg '!O28)&lt;&gt;TYPE('3 Grade Avg '!O28),TRUE,FALSE),"WrongTypeMsg",IF(_xlfn.ISFORMULA('#_3 Grade Avg '!O28),IF(NOT(_xlfn.ISFORMULA('3 Grade Avg '!O28)),TRUE),FALSE),"MissingFormulaMsg",IF(NOT(AND(ISNUMBER(FIND("[",_xlfn.FORMULATEXT('#_3 Grade Avg '!O28))),ISNUMBER(FIND("!",_xlfn.FORMULATEXT('#_3 Grade Avg '!O28))))),AND(ISNUMBER(FIND("[",_xlfn.FORMULATEXT('3 Grade Avg '!O28))),ISNUMBER(FIND("!",_xlfn.FORMULATEXT('3 Grade Avg '!O28)))),FALSE),"ExternalRefsMsg",IF(ISNUMBER('#_3 Grade Avg '!O28),IF(ABS('#_3 Grade Avg '!O28-'3 Grade Avg '!O28)&gt;0.00001,TRUE,FALSE),IF('#_3 Grade Avg '!O28&lt;&gt;'3 Grade Avg '!O28,TRUE,FALSE)),IF(ISNUMBER('#_3 Grade Avg '!O28),IF('#_3 Grade Avg '!O28&gt;'3 Grade Avg '!O28,"TooLow","TooHigh"),"WrongAnswer"),NOT(_xlfn.ISFORMULA('#_3 Grade Avg '!O28)),"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'!O28),_xlfn.FORMULATEXT('3 Grade Avg '!O28),'3 Grade Avg '!O28),"9","#"),"8","#"),"7","#"),"6","#"),"5","#"),"4","#"),"3","#"),"2","#"),"1","#"),"0","#"),CHAR(10),""),"$",""),"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'!O28),_xlfn.FORMULATEXT('3 Grade Avg '!O28),'3 Grade Avg '!O28),"9","#"),"8","#"),"7","#"),"6","#"),"5","#"),"4","#"),"3","#"),"2","#"),"1","#"),"0","#"),CHAR(10),""),"$",""),"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'!O28),_xlfn.FORMULATEXT('#_3 Grade Avg '!O28),'#_3 Grade Avg '!O28),"9","#"),"8","#"),"7","#"),"6","#"),"5","#"),"4","#"),"3","#"),"2","#"),"1","#"),"0","#"),CHAR(10),""),"$",""),"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'!O28),_xlfn.FORMULATEXT('#_3 Grade Avg '!O28),'#_3 Grade Avg '!O28),"9","#"),"8","#"),"7","#"),"6","#"),"5","#"),"4","#"),"3","#"),"2","#"),"1","#"),"0","#"),CHAR(10),""),"$","")," ",""),",","@"),"&gt;","@"),"&lt;","@"),"=","@"),")","@"),"(","@"),"^","@"),"/","@"),"+","@"),"*","@"),"-","@"),"@#","")))/2,TRUE,FALSE),"HardCodeMsg",IF(LEN(IF(_xlfn.ISFORMULA('3 Grade Avg '!O28),_xlfn.FORMULATEXT('3 Grade Avg '!O28),'3 Grade Avg '!O28))-LEN(SUBSTITUTE(IF(_xlfn.ISFORMULA('3 Grade Avg '!O28),_xlfn.FORMULATEXT('3 Grade Avg '!O28),'3 Grade Avg '!O28),"""",""))&gt;LEN(IF(_xlfn.ISFORMULA('#_3 Grade Avg '!O28),_xlfn.FORMULATEXT('#_3 Grade Avg '!O28),'#_3 Grade Avg '!O28))-LEN(SUBSTITUTE(IF(_xlfn.ISFORMULA('#_3 Grade Avg '!O28),_xlfn.FORMULATEXT('#_3 Grade Avg '!O28),'#_3 Grade Avg '!O28),"""","")),TRUE,FALSE),"HardQuoteMsg",IF(LEN(IF(_xlfn.ISFORMULA('3 Grade Avg '!O28),_xlfn.FORMULATEXT('3 Grade Avg '!O28),'3 Grade Avg '!O28))-LEN(SUBSTITUTE(IF(_xlfn.ISFORMULA('3 Grade Avg '!O28),_xlfn.FORMULATEXT('3 Grade Avg '!O28),'3 Grade Avg '!O28),"$",""))&lt;0.5*(LEN(IF(_xlfn.ISFORMULA('#_3 Grade Avg '!O28),_xlfn.FORMULATEXT('#_3 Grade Avg '!O28),'#_3 Grade Avg '!O28))-LEN(SUBSTITUTE(IF(_xlfn.ISFORMULA('#_3 Grade Avg '!O28),_xlfn.FORMULATEXT('#_3 Grade Avg '!O28),'#_3 Grade Avg '!O28),"$",""))),TRUE,FALSE),"MissingAbsMsg",TRUE,"PerfectMsg")</f>
        <v/>
      </c>
      <c r="P28" s="371" t="str">
        <f ca="1">_xlfn.IFS(ISBLANK('3 Grade Avg '!P28),"",IF(NOT(ISNA('#_3 Grade Avg '!P28)),IF(ISNA('3 Grade Avg '!P28),TRUE,FALSE),FALSE),"StuNAMsg",IF(AND(ISNA('#_3 Grade Avg '!P28),ISNA('3 Grade Avg '!P28)),TRUE,FALSE),"PerfectMsg",IF(NOT(ISERROR('#_3 Grade Avg '!P28)),IF(ISERROR('3 Grade Avg '!P28),TRUE,FALSE),FALSE),"StuErrorMsg",IF(TYPE('#_3 Grade Avg '!P28)&lt;&gt;TYPE('3 Grade Avg '!P28),TRUE,FALSE),"WrongTypeMsg",IF(_xlfn.ISFORMULA('#_3 Grade Avg '!P28),IF(NOT(_xlfn.ISFORMULA('3 Grade Avg '!P28)),TRUE),FALSE),"MissingFormulaMsg",IF(NOT(AND(ISNUMBER(FIND("[",_xlfn.FORMULATEXT('#_3 Grade Avg '!P28))),ISNUMBER(FIND("!",_xlfn.FORMULATEXT('#_3 Grade Avg '!P28))))),AND(ISNUMBER(FIND("[",_xlfn.FORMULATEXT('3 Grade Avg '!P28))),ISNUMBER(FIND("!",_xlfn.FORMULATEXT('3 Grade Avg '!P28)))),FALSE),"ExternalRefsMsg",IF(ISNUMBER('#_3 Grade Avg '!P28),IF(ABS('#_3 Grade Avg '!P28-'3 Grade Avg '!P28)&gt;0.00001,TRUE,FALSE),IF('#_3 Grade Avg '!P28&lt;&gt;'3 Grade Avg '!P28,TRUE,FALSE)),IF(ISNUMBER('#_3 Grade Avg '!P28),IF('#_3 Grade Avg '!P28&gt;'3 Grade Avg '!P28,"TooLow","TooHigh"),"WrongAnswer"),NOT(_xlfn.ISFORMULA('#_3 Grade Avg '!P28)),"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'!P28),_xlfn.FORMULATEXT('3 Grade Avg '!P28),'3 Grade Avg '!P28),"9","#"),"8","#"),"7","#"),"6","#"),"5","#"),"4","#"),"3","#"),"2","#"),"1","#"),"0","#"),CHAR(10),""),"$",""),"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'!P28),_xlfn.FORMULATEXT('3 Grade Avg '!P28),'3 Grade Avg '!P28),"9","#"),"8","#"),"7","#"),"6","#"),"5","#"),"4","#"),"3","#"),"2","#"),"1","#"),"0","#"),CHAR(10),""),"$",""),"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'!P28),_xlfn.FORMULATEXT('#_3 Grade Avg '!P28),'#_3 Grade Avg '!P28),"9","#"),"8","#"),"7","#"),"6","#"),"5","#"),"4","#"),"3","#"),"2","#"),"1","#"),"0","#"),CHAR(10),""),"$",""),"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'!P28),_xlfn.FORMULATEXT('#_3 Grade Avg '!P28),'#_3 Grade Avg '!P28),"9","#"),"8","#"),"7","#"),"6","#"),"5","#"),"4","#"),"3","#"),"2","#"),"1","#"),"0","#"),CHAR(10),""),"$","")," ",""),",","@"),"&gt;","@"),"&lt;","@"),"=","@"),")","@"),"(","@"),"^","@"),"/","@"),"+","@"),"*","@"),"-","@"),"@#","")))/2,TRUE,FALSE),"HardCodeMsg",IF(LEN(IF(_xlfn.ISFORMULA('3 Grade Avg '!P28),_xlfn.FORMULATEXT('3 Grade Avg '!P28),'3 Grade Avg '!P28))-LEN(SUBSTITUTE(IF(_xlfn.ISFORMULA('3 Grade Avg '!P28),_xlfn.FORMULATEXT('3 Grade Avg '!P28),'3 Grade Avg '!P28),"""",""))&gt;LEN(IF(_xlfn.ISFORMULA('#_3 Grade Avg '!P28),_xlfn.FORMULATEXT('#_3 Grade Avg '!P28),'#_3 Grade Avg '!P28))-LEN(SUBSTITUTE(IF(_xlfn.ISFORMULA('#_3 Grade Avg '!P28),_xlfn.FORMULATEXT('#_3 Grade Avg '!P28),'#_3 Grade Avg '!P28),"""","")),TRUE,FALSE),"HardQuoteMsg",IF(LEN(IF(_xlfn.ISFORMULA('3 Grade Avg '!P28),_xlfn.FORMULATEXT('3 Grade Avg '!P28),'3 Grade Avg '!P28))-LEN(SUBSTITUTE(IF(_xlfn.ISFORMULA('3 Grade Avg '!P28),_xlfn.FORMULATEXT('3 Grade Avg '!P28),'3 Grade Avg '!P28),"$",""))&lt;0.5*(LEN(IF(_xlfn.ISFORMULA('#_3 Grade Avg '!P28),_xlfn.FORMULATEXT('#_3 Grade Avg '!P28),'#_3 Grade Avg '!P28))-LEN(SUBSTITUTE(IF(_xlfn.ISFORMULA('#_3 Grade Avg '!P28),_xlfn.FORMULATEXT('#_3 Grade Avg '!P28),'#_3 Grade Avg '!P28),"$",""))),TRUE,FALSE),"MissingAbsMsg",TRUE,"PerfectMsg")</f>
        <v/>
      </c>
      <c r="Q28" s="371" t="str">
        <f ca="1">_xlfn.IFS(ISBLANK('3 Grade Avg '!Q28),"",IF(NOT(ISNA('#_3 Grade Avg '!Q28)),IF(ISNA('3 Grade Avg '!Q28),TRUE,FALSE),FALSE),"StuNAMsg",IF(AND(ISNA('#_3 Grade Avg '!Q28),ISNA('3 Grade Avg '!Q28)),TRUE,FALSE),"PerfectMsg",IF(NOT(ISERROR('#_3 Grade Avg '!Q28)),IF(ISERROR('3 Grade Avg '!Q28),TRUE,FALSE),FALSE),"StuErrorMsg",IF(TYPE('#_3 Grade Avg '!Q28)&lt;&gt;TYPE('3 Grade Avg '!Q28),TRUE,FALSE),"WrongTypeMsg",IF(_xlfn.ISFORMULA('#_3 Grade Avg '!Q28),IF(NOT(_xlfn.ISFORMULA('3 Grade Avg '!Q28)),TRUE),FALSE),"MissingFormulaMsg",IF(NOT(AND(ISNUMBER(FIND("[",_xlfn.FORMULATEXT('#_3 Grade Avg '!Q28))),ISNUMBER(FIND("!",_xlfn.FORMULATEXT('#_3 Grade Avg '!Q28))))),AND(ISNUMBER(FIND("[",_xlfn.FORMULATEXT('3 Grade Avg '!Q28))),ISNUMBER(FIND("!",_xlfn.FORMULATEXT('3 Grade Avg '!Q28)))),FALSE),"ExternalRefsMsg",IF(ISNUMBER('#_3 Grade Avg '!Q28),IF(ABS('#_3 Grade Avg '!Q28-'3 Grade Avg '!Q28)&gt;0.00001,TRUE,FALSE),IF('#_3 Grade Avg '!Q28&lt;&gt;'3 Grade Avg '!Q28,TRUE,FALSE)),IF(ISNUMBER('#_3 Grade Avg '!Q28),IF('#_3 Grade Avg '!Q28&gt;'3 Grade Avg '!Q28,"TooLow","TooHigh"),"WrongAnswer"),NOT(_xlfn.ISFORMULA('#_3 Grade Avg '!Q28)),"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'!Q28),_xlfn.FORMULATEXT('3 Grade Avg '!Q28),'3 Grade Avg '!Q28),"9","#"),"8","#"),"7","#"),"6","#"),"5","#"),"4","#"),"3","#"),"2","#"),"1","#"),"0","#"),CHAR(10),""),"$",""),"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'!Q28),_xlfn.FORMULATEXT('3 Grade Avg '!Q28),'3 Grade Avg '!Q28),"9","#"),"8","#"),"7","#"),"6","#"),"5","#"),"4","#"),"3","#"),"2","#"),"1","#"),"0","#"),CHAR(10),""),"$",""),"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'!Q28),_xlfn.FORMULATEXT('#_3 Grade Avg '!Q28),'#_3 Grade Avg '!Q28),"9","#"),"8","#"),"7","#"),"6","#"),"5","#"),"4","#"),"3","#"),"2","#"),"1","#"),"0","#"),CHAR(10),""),"$",""),"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'!Q28),_xlfn.FORMULATEXT('#_3 Grade Avg '!Q28),'#_3 Grade Avg '!Q28),"9","#"),"8","#"),"7","#"),"6","#"),"5","#"),"4","#"),"3","#"),"2","#"),"1","#"),"0","#"),CHAR(10),""),"$","")," ",""),",","@"),"&gt;","@"),"&lt;","@"),"=","@"),")","@"),"(","@"),"^","@"),"/","@"),"+","@"),"*","@"),"-","@"),"@#","")))/2,TRUE,FALSE),"HardCodeMsg",IF(LEN(IF(_xlfn.ISFORMULA('3 Grade Avg '!Q28),_xlfn.FORMULATEXT('3 Grade Avg '!Q28),'3 Grade Avg '!Q28))-LEN(SUBSTITUTE(IF(_xlfn.ISFORMULA('3 Grade Avg '!Q28),_xlfn.FORMULATEXT('3 Grade Avg '!Q28),'3 Grade Avg '!Q28),"""",""))&gt;LEN(IF(_xlfn.ISFORMULA('#_3 Grade Avg '!Q28),_xlfn.FORMULATEXT('#_3 Grade Avg '!Q28),'#_3 Grade Avg '!Q28))-LEN(SUBSTITUTE(IF(_xlfn.ISFORMULA('#_3 Grade Avg '!Q28),_xlfn.FORMULATEXT('#_3 Grade Avg '!Q28),'#_3 Grade Avg '!Q28),"""","")),TRUE,FALSE),"HardQuoteMsg",IF(LEN(IF(_xlfn.ISFORMULA('3 Grade Avg '!Q28),_xlfn.FORMULATEXT('3 Grade Avg '!Q28),'3 Grade Avg '!Q28))-LEN(SUBSTITUTE(IF(_xlfn.ISFORMULA('3 Grade Avg '!Q28),_xlfn.FORMULATEXT('3 Grade Avg '!Q28),'3 Grade Avg '!Q28),"$",""))&lt;0.5*(LEN(IF(_xlfn.ISFORMULA('#_3 Grade Avg '!Q28),_xlfn.FORMULATEXT('#_3 Grade Avg '!Q28),'#_3 Grade Avg '!Q28))-LEN(SUBSTITUTE(IF(_xlfn.ISFORMULA('#_3 Grade Avg '!Q28),_xlfn.FORMULATEXT('#_3 Grade Avg '!Q28),'#_3 Grade Avg '!Q28),"$",""))),TRUE,FALSE),"MissingAbsMsg",TRUE,"PerfectMsg")</f>
        <v/>
      </c>
      <c r="R28" s="372" t="str">
        <f ca="1">_xlfn.IFS(ISBLANK('3 Grade Avg '!R28),"",IF(NOT(ISNA('#_3 Grade Avg '!R28)),IF(ISNA('3 Grade Avg '!R28),TRUE,FALSE),FALSE),"StuNAMsg",IF(AND(ISNA('#_3 Grade Avg '!R28),ISNA('3 Grade Avg '!R28)),TRUE,FALSE),"PerfectMsg",IF(NOT(ISERROR('#_3 Grade Avg '!R28)),IF(ISERROR('3 Grade Avg '!R28),TRUE,FALSE),FALSE),"StuErrorMsg",IF(TYPE('#_3 Grade Avg '!R28)&lt;&gt;TYPE('3 Grade Avg '!R28),TRUE,FALSE),"WrongTypeMsg",IF(_xlfn.ISFORMULA('#_3 Grade Avg '!R28),IF(NOT(_xlfn.ISFORMULA('3 Grade Avg '!R28)),TRUE),FALSE),"MissingFormulaMsg",IF(NOT(AND(ISNUMBER(FIND("[",_xlfn.FORMULATEXT('#_3 Grade Avg '!R28))),ISNUMBER(FIND("!",_xlfn.FORMULATEXT('#_3 Grade Avg '!R28))))),AND(ISNUMBER(FIND("[",_xlfn.FORMULATEXT('3 Grade Avg '!R28))),ISNUMBER(FIND("!",_xlfn.FORMULATEXT('3 Grade Avg '!R28)))),FALSE),"ExternalRefsMsg",IF(ISNUMBER('#_3 Grade Avg '!R28),IF(ABS('#_3 Grade Avg '!R28-'3 Grade Avg '!R28)&gt;0.00001,TRUE,FALSE),IF('#_3 Grade Avg '!R28&lt;&gt;'3 Grade Avg '!R28,TRUE,FALSE)),IF(ISNUMBER('#_3 Grade Avg '!R28),IF('#_3 Grade Avg '!R28&gt;'3 Grade Avg '!R28,"TooLow","TooHigh"),"WrongAnswer"),NOT(_xlfn.ISFORMULA('#_3 Grade Avg '!R28)),"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'!R28),_xlfn.FORMULATEXT('3 Grade Avg '!R28),'3 Grade Avg '!R28),"9","#"),"8","#"),"7","#"),"6","#"),"5","#"),"4","#"),"3","#"),"2","#"),"1","#"),"0","#"),CHAR(10),""),"$",""),"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'!R28),_xlfn.FORMULATEXT('3 Grade Avg '!R28),'3 Grade Avg '!R28),"9","#"),"8","#"),"7","#"),"6","#"),"5","#"),"4","#"),"3","#"),"2","#"),"1","#"),"0","#"),CHAR(10),""),"$",""),"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'!R28),_xlfn.FORMULATEXT('#_3 Grade Avg '!R28),'#_3 Grade Avg '!R28),"9","#"),"8","#"),"7","#"),"6","#"),"5","#"),"4","#"),"3","#"),"2","#"),"1","#"),"0","#"),CHAR(10),""),"$",""),"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'!R28),_xlfn.FORMULATEXT('#_3 Grade Avg '!R28),'#_3 Grade Avg '!R28),"9","#"),"8","#"),"7","#"),"6","#"),"5","#"),"4","#"),"3","#"),"2","#"),"1","#"),"0","#"),CHAR(10),""),"$","")," ",""),",","@"),"&gt;","@"),"&lt;","@"),"=","@"),")","@"),"(","@"),"^","@"),"/","@"),"+","@"),"*","@"),"-","@"),"@#","")))/2,TRUE,FALSE),"HardCodeMsg",IF(LEN(IF(_xlfn.ISFORMULA('3 Grade Avg '!R28),_xlfn.FORMULATEXT('3 Grade Avg '!R28),'3 Grade Avg '!R28))-LEN(SUBSTITUTE(IF(_xlfn.ISFORMULA('3 Grade Avg '!R28),_xlfn.FORMULATEXT('3 Grade Avg '!R28),'3 Grade Avg '!R28),"""",""))&gt;LEN(IF(_xlfn.ISFORMULA('#_3 Grade Avg '!R28),_xlfn.FORMULATEXT('#_3 Grade Avg '!R28),'#_3 Grade Avg '!R28))-LEN(SUBSTITUTE(IF(_xlfn.ISFORMULA('#_3 Grade Avg '!R28),_xlfn.FORMULATEXT('#_3 Grade Avg '!R28),'#_3 Grade Avg '!R28),"""","")),TRUE,FALSE),"HardQuoteMsg",IF(LEN(IF(_xlfn.ISFORMULA('3 Grade Avg '!R28),_xlfn.FORMULATEXT('3 Grade Avg '!R28),'3 Grade Avg '!R28))-LEN(SUBSTITUTE(IF(_xlfn.ISFORMULA('3 Grade Avg '!R28),_xlfn.FORMULATEXT('3 Grade Avg '!R28),'3 Grade Avg '!R28),"$",""))&lt;0.5*(LEN(IF(_xlfn.ISFORMULA('#_3 Grade Avg '!R28),_xlfn.FORMULATEXT('#_3 Grade Avg '!R28),'#_3 Grade Avg '!R28))-LEN(SUBSTITUTE(IF(_xlfn.ISFORMULA('#_3 Grade Avg '!R28),_xlfn.FORMULATEXT('#_3 Grade Avg '!R28),'#_3 Grade Avg '!R28),"$",""))),TRUE,FALSE),"MissingAbsMsg",TRUE,"PerfectMsg")</f>
        <v/>
      </c>
      <c r="S28" s="366" t="str">
        <f ca="1">_xlfn.IFS(ISBLANK('3 Grade Avg '!S28),"",IF(NOT(ISNA('#_3 Grade Avg '!S28)),IF(ISNA('3 Grade Avg '!S28),TRUE,FALSE),FALSE),"StuNAMsg",IF(AND(ISNA('#_3 Grade Avg '!S28),ISNA('3 Grade Avg '!S28)),TRUE,FALSE),"PerfectMsg",IF(NOT(ISERROR('#_3 Grade Avg '!S28)),IF(ISERROR('3 Grade Avg '!S28),TRUE,FALSE),FALSE),"StuErrorMsg",IF(TYPE('#_3 Grade Avg '!S28)&lt;&gt;TYPE('3 Grade Avg '!S28),TRUE,FALSE),"WrongTypeMsg",IF(_xlfn.ISFORMULA('#_3 Grade Avg '!S28),IF(NOT(_xlfn.ISFORMULA('3 Grade Avg '!S28)),TRUE),FALSE),"MissingFormulaMsg",IF(NOT(AND(ISNUMBER(FIND("[",_xlfn.FORMULATEXT('#_3 Grade Avg '!S28))),ISNUMBER(FIND("!",_xlfn.FORMULATEXT('#_3 Grade Avg '!S28))))),AND(ISNUMBER(FIND("[",_xlfn.FORMULATEXT('3 Grade Avg '!S28))),ISNUMBER(FIND("!",_xlfn.FORMULATEXT('3 Grade Avg '!S28)))),FALSE),"ExternalRefsMsg",IF(ISNUMBER('#_3 Grade Avg '!S28),IF(ABS('#_3 Grade Avg '!S28-'3 Grade Avg '!S28)&gt;0.00001,TRUE,FALSE),IF('#_3 Grade Avg '!S28&lt;&gt;'3 Grade Avg '!S28,TRUE,FALSE)),IF(ISNUMBER('#_3 Grade Avg '!S28),IF('#_3 Grade Avg '!S28&gt;'3 Grade Avg '!S28,"TooLow","TooHigh"),"WrongAnswer"),NOT(_xlfn.ISFORMULA('#_3 Grade Avg '!S28)),"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'!S28),_xlfn.FORMULATEXT('3 Grade Avg '!S28),'3 Grade Avg '!S28),"9","#"),"8","#"),"7","#"),"6","#"),"5","#"),"4","#"),"3","#"),"2","#"),"1","#"),"0","#"),CHAR(10),""),"$",""),"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'!S28),_xlfn.FORMULATEXT('3 Grade Avg '!S28),'3 Grade Avg '!S28),"9","#"),"8","#"),"7","#"),"6","#"),"5","#"),"4","#"),"3","#"),"2","#"),"1","#"),"0","#"),CHAR(10),""),"$",""),"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'!S28),_xlfn.FORMULATEXT('#_3 Grade Avg '!S28),'#_3 Grade Avg '!S28),"9","#"),"8","#"),"7","#"),"6","#"),"5","#"),"4","#"),"3","#"),"2","#"),"1","#"),"0","#"),CHAR(10),""),"$",""),"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'!S28),_xlfn.FORMULATEXT('#_3 Grade Avg '!S28),'#_3 Grade Avg '!S28),"9","#"),"8","#"),"7","#"),"6","#"),"5","#"),"4","#"),"3","#"),"2","#"),"1","#"),"0","#"),CHAR(10),""),"$","")," ",""),",","@"),"&gt;","@"),"&lt;","@"),"=","@"),")","@"),"(","@"),"^","@"),"/","@"),"+","@"),"*","@"),"-","@"),"@#","")))/2,TRUE,FALSE),"HardCodeMsg",IF(LEN(IF(_xlfn.ISFORMULA('3 Grade Avg '!S28),_xlfn.FORMULATEXT('3 Grade Avg '!S28),'3 Grade Avg '!S28))-LEN(SUBSTITUTE(IF(_xlfn.ISFORMULA('3 Grade Avg '!S28),_xlfn.FORMULATEXT('3 Grade Avg '!S28),'3 Grade Avg '!S28),"""",""))&gt;LEN(IF(_xlfn.ISFORMULA('#_3 Grade Avg '!S28),_xlfn.FORMULATEXT('#_3 Grade Avg '!S28),'#_3 Grade Avg '!S28))-LEN(SUBSTITUTE(IF(_xlfn.ISFORMULA('#_3 Grade Avg '!S28),_xlfn.FORMULATEXT('#_3 Grade Avg '!S28),'#_3 Grade Avg '!S28),"""","")),TRUE,FALSE),"HardQuoteMsg",IF(LEN(IF(_xlfn.ISFORMULA('3 Grade Avg '!S28),_xlfn.FORMULATEXT('3 Grade Avg '!S28),'3 Grade Avg '!S28))-LEN(SUBSTITUTE(IF(_xlfn.ISFORMULA('3 Grade Avg '!S28),_xlfn.FORMULATEXT('3 Grade Avg '!S28),'3 Grade Avg '!S28),"$",""))&lt;0.5*(LEN(IF(_xlfn.ISFORMULA('#_3 Grade Avg '!S28),_xlfn.FORMULATEXT('#_3 Grade Avg '!S28),'#_3 Grade Avg '!S28))-LEN(SUBSTITUTE(IF(_xlfn.ISFORMULA('#_3 Grade Avg '!S28),_xlfn.FORMULATEXT('#_3 Grade Avg '!S28),'#_3 Grade Avg '!S28),"$",""))),TRUE,FALSE),"MissingAbsMsg",TRUE,"PerfectMsg")</f>
        <v/>
      </c>
    </row>
    <row r="29" spans="5:19" s="359" customFormat="1" x14ac:dyDescent="0.15">
      <c r="E29" s="359">
        <v>0</v>
      </c>
      <c r="F29" s="370">
        <v>0</v>
      </c>
      <c r="G29" s="370">
        <v>0</v>
      </c>
      <c r="H29" s="370">
        <v>0</v>
      </c>
      <c r="I29" s="370">
        <v>0</v>
      </c>
      <c r="J29" s="370">
        <v>0</v>
      </c>
      <c r="K29" s="370">
        <v>0</v>
      </c>
      <c r="L29" s="370">
        <v>0</v>
      </c>
      <c r="M29" s="361"/>
      <c r="N29" s="370"/>
      <c r="O29" s="370" t="str">
        <f ca="1">_xlfn.IFS(ISBLANK('3 Grade Avg '!O29),"",IF(NOT(ISNA('#_3 Grade Avg '!O29)),IF(ISNA('3 Grade Avg '!O29),TRUE,FALSE),FALSE),"StuNAMsg",IF(AND(ISNA('#_3 Grade Avg '!O29),ISNA('3 Grade Avg '!O29)),TRUE,FALSE),"PerfectMsg",IF(NOT(ISERROR('#_3 Grade Avg '!O29)),IF(ISERROR('3 Grade Avg '!O29),TRUE,FALSE),FALSE),"StuErrorMsg",IF(TYPE('#_3 Grade Avg '!O29)&lt;&gt;TYPE('3 Grade Avg '!O29),TRUE,FALSE),"WrongTypeMsg",IF(_xlfn.ISFORMULA('#_3 Grade Avg '!O29),IF(NOT(_xlfn.ISFORMULA('3 Grade Avg '!O29)),TRUE),FALSE),"MissingFormulaMsg",IF(NOT(AND(ISNUMBER(FIND("[",_xlfn.FORMULATEXT('#_3 Grade Avg '!O29))),ISNUMBER(FIND("!",_xlfn.FORMULATEXT('#_3 Grade Avg '!O29))))),AND(ISNUMBER(FIND("[",_xlfn.FORMULATEXT('3 Grade Avg '!O29))),ISNUMBER(FIND("!",_xlfn.FORMULATEXT('3 Grade Avg '!O29)))),FALSE),"ExternalRefsMsg",IF(ISNUMBER('#_3 Grade Avg '!O29),IF(ABS('#_3 Grade Avg '!O29-'3 Grade Avg '!O29)&gt;0.00001,TRUE,FALSE),IF('#_3 Grade Avg '!O29&lt;&gt;'3 Grade Avg '!O29,TRUE,FALSE)),IF(ISNUMBER('#_3 Grade Avg '!O29),IF('#_3 Grade Avg '!O29&gt;'3 Grade Avg '!O29,"TooLow","TooHigh"),"WrongAnswer"),NOT(_xlfn.ISFORMULA('#_3 Grade Avg '!O29)),"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'!O29),_xlfn.FORMULATEXT('3 Grade Avg '!O29),'3 Grade Avg '!O29),"9","#"),"8","#"),"7","#"),"6","#"),"5","#"),"4","#"),"3","#"),"2","#"),"1","#"),"0","#"),CHAR(10),""),"$",""),"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'!O29),_xlfn.FORMULATEXT('3 Grade Avg '!O29),'3 Grade Avg '!O29),"9","#"),"8","#"),"7","#"),"6","#"),"5","#"),"4","#"),"3","#"),"2","#"),"1","#"),"0","#"),CHAR(10),""),"$",""),"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'!O29),_xlfn.FORMULATEXT('#_3 Grade Avg '!O29),'#_3 Grade Avg '!O29),"9","#"),"8","#"),"7","#"),"6","#"),"5","#"),"4","#"),"3","#"),"2","#"),"1","#"),"0","#"),CHAR(10),""),"$",""),"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'!O29),_xlfn.FORMULATEXT('#_3 Grade Avg '!O29),'#_3 Grade Avg '!O29),"9","#"),"8","#"),"7","#"),"6","#"),"5","#"),"4","#"),"3","#"),"2","#"),"1","#"),"0","#"),CHAR(10),""),"$","")," ",""),",","@"),"&gt;","@"),"&lt;","@"),"=","@"),")","@"),"(","@"),"^","@"),"/","@"),"+","@"),"*","@"),"-","@"),"@#","")))/2,TRUE,FALSE),"HardCodeMsg",IF(LEN(IF(_xlfn.ISFORMULA('3 Grade Avg '!O29),_xlfn.FORMULATEXT('3 Grade Avg '!O29),'3 Grade Avg '!O29))-LEN(SUBSTITUTE(IF(_xlfn.ISFORMULA('3 Grade Avg '!O29),_xlfn.FORMULATEXT('3 Grade Avg '!O29),'3 Grade Avg '!O29),"""",""))&gt;LEN(IF(_xlfn.ISFORMULA('#_3 Grade Avg '!O29),_xlfn.FORMULATEXT('#_3 Grade Avg '!O29),'#_3 Grade Avg '!O29))-LEN(SUBSTITUTE(IF(_xlfn.ISFORMULA('#_3 Grade Avg '!O29),_xlfn.FORMULATEXT('#_3 Grade Avg '!O29),'#_3 Grade Avg '!O29),"""","")),TRUE,FALSE),"HardQuoteMsg",IF(LEN(IF(_xlfn.ISFORMULA('3 Grade Avg '!O29),_xlfn.FORMULATEXT('3 Grade Avg '!O29),'3 Grade Avg '!O29))-LEN(SUBSTITUTE(IF(_xlfn.ISFORMULA('3 Grade Avg '!O29),_xlfn.FORMULATEXT('3 Grade Avg '!O29),'3 Grade Avg '!O29),"$",""))&lt;0.5*(LEN(IF(_xlfn.ISFORMULA('#_3 Grade Avg '!O29),_xlfn.FORMULATEXT('#_3 Grade Avg '!O29),'#_3 Grade Avg '!O29))-LEN(SUBSTITUTE(IF(_xlfn.ISFORMULA('#_3 Grade Avg '!O29),_xlfn.FORMULATEXT('#_3 Grade Avg '!O29),'#_3 Grade Avg '!O29),"$",""))),TRUE,FALSE),"MissingAbsMsg",TRUE,"PerfectMsg")</f>
        <v/>
      </c>
      <c r="P29" s="371" t="str">
        <f ca="1">_xlfn.IFS(ISBLANK('3 Grade Avg '!P29),"",IF(NOT(ISNA('#_3 Grade Avg '!P29)),IF(ISNA('3 Grade Avg '!P29),TRUE,FALSE),FALSE),"StuNAMsg",IF(AND(ISNA('#_3 Grade Avg '!P29),ISNA('3 Grade Avg '!P29)),TRUE,FALSE),"PerfectMsg",IF(NOT(ISERROR('#_3 Grade Avg '!P29)),IF(ISERROR('3 Grade Avg '!P29),TRUE,FALSE),FALSE),"StuErrorMsg",IF(TYPE('#_3 Grade Avg '!P29)&lt;&gt;TYPE('3 Grade Avg '!P29),TRUE,FALSE),"WrongTypeMsg",IF(_xlfn.ISFORMULA('#_3 Grade Avg '!P29),IF(NOT(_xlfn.ISFORMULA('3 Grade Avg '!P29)),TRUE),FALSE),"MissingFormulaMsg",IF(NOT(AND(ISNUMBER(FIND("[",_xlfn.FORMULATEXT('#_3 Grade Avg '!P29))),ISNUMBER(FIND("!",_xlfn.FORMULATEXT('#_3 Grade Avg '!P29))))),AND(ISNUMBER(FIND("[",_xlfn.FORMULATEXT('3 Grade Avg '!P29))),ISNUMBER(FIND("!",_xlfn.FORMULATEXT('3 Grade Avg '!P29)))),FALSE),"ExternalRefsMsg",IF(ISNUMBER('#_3 Grade Avg '!P29),IF(ABS('#_3 Grade Avg '!P29-'3 Grade Avg '!P29)&gt;0.00001,TRUE,FALSE),IF('#_3 Grade Avg '!P29&lt;&gt;'3 Grade Avg '!P29,TRUE,FALSE)),IF(ISNUMBER('#_3 Grade Avg '!P29),IF('#_3 Grade Avg '!P29&gt;'3 Grade Avg '!P29,"TooLow","TooHigh"),"WrongAnswer"),NOT(_xlfn.ISFORMULA('#_3 Grade Avg '!P29)),"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'!P29),_xlfn.FORMULATEXT('3 Grade Avg '!P29),'3 Grade Avg '!P29),"9","#"),"8","#"),"7","#"),"6","#"),"5","#"),"4","#"),"3","#"),"2","#"),"1","#"),"0","#"),CHAR(10),""),"$",""),"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'!P29),_xlfn.FORMULATEXT('3 Grade Avg '!P29),'3 Grade Avg '!P29),"9","#"),"8","#"),"7","#"),"6","#"),"5","#"),"4","#"),"3","#"),"2","#"),"1","#"),"0","#"),CHAR(10),""),"$",""),"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'!P29),_xlfn.FORMULATEXT('#_3 Grade Avg '!P29),'#_3 Grade Avg '!P29),"9","#"),"8","#"),"7","#"),"6","#"),"5","#"),"4","#"),"3","#"),"2","#"),"1","#"),"0","#"),CHAR(10),""),"$",""),"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'!P29),_xlfn.FORMULATEXT('#_3 Grade Avg '!P29),'#_3 Grade Avg '!P29),"9","#"),"8","#"),"7","#"),"6","#"),"5","#"),"4","#"),"3","#"),"2","#"),"1","#"),"0","#"),CHAR(10),""),"$","")," ",""),",","@"),"&gt;","@"),"&lt;","@"),"=","@"),")","@"),"(","@"),"^","@"),"/","@"),"+","@"),"*","@"),"-","@"),"@#","")))/2,TRUE,FALSE),"HardCodeMsg",IF(LEN(IF(_xlfn.ISFORMULA('3 Grade Avg '!P29),_xlfn.FORMULATEXT('3 Grade Avg '!P29),'3 Grade Avg '!P29))-LEN(SUBSTITUTE(IF(_xlfn.ISFORMULA('3 Grade Avg '!P29),_xlfn.FORMULATEXT('3 Grade Avg '!P29),'3 Grade Avg '!P29),"""",""))&gt;LEN(IF(_xlfn.ISFORMULA('#_3 Grade Avg '!P29),_xlfn.FORMULATEXT('#_3 Grade Avg '!P29),'#_3 Grade Avg '!P29))-LEN(SUBSTITUTE(IF(_xlfn.ISFORMULA('#_3 Grade Avg '!P29),_xlfn.FORMULATEXT('#_3 Grade Avg '!P29),'#_3 Grade Avg '!P29),"""","")),TRUE,FALSE),"HardQuoteMsg",IF(LEN(IF(_xlfn.ISFORMULA('3 Grade Avg '!P29),_xlfn.FORMULATEXT('3 Grade Avg '!P29),'3 Grade Avg '!P29))-LEN(SUBSTITUTE(IF(_xlfn.ISFORMULA('3 Grade Avg '!P29),_xlfn.FORMULATEXT('3 Grade Avg '!P29),'3 Grade Avg '!P29),"$",""))&lt;0.5*(LEN(IF(_xlfn.ISFORMULA('#_3 Grade Avg '!P29),_xlfn.FORMULATEXT('#_3 Grade Avg '!P29),'#_3 Grade Avg '!P29))-LEN(SUBSTITUTE(IF(_xlfn.ISFORMULA('#_3 Grade Avg '!P29),_xlfn.FORMULATEXT('#_3 Grade Avg '!P29),'#_3 Grade Avg '!P29),"$",""))),TRUE,FALSE),"MissingAbsMsg",TRUE,"PerfectMsg")</f>
        <v/>
      </c>
      <c r="Q29" s="371" t="str">
        <f ca="1">_xlfn.IFS(ISBLANK('3 Grade Avg '!Q29),"",IF(NOT(ISNA('#_3 Grade Avg '!Q29)),IF(ISNA('3 Grade Avg '!Q29),TRUE,FALSE),FALSE),"StuNAMsg",IF(AND(ISNA('#_3 Grade Avg '!Q29),ISNA('3 Grade Avg '!Q29)),TRUE,FALSE),"PerfectMsg",IF(NOT(ISERROR('#_3 Grade Avg '!Q29)),IF(ISERROR('3 Grade Avg '!Q29),TRUE,FALSE),FALSE),"StuErrorMsg",IF(TYPE('#_3 Grade Avg '!Q29)&lt;&gt;TYPE('3 Grade Avg '!Q29),TRUE,FALSE),"WrongTypeMsg",IF(_xlfn.ISFORMULA('#_3 Grade Avg '!Q29),IF(NOT(_xlfn.ISFORMULA('3 Grade Avg '!Q29)),TRUE),FALSE),"MissingFormulaMsg",IF(NOT(AND(ISNUMBER(FIND("[",_xlfn.FORMULATEXT('#_3 Grade Avg '!Q29))),ISNUMBER(FIND("!",_xlfn.FORMULATEXT('#_3 Grade Avg '!Q29))))),AND(ISNUMBER(FIND("[",_xlfn.FORMULATEXT('3 Grade Avg '!Q29))),ISNUMBER(FIND("!",_xlfn.FORMULATEXT('3 Grade Avg '!Q29)))),FALSE),"ExternalRefsMsg",IF(ISNUMBER('#_3 Grade Avg '!Q29),IF(ABS('#_3 Grade Avg '!Q29-'3 Grade Avg '!Q29)&gt;0.00001,TRUE,FALSE),IF('#_3 Grade Avg '!Q29&lt;&gt;'3 Grade Avg '!Q29,TRUE,FALSE)),IF(ISNUMBER('#_3 Grade Avg '!Q29),IF('#_3 Grade Avg '!Q29&gt;'3 Grade Avg '!Q29,"TooLow","TooHigh"),"WrongAnswer"),NOT(_xlfn.ISFORMULA('#_3 Grade Avg '!Q29)),"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'!Q29),_xlfn.FORMULATEXT('3 Grade Avg '!Q29),'3 Grade Avg '!Q29),"9","#"),"8","#"),"7","#"),"6","#"),"5","#"),"4","#"),"3","#"),"2","#"),"1","#"),"0","#"),CHAR(10),""),"$",""),"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'!Q29),_xlfn.FORMULATEXT('3 Grade Avg '!Q29),'3 Grade Avg '!Q29),"9","#"),"8","#"),"7","#"),"6","#"),"5","#"),"4","#"),"3","#"),"2","#"),"1","#"),"0","#"),CHAR(10),""),"$",""),"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'!Q29),_xlfn.FORMULATEXT('#_3 Grade Avg '!Q29),'#_3 Grade Avg '!Q29),"9","#"),"8","#"),"7","#"),"6","#"),"5","#"),"4","#"),"3","#"),"2","#"),"1","#"),"0","#"),CHAR(10),""),"$",""),"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'!Q29),_xlfn.FORMULATEXT('#_3 Grade Avg '!Q29),'#_3 Grade Avg '!Q29),"9","#"),"8","#"),"7","#"),"6","#"),"5","#"),"4","#"),"3","#"),"2","#"),"1","#"),"0","#"),CHAR(10),""),"$","")," ",""),",","@"),"&gt;","@"),"&lt;","@"),"=","@"),")","@"),"(","@"),"^","@"),"/","@"),"+","@"),"*","@"),"-","@"),"@#","")))/2,TRUE,FALSE),"HardCodeMsg",IF(LEN(IF(_xlfn.ISFORMULA('3 Grade Avg '!Q29),_xlfn.FORMULATEXT('3 Grade Avg '!Q29),'3 Grade Avg '!Q29))-LEN(SUBSTITUTE(IF(_xlfn.ISFORMULA('3 Grade Avg '!Q29),_xlfn.FORMULATEXT('3 Grade Avg '!Q29),'3 Grade Avg '!Q29),"""",""))&gt;LEN(IF(_xlfn.ISFORMULA('#_3 Grade Avg '!Q29),_xlfn.FORMULATEXT('#_3 Grade Avg '!Q29),'#_3 Grade Avg '!Q29))-LEN(SUBSTITUTE(IF(_xlfn.ISFORMULA('#_3 Grade Avg '!Q29),_xlfn.FORMULATEXT('#_3 Grade Avg '!Q29),'#_3 Grade Avg '!Q29),"""","")),TRUE,FALSE),"HardQuoteMsg",IF(LEN(IF(_xlfn.ISFORMULA('3 Grade Avg '!Q29),_xlfn.FORMULATEXT('3 Grade Avg '!Q29),'3 Grade Avg '!Q29))-LEN(SUBSTITUTE(IF(_xlfn.ISFORMULA('3 Grade Avg '!Q29),_xlfn.FORMULATEXT('3 Grade Avg '!Q29),'3 Grade Avg '!Q29),"$",""))&lt;0.5*(LEN(IF(_xlfn.ISFORMULA('#_3 Grade Avg '!Q29),_xlfn.FORMULATEXT('#_3 Grade Avg '!Q29),'#_3 Grade Avg '!Q29))-LEN(SUBSTITUTE(IF(_xlfn.ISFORMULA('#_3 Grade Avg '!Q29),_xlfn.FORMULATEXT('#_3 Grade Avg '!Q29),'#_3 Grade Avg '!Q29),"$",""))),TRUE,FALSE),"MissingAbsMsg",TRUE,"PerfectMsg")</f>
        <v/>
      </c>
      <c r="R29" s="372" t="str">
        <f ca="1">_xlfn.IFS(ISBLANK('3 Grade Avg '!R29),"",IF(NOT(ISNA('#_3 Grade Avg '!R29)),IF(ISNA('3 Grade Avg '!R29),TRUE,FALSE),FALSE),"StuNAMsg",IF(AND(ISNA('#_3 Grade Avg '!R29),ISNA('3 Grade Avg '!R29)),TRUE,FALSE),"PerfectMsg",IF(NOT(ISERROR('#_3 Grade Avg '!R29)),IF(ISERROR('3 Grade Avg '!R29),TRUE,FALSE),FALSE),"StuErrorMsg",IF(TYPE('#_3 Grade Avg '!R29)&lt;&gt;TYPE('3 Grade Avg '!R29),TRUE,FALSE),"WrongTypeMsg",IF(_xlfn.ISFORMULA('#_3 Grade Avg '!R29),IF(NOT(_xlfn.ISFORMULA('3 Grade Avg '!R29)),TRUE),FALSE),"MissingFormulaMsg",IF(NOT(AND(ISNUMBER(FIND("[",_xlfn.FORMULATEXT('#_3 Grade Avg '!R29))),ISNUMBER(FIND("!",_xlfn.FORMULATEXT('#_3 Grade Avg '!R29))))),AND(ISNUMBER(FIND("[",_xlfn.FORMULATEXT('3 Grade Avg '!R29))),ISNUMBER(FIND("!",_xlfn.FORMULATEXT('3 Grade Avg '!R29)))),FALSE),"ExternalRefsMsg",IF(ISNUMBER('#_3 Grade Avg '!R29),IF(ABS('#_3 Grade Avg '!R29-'3 Grade Avg '!R29)&gt;0.00001,TRUE,FALSE),IF('#_3 Grade Avg '!R29&lt;&gt;'3 Grade Avg '!R29,TRUE,FALSE)),IF(ISNUMBER('#_3 Grade Avg '!R29),IF('#_3 Grade Avg '!R29&gt;'3 Grade Avg '!R29,"TooLow","TooHigh"),"WrongAnswer"),NOT(_xlfn.ISFORMULA('#_3 Grade Avg '!R29)),"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'!R29),_xlfn.FORMULATEXT('3 Grade Avg '!R29),'3 Grade Avg '!R29),"9","#"),"8","#"),"7","#"),"6","#"),"5","#"),"4","#"),"3","#"),"2","#"),"1","#"),"0","#"),CHAR(10),""),"$",""),"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'!R29),_xlfn.FORMULATEXT('3 Grade Avg '!R29),'3 Grade Avg '!R29),"9","#"),"8","#"),"7","#"),"6","#"),"5","#"),"4","#"),"3","#"),"2","#"),"1","#"),"0","#"),CHAR(10),""),"$",""),"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'!R29),_xlfn.FORMULATEXT('#_3 Grade Avg '!R29),'#_3 Grade Avg '!R29),"9","#"),"8","#"),"7","#"),"6","#"),"5","#"),"4","#"),"3","#"),"2","#"),"1","#"),"0","#"),CHAR(10),""),"$",""),"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'!R29),_xlfn.FORMULATEXT('#_3 Grade Avg '!R29),'#_3 Grade Avg '!R29),"9","#"),"8","#"),"7","#"),"6","#"),"5","#"),"4","#"),"3","#"),"2","#"),"1","#"),"0","#"),CHAR(10),""),"$","")," ",""),",","@"),"&gt;","@"),"&lt;","@"),"=","@"),")","@"),"(","@"),"^","@"),"/","@"),"+","@"),"*","@"),"-","@"),"@#","")))/2,TRUE,FALSE),"HardCodeMsg",IF(LEN(IF(_xlfn.ISFORMULA('3 Grade Avg '!R29),_xlfn.FORMULATEXT('3 Grade Avg '!R29),'3 Grade Avg '!R29))-LEN(SUBSTITUTE(IF(_xlfn.ISFORMULA('3 Grade Avg '!R29),_xlfn.FORMULATEXT('3 Grade Avg '!R29),'3 Grade Avg '!R29),"""",""))&gt;LEN(IF(_xlfn.ISFORMULA('#_3 Grade Avg '!R29),_xlfn.FORMULATEXT('#_3 Grade Avg '!R29),'#_3 Grade Avg '!R29))-LEN(SUBSTITUTE(IF(_xlfn.ISFORMULA('#_3 Grade Avg '!R29),_xlfn.FORMULATEXT('#_3 Grade Avg '!R29),'#_3 Grade Avg '!R29),"""","")),TRUE,FALSE),"HardQuoteMsg",IF(LEN(IF(_xlfn.ISFORMULA('3 Grade Avg '!R29),_xlfn.FORMULATEXT('3 Grade Avg '!R29),'3 Grade Avg '!R29))-LEN(SUBSTITUTE(IF(_xlfn.ISFORMULA('3 Grade Avg '!R29),_xlfn.FORMULATEXT('3 Grade Avg '!R29),'3 Grade Avg '!R29),"$",""))&lt;0.5*(LEN(IF(_xlfn.ISFORMULA('#_3 Grade Avg '!R29),_xlfn.FORMULATEXT('#_3 Grade Avg '!R29),'#_3 Grade Avg '!R29))-LEN(SUBSTITUTE(IF(_xlfn.ISFORMULA('#_3 Grade Avg '!R29),_xlfn.FORMULATEXT('#_3 Grade Avg '!R29),'#_3 Grade Avg '!R29),"$",""))),TRUE,FALSE),"MissingAbsMsg",TRUE,"PerfectMsg")</f>
        <v/>
      </c>
      <c r="S29" s="366" t="str">
        <f ca="1">_xlfn.IFS(ISBLANK('3 Grade Avg '!S29),"",IF(NOT(ISNA('#_3 Grade Avg '!S29)),IF(ISNA('3 Grade Avg '!S29),TRUE,FALSE),FALSE),"StuNAMsg",IF(AND(ISNA('#_3 Grade Avg '!S29),ISNA('3 Grade Avg '!S29)),TRUE,FALSE),"PerfectMsg",IF(NOT(ISERROR('#_3 Grade Avg '!S29)),IF(ISERROR('3 Grade Avg '!S29),TRUE,FALSE),FALSE),"StuErrorMsg",IF(TYPE('#_3 Grade Avg '!S29)&lt;&gt;TYPE('3 Grade Avg '!S29),TRUE,FALSE),"WrongTypeMsg",IF(_xlfn.ISFORMULA('#_3 Grade Avg '!S29),IF(NOT(_xlfn.ISFORMULA('3 Grade Avg '!S29)),TRUE),FALSE),"MissingFormulaMsg",IF(NOT(AND(ISNUMBER(FIND("[",_xlfn.FORMULATEXT('#_3 Grade Avg '!S29))),ISNUMBER(FIND("!",_xlfn.FORMULATEXT('#_3 Grade Avg '!S29))))),AND(ISNUMBER(FIND("[",_xlfn.FORMULATEXT('3 Grade Avg '!S29))),ISNUMBER(FIND("!",_xlfn.FORMULATEXT('3 Grade Avg '!S29)))),FALSE),"ExternalRefsMsg",IF(ISNUMBER('#_3 Grade Avg '!S29),IF(ABS('#_3 Grade Avg '!S29-'3 Grade Avg '!S29)&gt;0.00001,TRUE,FALSE),IF('#_3 Grade Avg '!S29&lt;&gt;'3 Grade Avg '!S29,TRUE,FALSE)),IF(ISNUMBER('#_3 Grade Avg '!S29),IF('#_3 Grade Avg '!S29&gt;'3 Grade Avg '!S29,"TooLow","TooHigh"),"WrongAnswer"),NOT(_xlfn.ISFORMULA('#_3 Grade Avg '!S29)),"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'!S29),_xlfn.FORMULATEXT('3 Grade Avg '!S29),'3 Grade Avg '!S29),"9","#"),"8","#"),"7","#"),"6","#"),"5","#"),"4","#"),"3","#"),"2","#"),"1","#"),"0","#"),CHAR(10),""),"$",""),"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'!S29),_xlfn.FORMULATEXT('3 Grade Avg '!S29),'3 Grade Avg '!S29),"9","#"),"8","#"),"7","#"),"6","#"),"5","#"),"4","#"),"3","#"),"2","#"),"1","#"),"0","#"),CHAR(10),""),"$",""),"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'!S29),_xlfn.FORMULATEXT('#_3 Grade Avg '!S29),'#_3 Grade Avg '!S29),"9","#"),"8","#"),"7","#"),"6","#"),"5","#"),"4","#"),"3","#"),"2","#"),"1","#"),"0","#"),CHAR(10),""),"$",""),"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'!S29),_xlfn.FORMULATEXT('#_3 Grade Avg '!S29),'#_3 Grade Avg '!S29),"9","#"),"8","#"),"7","#"),"6","#"),"5","#"),"4","#"),"3","#"),"2","#"),"1","#"),"0","#"),CHAR(10),""),"$","")," ",""),",","@"),"&gt;","@"),"&lt;","@"),"=","@"),")","@"),"(","@"),"^","@"),"/","@"),"+","@"),"*","@"),"-","@"),"@#","")))/2,TRUE,FALSE),"HardCodeMsg",IF(LEN(IF(_xlfn.ISFORMULA('3 Grade Avg '!S29),_xlfn.FORMULATEXT('3 Grade Avg '!S29),'3 Grade Avg '!S29))-LEN(SUBSTITUTE(IF(_xlfn.ISFORMULA('3 Grade Avg '!S29),_xlfn.FORMULATEXT('3 Grade Avg '!S29),'3 Grade Avg '!S29),"""",""))&gt;LEN(IF(_xlfn.ISFORMULA('#_3 Grade Avg '!S29),_xlfn.FORMULATEXT('#_3 Grade Avg '!S29),'#_3 Grade Avg '!S29))-LEN(SUBSTITUTE(IF(_xlfn.ISFORMULA('#_3 Grade Avg '!S29),_xlfn.FORMULATEXT('#_3 Grade Avg '!S29),'#_3 Grade Avg '!S29),"""","")),TRUE,FALSE),"HardQuoteMsg",IF(LEN(IF(_xlfn.ISFORMULA('3 Grade Avg '!S29),_xlfn.FORMULATEXT('3 Grade Avg '!S29),'3 Grade Avg '!S29))-LEN(SUBSTITUTE(IF(_xlfn.ISFORMULA('3 Grade Avg '!S29),_xlfn.FORMULATEXT('3 Grade Avg '!S29),'3 Grade Avg '!S29),"$",""))&lt;0.5*(LEN(IF(_xlfn.ISFORMULA('#_3 Grade Avg '!S29),_xlfn.FORMULATEXT('#_3 Grade Avg '!S29),'#_3 Grade Avg '!S29))-LEN(SUBSTITUTE(IF(_xlfn.ISFORMULA('#_3 Grade Avg '!S29),_xlfn.FORMULATEXT('#_3 Grade Avg '!S29),'#_3 Grade Avg '!S29),"$",""))),TRUE,FALSE),"MissingAbsMsg",TRUE,"PerfectMsg")</f>
        <v/>
      </c>
    </row>
    <row r="30" spans="5:19" s="359" customFormat="1" x14ac:dyDescent="0.15">
      <c r="E30" s="359">
        <v>0</v>
      </c>
      <c r="F30" s="370">
        <v>0</v>
      </c>
      <c r="G30" s="370">
        <v>0</v>
      </c>
      <c r="H30" s="370">
        <v>0</v>
      </c>
      <c r="I30" s="370">
        <v>0</v>
      </c>
      <c r="J30" s="370">
        <v>0</v>
      </c>
      <c r="K30" s="370">
        <v>0</v>
      </c>
      <c r="L30" s="370">
        <v>0</v>
      </c>
      <c r="M30" s="361"/>
      <c r="N30" s="370"/>
      <c r="O30" s="370" t="str">
        <f ca="1">_xlfn.IFS(ISBLANK('3 Grade Avg '!O30),"",IF(NOT(ISNA('#_3 Grade Avg '!O30)),IF(ISNA('3 Grade Avg '!O30),TRUE,FALSE),FALSE),"StuNAMsg",IF(AND(ISNA('#_3 Grade Avg '!O30),ISNA('3 Grade Avg '!O30)),TRUE,FALSE),"PerfectMsg",IF(NOT(ISERROR('#_3 Grade Avg '!O30)),IF(ISERROR('3 Grade Avg '!O30),TRUE,FALSE),FALSE),"StuErrorMsg",IF(TYPE('#_3 Grade Avg '!O30)&lt;&gt;TYPE('3 Grade Avg '!O30),TRUE,FALSE),"WrongTypeMsg",IF(_xlfn.ISFORMULA('#_3 Grade Avg '!O30),IF(NOT(_xlfn.ISFORMULA('3 Grade Avg '!O30)),TRUE),FALSE),"MissingFormulaMsg",IF(NOT(AND(ISNUMBER(FIND("[",_xlfn.FORMULATEXT('#_3 Grade Avg '!O30))),ISNUMBER(FIND("!",_xlfn.FORMULATEXT('#_3 Grade Avg '!O30))))),AND(ISNUMBER(FIND("[",_xlfn.FORMULATEXT('3 Grade Avg '!O30))),ISNUMBER(FIND("!",_xlfn.FORMULATEXT('3 Grade Avg '!O30)))),FALSE),"ExternalRefsMsg",IF(ISNUMBER('#_3 Grade Avg '!O30),IF(ABS('#_3 Grade Avg '!O30-'3 Grade Avg '!O30)&gt;0.00001,TRUE,FALSE),IF('#_3 Grade Avg '!O30&lt;&gt;'3 Grade Avg '!O30,TRUE,FALSE)),IF(ISNUMBER('#_3 Grade Avg '!O30),IF('#_3 Grade Avg '!O30&gt;'3 Grade Avg '!O30,"TooLow","TooHigh"),"WrongAnswer"),NOT(_xlfn.ISFORMULA('#_3 Grade Avg '!O30)),"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'!O30),_xlfn.FORMULATEXT('3 Grade Avg '!O30),'3 Grade Avg '!O30),"9","#"),"8","#"),"7","#"),"6","#"),"5","#"),"4","#"),"3","#"),"2","#"),"1","#"),"0","#"),CHAR(10),""),"$",""),"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'!O30),_xlfn.FORMULATEXT('3 Grade Avg '!O30),'3 Grade Avg '!O30),"9","#"),"8","#"),"7","#"),"6","#"),"5","#"),"4","#"),"3","#"),"2","#"),"1","#"),"0","#"),CHAR(10),""),"$",""),"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'!O30),_xlfn.FORMULATEXT('#_3 Grade Avg '!O30),'#_3 Grade Avg '!O30),"9","#"),"8","#"),"7","#"),"6","#"),"5","#"),"4","#"),"3","#"),"2","#"),"1","#"),"0","#"),CHAR(10),""),"$",""),"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'!O30),_xlfn.FORMULATEXT('#_3 Grade Avg '!O30),'#_3 Grade Avg '!O30),"9","#"),"8","#"),"7","#"),"6","#"),"5","#"),"4","#"),"3","#"),"2","#"),"1","#"),"0","#"),CHAR(10),""),"$","")," ",""),",","@"),"&gt;","@"),"&lt;","@"),"=","@"),")","@"),"(","@"),"^","@"),"/","@"),"+","@"),"*","@"),"-","@"),"@#","")))/2,TRUE,FALSE),"HardCodeMsg",IF(LEN(IF(_xlfn.ISFORMULA('3 Grade Avg '!O30),_xlfn.FORMULATEXT('3 Grade Avg '!O30),'3 Grade Avg '!O30))-LEN(SUBSTITUTE(IF(_xlfn.ISFORMULA('3 Grade Avg '!O30),_xlfn.FORMULATEXT('3 Grade Avg '!O30),'3 Grade Avg '!O30),"""",""))&gt;LEN(IF(_xlfn.ISFORMULA('#_3 Grade Avg '!O30),_xlfn.FORMULATEXT('#_3 Grade Avg '!O30),'#_3 Grade Avg '!O30))-LEN(SUBSTITUTE(IF(_xlfn.ISFORMULA('#_3 Grade Avg '!O30),_xlfn.FORMULATEXT('#_3 Grade Avg '!O30),'#_3 Grade Avg '!O30),"""","")),TRUE,FALSE),"HardQuoteMsg",IF(LEN(IF(_xlfn.ISFORMULA('3 Grade Avg '!O30),_xlfn.FORMULATEXT('3 Grade Avg '!O30),'3 Grade Avg '!O30))-LEN(SUBSTITUTE(IF(_xlfn.ISFORMULA('3 Grade Avg '!O30),_xlfn.FORMULATEXT('3 Grade Avg '!O30),'3 Grade Avg '!O30),"$",""))&lt;0.5*(LEN(IF(_xlfn.ISFORMULA('#_3 Grade Avg '!O30),_xlfn.FORMULATEXT('#_3 Grade Avg '!O30),'#_3 Grade Avg '!O30))-LEN(SUBSTITUTE(IF(_xlfn.ISFORMULA('#_3 Grade Avg '!O30),_xlfn.FORMULATEXT('#_3 Grade Avg '!O30),'#_3 Grade Avg '!O30),"$",""))),TRUE,FALSE),"MissingAbsMsg",TRUE,"PerfectMsg")</f>
        <v/>
      </c>
      <c r="P30" s="371" t="str">
        <f ca="1">_xlfn.IFS(ISBLANK('3 Grade Avg '!P30),"",IF(NOT(ISNA('#_3 Grade Avg '!P30)),IF(ISNA('3 Grade Avg '!P30),TRUE,FALSE),FALSE),"StuNAMsg",IF(AND(ISNA('#_3 Grade Avg '!P30),ISNA('3 Grade Avg '!P30)),TRUE,FALSE),"PerfectMsg",IF(NOT(ISERROR('#_3 Grade Avg '!P30)),IF(ISERROR('3 Grade Avg '!P30),TRUE,FALSE),FALSE),"StuErrorMsg",IF(TYPE('#_3 Grade Avg '!P30)&lt;&gt;TYPE('3 Grade Avg '!P30),TRUE,FALSE),"WrongTypeMsg",IF(_xlfn.ISFORMULA('#_3 Grade Avg '!P30),IF(NOT(_xlfn.ISFORMULA('3 Grade Avg '!P30)),TRUE),FALSE),"MissingFormulaMsg",IF(NOT(AND(ISNUMBER(FIND("[",_xlfn.FORMULATEXT('#_3 Grade Avg '!P30))),ISNUMBER(FIND("!",_xlfn.FORMULATEXT('#_3 Grade Avg '!P30))))),AND(ISNUMBER(FIND("[",_xlfn.FORMULATEXT('3 Grade Avg '!P30))),ISNUMBER(FIND("!",_xlfn.FORMULATEXT('3 Grade Avg '!P30)))),FALSE),"ExternalRefsMsg",IF(ISNUMBER('#_3 Grade Avg '!P30),IF(ABS('#_3 Grade Avg '!P30-'3 Grade Avg '!P30)&gt;0.00001,TRUE,FALSE),IF('#_3 Grade Avg '!P30&lt;&gt;'3 Grade Avg '!P30,TRUE,FALSE)),IF(ISNUMBER('#_3 Grade Avg '!P30),IF('#_3 Grade Avg '!P30&gt;'3 Grade Avg '!P30,"TooLow","TooHigh"),"WrongAnswer"),NOT(_xlfn.ISFORMULA('#_3 Grade Avg '!P30)),"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'!P30),_xlfn.FORMULATEXT('3 Grade Avg '!P30),'3 Grade Avg '!P30),"9","#"),"8","#"),"7","#"),"6","#"),"5","#"),"4","#"),"3","#"),"2","#"),"1","#"),"0","#"),CHAR(10),""),"$",""),"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'!P30),_xlfn.FORMULATEXT('3 Grade Avg '!P30),'3 Grade Avg '!P30),"9","#"),"8","#"),"7","#"),"6","#"),"5","#"),"4","#"),"3","#"),"2","#"),"1","#"),"0","#"),CHAR(10),""),"$",""),"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'!P30),_xlfn.FORMULATEXT('#_3 Grade Avg '!P30),'#_3 Grade Avg '!P30),"9","#"),"8","#"),"7","#"),"6","#"),"5","#"),"4","#"),"3","#"),"2","#"),"1","#"),"0","#"),CHAR(10),""),"$",""),"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'!P30),_xlfn.FORMULATEXT('#_3 Grade Avg '!P30),'#_3 Grade Avg '!P30),"9","#"),"8","#"),"7","#"),"6","#"),"5","#"),"4","#"),"3","#"),"2","#"),"1","#"),"0","#"),CHAR(10),""),"$","")," ",""),",","@"),"&gt;","@"),"&lt;","@"),"=","@"),")","@"),"(","@"),"^","@"),"/","@"),"+","@"),"*","@"),"-","@"),"@#","")))/2,TRUE,FALSE),"HardCodeMsg",IF(LEN(IF(_xlfn.ISFORMULA('3 Grade Avg '!P30),_xlfn.FORMULATEXT('3 Grade Avg '!P30),'3 Grade Avg '!P30))-LEN(SUBSTITUTE(IF(_xlfn.ISFORMULA('3 Grade Avg '!P30),_xlfn.FORMULATEXT('3 Grade Avg '!P30),'3 Grade Avg '!P30),"""",""))&gt;LEN(IF(_xlfn.ISFORMULA('#_3 Grade Avg '!P30),_xlfn.FORMULATEXT('#_3 Grade Avg '!P30),'#_3 Grade Avg '!P30))-LEN(SUBSTITUTE(IF(_xlfn.ISFORMULA('#_3 Grade Avg '!P30),_xlfn.FORMULATEXT('#_3 Grade Avg '!P30),'#_3 Grade Avg '!P30),"""","")),TRUE,FALSE),"HardQuoteMsg",IF(LEN(IF(_xlfn.ISFORMULA('3 Grade Avg '!P30),_xlfn.FORMULATEXT('3 Grade Avg '!P30),'3 Grade Avg '!P30))-LEN(SUBSTITUTE(IF(_xlfn.ISFORMULA('3 Grade Avg '!P30),_xlfn.FORMULATEXT('3 Grade Avg '!P30),'3 Grade Avg '!P30),"$",""))&lt;0.5*(LEN(IF(_xlfn.ISFORMULA('#_3 Grade Avg '!P30),_xlfn.FORMULATEXT('#_3 Grade Avg '!P30),'#_3 Grade Avg '!P30))-LEN(SUBSTITUTE(IF(_xlfn.ISFORMULA('#_3 Grade Avg '!P30),_xlfn.FORMULATEXT('#_3 Grade Avg '!P30),'#_3 Grade Avg '!P30),"$",""))),TRUE,FALSE),"MissingAbsMsg",TRUE,"PerfectMsg")</f>
        <v/>
      </c>
      <c r="Q30" s="371" t="str">
        <f ca="1">_xlfn.IFS(ISBLANK('3 Grade Avg '!Q30),"",IF(NOT(ISNA('#_3 Grade Avg '!Q30)),IF(ISNA('3 Grade Avg '!Q30),TRUE,FALSE),FALSE),"StuNAMsg",IF(AND(ISNA('#_3 Grade Avg '!Q30),ISNA('3 Grade Avg '!Q30)),TRUE,FALSE),"PerfectMsg",IF(NOT(ISERROR('#_3 Grade Avg '!Q30)),IF(ISERROR('3 Grade Avg '!Q30),TRUE,FALSE),FALSE),"StuErrorMsg",IF(TYPE('#_3 Grade Avg '!Q30)&lt;&gt;TYPE('3 Grade Avg '!Q30),TRUE,FALSE),"WrongTypeMsg",IF(_xlfn.ISFORMULA('#_3 Grade Avg '!Q30),IF(NOT(_xlfn.ISFORMULA('3 Grade Avg '!Q30)),TRUE),FALSE),"MissingFormulaMsg",IF(NOT(AND(ISNUMBER(FIND("[",_xlfn.FORMULATEXT('#_3 Grade Avg '!Q30))),ISNUMBER(FIND("!",_xlfn.FORMULATEXT('#_3 Grade Avg '!Q30))))),AND(ISNUMBER(FIND("[",_xlfn.FORMULATEXT('3 Grade Avg '!Q30))),ISNUMBER(FIND("!",_xlfn.FORMULATEXT('3 Grade Avg '!Q30)))),FALSE),"ExternalRefsMsg",IF(ISNUMBER('#_3 Grade Avg '!Q30),IF(ABS('#_3 Grade Avg '!Q30-'3 Grade Avg '!Q30)&gt;0.00001,TRUE,FALSE),IF('#_3 Grade Avg '!Q30&lt;&gt;'3 Grade Avg '!Q30,TRUE,FALSE)),IF(ISNUMBER('#_3 Grade Avg '!Q30),IF('#_3 Grade Avg '!Q30&gt;'3 Grade Avg '!Q30,"TooLow","TooHigh"),"WrongAnswer"),NOT(_xlfn.ISFORMULA('#_3 Grade Avg '!Q30)),"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'!Q30),_xlfn.FORMULATEXT('3 Grade Avg '!Q30),'3 Grade Avg '!Q30),"9","#"),"8","#"),"7","#"),"6","#"),"5","#"),"4","#"),"3","#"),"2","#"),"1","#"),"0","#"),CHAR(10),""),"$",""),"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'!Q30),_xlfn.FORMULATEXT('3 Grade Avg '!Q30),'3 Grade Avg '!Q30),"9","#"),"8","#"),"7","#"),"6","#"),"5","#"),"4","#"),"3","#"),"2","#"),"1","#"),"0","#"),CHAR(10),""),"$",""),"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'!Q30),_xlfn.FORMULATEXT('#_3 Grade Avg '!Q30),'#_3 Grade Avg '!Q30),"9","#"),"8","#"),"7","#"),"6","#"),"5","#"),"4","#"),"3","#"),"2","#"),"1","#"),"0","#"),CHAR(10),""),"$",""),"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'!Q30),_xlfn.FORMULATEXT('#_3 Grade Avg '!Q30),'#_3 Grade Avg '!Q30),"9","#"),"8","#"),"7","#"),"6","#"),"5","#"),"4","#"),"3","#"),"2","#"),"1","#"),"0","#"),CHAR(10),""),"$","")," ",""),",","@"),"&gt;","@"),"&lt;","@"),"=","@"),")","@"),"(","@"),"^","@"),"/","@"),"+","@"),"*","@"),"-","@"),"@#","")))/2,TRUE,FALSE),"HardCodeMsg",IF(LEN(IF(_xlfn.ISFORMULA('3 Grade Avg '!Q30),_xlfn.FORMULATEXT('3 Grade Avg '!Q30),'3 Grade Avg '!Q30))-LEN(SUBSTITUTE(IF(_xlfn.ISFORMULA('3 Grade Avg '!Q30),_xlfn.FORMULATEXT('3 Grade Avg '!Q30),'3 Grade Avg '!Q30),"""",""))&gt;LEN(IF(_xlfn.ISFORMULA('#_3 Grade Avg '!Q30),_xlfn.FORMULATEXT('#_3 Grade Avg '!Q30),'#_3 Grade Avg '!Q30))-LEN(SUBSTITUTE(IF(_xlfn.ISFORMULA('#_3 Grade Avg '!Q30),_xlfn.FORMULATEXT('#_3 Grade Avg '!Q30),'#_3 Grade Avg '!Q30),"""","")),TRUE,FALSE),"HardQuoteMsg",IF(LEN(IF(_xlfn.ISFORMULA('3 Grade Avg '!Q30),_xlfn.FORMULATEXT('3 Grade Avg '!Q30),'3 Grade Avg '!Q30))-LEN(SUBSTITUTE(IF(_xlfn.ISFORMULA('3 Grade Avg '!Q30),_xlfn.FORMULATEXT('3 Grade Avg '!Q30),'3 Grade Avg '!Q30),"$",""))&lt;0.5*(LEN(IF(_xlfn.ISFORMULA('#_3 Grade Avg '!Q30),_xlfn.FORMULATEXT('#_3 Grade Avg '!Q30),'#_3 Grade Avg '!Q30))-LEN(SUBSTITUTE(IF(_xlfn.ISFORMULA('#_3 Grade Avg '!Q30),_xlfn.FORMULATEXT('#_3 Grade Avg '!Q30),'#_3 Grade Avg '!Q30),"$",""))),TRUE,FALSE),"MissingAbsMsg",TRUE,"PerfectMsg")</f>
        <v/>
      </c>
      <c r="R30" s="372" t="str">
        <f ca="1">_xlfn.IFS(ISBLANK('3 Grade Avg '!R30),"",IF(NOT(ISNA('#_3 Grade Avg '!R30)),IF(ISNA('3 Grade Avg '!R30),TRUE,FALSE),FALSE),"StuNAMsg",IF(AND(ISNA('#_3 Grade Avg '!R30),ISNA('3 Grade Avg '!R30)),TRUE,FALSE),"PerfectMsg",IF(NOT(ISERROR('#_3 Grade Avg '!R30)),IF(ISERROR('3 Grade Avg '!R30),TRUE,FALSE),FALSE),"StuErrorMsg",IF(TYPE('#_3 Grade Avg '!R30)&lt;&gt;TYPE('3 Grade Avg '!R30),TRUE,FALSE),"WrongTypeMsg",IF(_xlfn.ISFORMULA('#_3 Grade Avg '!R30),IF(NOT(_xlfn.ISFORMULA('3 Grade Avg '!R30)),TRUE),FALSE),"MissingFormulaMsg",IF(NOT(AND(ISNUMBER(FIND("[",_xlfn.FORMULATEXT('#_3 Grade Avg '!R30))),ISNUMBER(FIND("!",_xlfn.FORMULATEXT('#_3 Grade Avg '!R30))))),AND(ISNUMBER(FIND("[",_xlfn.FORMULATEXT('3 Grade Avg '!R30))),ISNUMBER(FIND("!",_xlfn.FORMULATEXT('3 Grade Avg '!R30)))),FALSE),"ExternalRefsMsg",IF(ISNUMBER('#_3 Grade Avg '!R30),IF(ABS('#_3 Grade Avg '!R30-'3 Grade Avg '!R30)&gt;0.00001,TRUE,FALSE),IF('#_3 Grade Avg '!R30&lt;&gt;'3 Grade Avg '!R30,TRUE,FALSE)),IF(ISNUMBER('#_3 Grade Avg '!R30),IF('#_3 Grade Avg '!R30&gt;'3 Grade Avg '!R30,"TooLow","TooHigh"),"WrongAnswer"),NOT(_xlfn.ISFORMULA('#_3 Grade Avg '!R30)),"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'!R30),_xlfn.FORMULATEXT('3 Grade Avg '!R30),'3 Grade Avg '!R30),"9","#"),"8","#"),"7","#"),"6","#"),"5","#"),"4","#"),"3","#"),"2","#"),"1","#"),"0","#"),CHAR(10),""),"$",""),"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'!R30),_xlfn.FORMULATEXT('3 Grade Avg '!R30),'3 Grade Avg '!R30),"9","#"),"8","#"),"7","#"),"6","#"),"5","#"),"4","#"),"3","#"),"2","#"),"1","#"),"0","#"),CHAR(10),""),"$",""),"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'!R30),_xlfn.FORMULATEXT('#_3 Grade Avg '!R30),'#_3 Grade Avg '!R30),"9","#"),"8","#"),"7","#"),"6","#"),"5","#"),"4","#"),"3","#"),"2","#"),"1","#"),"0","#"),CHAR(10),""),"$",""),"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'!R30),_xlfn.FORMULATEXT('#_3 Grade Avg '!R30),'#_3 Grade Avg '!R30),"9","#"),"8","#"),"7","#"),"6","#"),"5","#"),"4","#"),"3","#"),"2","#"),"1","#"),"0","#"),CHAR(10),""),"$","")," ",""),",","@"),"&gt;","@"),"&lt;","@"),"=","@"),")","@"),"(","@"),"^","@"),"/","@"),"+","@"),"*","@"),"-","@"),"@#","")))/2,TRUE,FALSE),"HardCodeMsg",IF(LEN(IF(_xlfn.ISFORMULA('3 Grade Avg '!R30),_xlfn.FORMULATEXT('3 Grade Avg '!R30),'3 Grade Avg '!R30))-LEN(SUBSTITUTE(IF(_xlfn.ISFORMULA('3 Grade Avg '!R30),_xlfn.FORMULATEXT('3 Grade Avg '!R30),'3 Grade Avg '!R30),"""",""))&gt;LEN(IF(_xlfn.ISFORMULA('#_3 Grade Avg '!R30),_xlfn.FORMULATEXT('#_3 Grade Avg '!R30),'#_3 Grade Avg '!R30))-LEN(SUBSTITUTE(IF(_xlfn.ISFORMULA('#_3 Grade Avg '!R30),_xlfn.FORMULATEXT('#_3 Grade Avg '!R30),'#_3 Grade Avg '!R30),"""","")),TRUE,FALSE),"HardQuoteMsg",IF(LEN(IF(_xlfn.ISFORMULA('3 Grade Avg '!R30),_xlfn.FORMULATEXT('3 Grade Avg '!R30),'3 Grade Avg '!R30))-LEN(SUBSTITUTE(IF(_xlfn.ISFORMULA('3 Grade Avg '!R30),_xlfn.FORMULATEXT('3 Grade Avg '!R30),'3 Grade Avg '!R30),"$",""))&lt;0.5*(LEN(IF(_xlfn.ISFORMULA('#_3 Grade Avg '!R30),_xlfn.FORMULATEXT('#_3 Grade Avg '!R30),'#_3 Grade Avg '!R30))-LEN(SUBSTITUTE(IF(_xlfn.ISFORMULA('#_3 Grade Avg '!R30),_xlfn.FORMULATEXT('#_3 Grade Avg '!R30),'#_3 Grade Avg '!R30),"$",""))),TRUE,FALSE),"MissingAbsMsg",TRUE,"PerfectMsg")</f>
        <v/>
      </c>
      <c r="S30" s="366" t="str">
        <f ca="1">_xlfn.IFS(ISBLANK('3 Grade Avg '!S30),"",IF(NOT(ISNA('#_3 Grade Avg '!S30)),IF(ISNA('3 Grade Avg '!S30),TRUE,FALSE),FALSE),"StuNAMsg",IF(AND(ISNA('#_3 Grade Avg '!S30),ISNA('3 Grade Avg '!S30)),TRUE,FALSE),"PerfectMsg",IF(NOT(ISERROR('#_3 Grade Avg '!S30)),IF(ISERROR('3 Grade Avg '!S30),TRUE,FALSE),FALSE),"StuErrorMsg",IF(TYPE('#_3 Grade Avg '!S30)&lt;&gt;TYPE('3 Grade Avg '!S30),TRUE,FALSE),"WrongTypeMsg",IF(_xlfn.ISFORMULA('#_3 Grade Avg '!S30),IF(NOT(_xlfn.ISFORMULA('3 Grade Avg '!S30)),TRUE),FALSE),"MissingFormulaMsg",IF(NOT(AND(ISNUMBER(FIND("[",_xlfn.FORMULATEXT('#_3 Grade Avg '!S30))),ISNUMBER(FIND("!",_xlfn.FORMULATEXT('#_3 Grade Avg '!S30))))),AND(ISNUMBER(FIND("[",_xlfn.FORMULATEXT('3 Grade Avg '!S30))),ISNUMBER(FIND("!",_xlfn.FORMULATEXT('3 Grade Avg '!S30)))),FALSE),"ExternalRefsMsg",IF(ISNUMBER('#_3 Grade Avg '!S30),IF(ABS('#_3 Grade Avg '!S30-'3 Grade Avg '!S30)&gt;0.00001,TRUE,FALSE),IF('#_3 Grade Avg '!S30&lt;&gt;'3 Grade Avg '!S30,TRUE,FALSE)),IF(ISNUMBER('#_3 Grade Avg '!S30),IF('#_3 Grade Avg '!S30&gt;'3 Grade Avg '!S30,"TooLow","TooHigh"),"WrongAnswer"),NOT(_xlfn.ISFORMULA('#_3 Grade Avg '!S30)),"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'!S30),_xlfn.FORMULATEXT('3 Grade Avg '!S30),'3 Grade Avg '!S30),"9","#"),"8","#"),"7","#"),"6","#"),"5","#"),"4","#"),"3","#"),"2","#"),"1","#"),"0","#"),CHAR(10),""),"$",""),"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'!S30),_xlfn.FORMULATEXT('3 Grade Avg '!S30),'3 Grade Avg '!S30),"9","#"),"8","#"),"7","#"),"6","#"),"5","#"),"4","#"),"3","#"),"2","#"),"1","#"),"0","#"),CHAR(10),""),"$",""),"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'!S30),_xlfn.FORMULATEXT('#_3 Grade Avg '!S30),'#_3 Grade Avg '!S30),"9","#"),"8","#"),"7","#"),"6","#"),"5","#"),"4","#"),"3","#"),"2","#"),"1","#"),"0","#"),CHAR(10),""),"$",""),"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'!S30),_xlfn.FORMULATEXT('#_3 Grade Avg '!S30),'#_3 Grade Avg '!S30),"9","#"),"8","#"),"7","#"),"6","#"),"5","#"),"4","#"),"3","#"),"2","#"),"1","#"),"0","#"),CHAR(10),""),"$","")," ",""),",","@"),"&gt;","@"),"&lt;","@"),"=","@"),")","@"),"(","@"),"^","@"),"/","@"),"+","@"),"*","@"),"-","@"),"@#","")))/2,TRUE,FALSE),"HardCodeMsg",IF(LEN(IF(_xlfn.ISFORMULA('3 Grade Avg '!S30),_xlfn.FORMULATEXT('3 Grade Avg '!S30),'3 Grade Avg '!S30))-LEN(SUBSTITUTE(IF(_xlfn.ISFORMULA('3 Grade Avg '!S30),_xlfn.FORMULATEXT('3 Grade Avg '!S30),'3 Grade Avg '!S30),"""",""))&gt;LEN(IF(_xlfn.ISFORMULA('#_3 Grade Avg '!S30),_xlfn.FORMULATEXT('#_3 Grade Avg '!S30),'#_3 Grade Avg '!S30))-LEN(SUBSTITUTE(IF(_xlfn.ISFORMULA('#_3 Grade Avg '!S30),_xlfn.FORMULATEXT('#_3 Grade Avg '!S30),'#_3 Grade Avg '!S30),"""","")),TRUE,FALSE),"HardQuoteMsg",IF(LEN(IF(_xlfn.ISFORMULA('3 Grade Avg '!S30),_xlfn.FORMULATEXT('3 Grade Avg '!S30),'3 Grade Avg '!S30))-LEN(SUBSTITUTE(IF(_xlfn.ISFORMULA('3 Grade Avg '!S30),_xlfn.FORMULATEXT('3 Grade Avg '!S30),'3 Grade Avg '!S30),"$",""))&lt;0.5*(LEN(IF(_xlfn.ISFORMULA('#_3 Grade Avg '!S30),_xlfn.FORMULATEXT('#_3 Grade Avg '!S30),'#_3 Grade Avg '!S30))-LEN(SUBSTITUTE(IF(_xlfn.ISFORMULA('#_3 Grade Avg '!S30),_xlfn.FORMULATEXT('#_3 Grade Avg '!S30),'#_3 Grade Avg '!S30),"$",""))),TRUE,FALSE),"MissingAbsMsg",TRUE,"PerfectMsg")</f>
        <v/>
      </c>
    </row>
    <row r="31" spans="5:19" s="359" customFormat="1" x14ac:dyDescent="0.15">
      <c r="E31" s="359">
        <v>0</v>
      </c>
      <c r="F31" s="370">
        <v>0</v>
      </c>
      <c r="G31" s="370">
        <v>0</v>
      </c>
      <c r="H31" s="371">
        <v>0</v>
      </c>
      <c r="I31" s="370">
        <v>0</v>
      </c>
      <c r="J31" s="370">
        <v>0</v>
      </c>
      <c r="K31" s="370">
        <v>0</v>
      </c>
      <c r="L31" s="370">
        <v>0</v>
      </c>
      <c r="M31" s="361"/>
      <c r="N31" s="370">
        <v>1013</v>
      </c>
      <c r="O31" s="370" t="str">
        <f ca="1">_xlfn.IFS(ISBLANK('3 Grade Avg '!O31),"",IF(NOT(ISNA('#_3 Grade Avg '!O31)),IF(ISNA('3 Grade Avg '!O31),TRUE,FALSE),FALSE),"StuNAMsg",IF(AND(ISNA('#_3 Grade Avg '!O31),ISNA('3 Grade Avg '!O31)),TRUE,FALSE),"PerfectMsg",IF(NOT(ISERROR('#_3 Grade Avg '!O31)),IF(ISERROR('3 Grade Avg '!O31),TRUE,FALSE),FALSE),"StuErrorMsg",IF(TYPE('#_3 Grade Avg '!O31)&lt;&gt;TYPE('3 Grade Avg '!O31),TRUE,FALSE),"WrongTypeMsg",IF(_xlfn.ISFORMULA('#_3 Grade Avg '!O31),IF(NOT(_xlfn.ISFORMULA('3 Grade Avg '!O31)),TRUE),FALSE),"MissingFormulaMsg",IF(NOT(AND(ISNUMBER(FIND("[",_xlfn.FORMULATEXT('#_3 Grade Avg '!O31))),ISNUMBER(FIND("!",_xlfn.FORMULATEXT('#_3 Grade Avg '!O31))))),AND(ISNUMBER(FIND("[",_xlfn.FORMULATEXT('3 Grade Avg '!O31))),ISNUMBER(FIND("!",_xlfn.FORMULATEXT('3 Grade Avg '!O31)))),FALSE),"ExternalRefsMsg",IF(ISNUMBER('#_3 Grade Avg '!O31),IF(ABS('#_3 Grade Avg '!O31-'3 Grade Avg '!O31)&gt;0.00001,TRUE,FALSE),IF('#_3 Grade Avg '!O31&lt;&gt;'3 Grade Avg '!O31,TRUE,FALSE)),IF(ISNUMBER('#_3 Grade Avg '!O31),IF('#_3 Grade Avg '!O31&gt;'3 Grade Avg '!O31,"TooLow","TooHigh"),"WrongAnswer"),NOT(_xlfn.ISFORMULA('#_3 Grade Avg '!O31)),"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'!O31),_xlfn.FORMULATEXT('3 Grade Avg '!O31),'3 Grade Avg '!O31),"9","#"),"8","#"),"7","#"),"6","#"),"5","#"),"4","#"),"3","#"),"2","#"),"1","#"),"0","#"),CHAR(10),""),"$",""),"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'!O31),_xlfn.FORMULATEXT('3 Grade Avg '!O31),'3 Grade Avg '!O31),"9","#"),"8","#"),"7","#"),"6","#"),"5","#"),"4","#"),"3","#"),"2","#"),"1","#"),"0","#"),CHAR(10),""),"$",""),"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'!O31),_xlfn.FORMULATEXT('#_3 Grade Avg '!O31),'#_3 Grade Avg '!O31),"9","#"),"8","#"),"7","#"),"6","#"),"5","#"),"4","#"),"3","#"),"2","#"),"1","#"),"0","#"),CHAR(10),""),"$",""),"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'!O31),_xlfn.FORMULATEXT('#_3 Grade Avg '!O31),'#_3 Grade Avg '!O31),"9","#"),"8","#"),"7","#"),"6","#"),"5","#"),"4","#"),"3","#"),"2","#"),"1","#"),"0","#"),CHAR(10),""),"$","")," ",""),",","@"),"&gt;","@"),"&lt;","@"),"=","@"),")","@"),"(","@"),"^","@"),"/","@"),"+","@"),"*","@"),"-","@"),"@#","")))/2,TRUE,FALSE),"HardCodeMsg",IF(LEN(IF(_xlfn.ISFORMULA('3 Grade Avg '!O31),_xlfn.FORMULATEXT('3 Grade Avg '!O31),'3 Grade Avg '!O31))-LEN(SUBSTITUTE(IF(_xlfn.ISFORMULA('3 Grade Avg '!O31),_xlfn.FORMULATEXT('3 Grade Avg '!O31),'3 Grade Avg '!O31),"""",""))&gt;LEN(IF(_xlfn.ISFORMULA('#_3 Grade Avg '!O31),_xlfn.FORMULATEXT('#_3 Grade Avg '!O31),'#_3 Grade Avg '!O31))-LEN(SUBSTITUTE(IF(_xlfn.ISFORMULA('#_3 Grade Avg '!O31),_xlfn.FORMULATEXT('#_3 Grade Avg '!O31),'#_3 Grade Avg '!O31),"""","")),TRUE,FALSE),"HardQuoteMsg",IF(LEN(IF(_xlfn.ISFORMULA('3 Grade Avg '!O31),_xlfn.FORMULATEXT('3 Grade Avg '!O31),'3 Grade Avg '!O31))-LEN(SUBSTITUTE(IF(_xlfn.ISFORMULA('3 Grade Avg '!O31),_xlfn.FORMULATEXT('3 Grade Avg '!O31),'3 Grade Avg '!O31),"$",""))&lt;0.5*(LEN(IF(_xlfn.ISFORMULA('#_3 Grade Avg '!O31),_xlfn.FORMULATEXT('#_3 Grade Avg '!O31),'#_3 Grade Avg '!O31))-LEN(SUBSTITUTE(IF(_xlfn.ISFORMULA('#_3 Grade Avg '!O31),_xlfn.FORMULATEXT('#_3 Grade Avg '!O31),'#_3 Grade Avg '!O31),"$",""))),TRUE,FALSE),"MissingAbsMsg",TRUE,"PerfectMsg")</f>
        <v/>
      </c>
      <c r="P31" s="371" t="str">
        <f ca="1">_xlfn.IFS(ISBLANK('3 Grade Avg '!P31),"",IF(NOT(ISNA('#_3 Grade Avg '!P31)),IF(ISNA('3 Grade Avg '!P31),TRUE,FALSE),FALSE),"StuNAMsg",IF(AND(ISNA('#_3 Grade Avg '!P31),ISNA('3 Grade Avg '!P31)),TRUE,FALSE),"PerfectMsg",IF(NOT(ISERROR('#_3 Grade Avg '!P31)),IF(ISERROR('3 Grade Avg '!P31),TRUE,FALSE),FALSE),"StuErrorMsg",IF(TYPE('#_3 Grade Avg '!P31)&lt;&gt;TYPE('3 Grade Avg '!P31),TRUE,FALSE),"WrongTypeMsg",IF(_xlfn.ISFORMULA('#_3 Grade Avg '!P31),IF(NOT(_xlfn.ISFORMULA('3 Grade Avg '!P31)),TRUE),FALSE),"MissingFormulaMsg",IF(NOT(AND(ISNUMBER(FIND("[",_xlfn.FORMULATEXT('#_3 Grade Avg '!P31))),ISNUMBER(FIND("!",_xlfn.FORMULATEXT('#_3 Grade Avg '!P31))))),AND(ISNUMBER(FIND("[",_xlfn.FORMULATEXT('3 Grade Avg '!P31))),ISNUMBER(FIND("!",_xlfn.FORMULATEXT('3 Grade Avg '!P31)))),FALSE),"ExternalRefsMsg",IF(ISNUMBER('#_3 Grade Avg '!P31),IF(ABS('#_3 Grade Avg '!P31-'3 Grade Avg '!P31)&gt;0.00001,TRUE,FALSE),IF('#_3 Grade Avg '!P31&lt;&gt;'3 Grade Avg '!P31,TRUE,FALSE)),IF(ISNUMBER('#_3 Grade Avg '!P31),IF('#_3 Grade Avg '!P31&gt;'3 Grade Avg '!P31,"TooLow","TooHigh"),"WrongAnswer"),NOT(_xlfn.ISFORMULA('#_3 Grade Avg '!P31)),"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'!P31),_xlfn.FORMULATEXT('3 Grade Avg '!P31),'3 Grade Avg '!P31),"9","#"),"8","#"),"7","#"),"6","#"),"5","#"),"4","#"),"3","#"),"2","#"),"1","#"),"0","#"),CHAR(10),""),"$",""),"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'!P31),_xlfn.FORMULATEXT('3 Grade Avg '!P31),'3 Grade Avg '!P31),"9","#"),"8","#"),"7","#"),"6","#"),"5","#"),"4","#"),"3","#"),"2","#"),"1","#"),"0","#"),CHAR(10),""),"$",""),"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'!P31),_xlfn.FORMULATEXT('#_3 Grade Avg '!P31),'#_3 Grade Avg '!P31),"9","#"),"8","#"),"7","#"),"6","#"),"5","#"),"4","#"),"3","#"),"2","#"),"1","#"),"0","#"),CHAR(10),""),"$",""),"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'!P31),_xlfn.FORMULATEXT('#_3 Grade Avg '!P31),'#_3 Grade Avg '!P31),"9","#"),"8","#"),"7","#"),"6","#"),"5","#"),"4","#"),"3","#"),"2","#"),"1","#"),"0","#"),CHAR(10),""),"$","")," ",""),",","@"),"&gt;","@"),"&lt;","@"),"=","@"),")","@"),"(","@"),"^","@"),"/","@"),"+","@"),"*","@"),"-","@"),"@#","")))/2,TRUE,FALSE),"HardCodeMsg",IF(LEN(IF(_xlfn.ISFORMULA('3 Grade Avg '!P31),_xlfn.FORMULATEXT('3 Grade Avg '!P31),'3 Grade Avg '!P31))-LEN(SUBSTITUTE(IF(_xlfn.ISFORMULA('3 Grade Avg '!P31),_xlfn.FORMULATEXT('3 Grade Avg '!P31),'3 Grade Avg '!P31),"""",""))&gt;LEN(IF(_xlfn.ISFORMULA('#_3 Grade Avg '!P31),_xlfn.FORMULATEXT('#_3 Grade Avg '!P31),'#_3 Grade Avg '!P31))-LEN(SUBSTITUTE(IF(_xlfn.ISFORMULA('#_3 Grade Avg '!P31),_xlfn.FORMULATEXT('#_3 Grade Avg '!P31),'#_3 Grade Avg '!P31),"""","")),TRUE,FALSE),"HardQuoteMsg",IF(LEN(IF(_xlfn.ISFORMULA('3 Grade Avg '!P31),_xlfn.FORMULATEXT('3 Grade Avg '!P31),'3 Grade Avg '!P31))-LEN(SUBSTITUTE(IF(_xlfn.ISFORMULA('3 Grade Avg '!P31),_xlfn.FORMULATEXT('3 Grade Avg '!P31),'3 Grade Avg '!P31),"$",""))&lt;0.5*(LEN(IF(_xlfn.ISFORMULA('#_3 Grade Avg '!P31),_xlfn.FORMULATEXT('#_3 Grade Avg '!P31),'#_3 Grade Avg '!P31))-LEN(SUBSTITUTE(IF(_xlfn.ISFORMULA('#_3 Grade Avg '!P31),_xlfn.FORMULATEXT('#_3 Grade Avg '!P31),'#_3 Grade Avg '!P31),"$",""))),TRUE,FALSE),"MissingAbsMsg",TRUE,"PerfectMsg")</f>
        <v/>
      </c>
      <c r="Q31" s="371" t="str">
        <f ca="1">_xlfn.IFS(ISBLANK('3 Grade Avg '!Q31),"",IF(NOT(ISNA('#_3 Grade Avg '!Q31)),IF(ISNA('3 Grade Avg '!Q31),TRUE,FALSE),FALSE),"StuNAMsg",IF(AND(ISNA('#_3 Grade Avg '!Q31),ISNA('3 Grade Avg '!Q31)),TRUE,FALSE),"PerfectMsg",IF(NOT(ISERROR('#_3 Grade Avg '!Q31)),IF(ISERROR('3 Grade Avg '!Q31),TRUE,FALSE),FALSE),"StuErrorMsg",IF(TYPE('#_3 Grade Avg '!Q31)&lt;&gt;TYPE('3 Grade Avg '!Q31),TRUE,FALSE),"WrongTypeMsg",IF(_xlfn.ISFORMULA('#_3 Grade Avg '!Q31),IF(NOT(_xlfn.ISFORMULA('3 Grade Avg '!Q31)),TRUE),FALSE),"MissingFormulaMsg",IF(NOT(AND(ISNUMBER(FIND("[",_xlfn.FORMULATEXT('#_3 Grade Avg '!Q31))),ISNUMBER(FIND("!",_xlfn.FORMULATEXT('#_3 Grade Avg '!Q31))))),AND(ISNUMBER(FIND("[",_xlfn.FORMULATEXT('3 Grade Avg '!Q31))),ISNUMBER(FIND("!",_xlfn.FORMULATEXT('3 Grade Avg '!Q31)))),FALSE),"ExternalRefsMsg",IF(ISNUMBER('#_3 Grade Avg '!Q31),IF(ABS('#_3 Grade Avg '!Q31-'3 Grade Avg '!Q31)&gt;0.00001,TRUE,FALSE),IF('#_3 Grade Avg '!Q31&lt;&gt;'3 Grade Avg '!Q31,TRUE,FALSE)),IF(ISNUMBER('#_3 Grade Avg '!Q31),IF('#_3 Grade Avg '!Q31&gt;'3 Grade Avg '!Q31,"TooLow","TooHigh"),"WrongAnswer"),NOT(_xlfn.ISFORMULA('#_3 Grade Avg '!Q31)),"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'!Q31),_xlfn.FORMULATEXT('3 Grade Avg '!Q31),'3 Grade Avg '!Q31),"9","#"),"8","#"),"7","#"),"6","#"),"5","#"),"4","#"),"3","#"),"2","#"),"1","#"),"0","#"),CHAR(10),""),"$",""),"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'!Q31),_xlfn.FORMULATEXT('3 Grade Avg '!Q31),'3 Grade Avg '!Q31),"9","#"),"8","#"),"7","#"),"6","#"),"5","#"),"4","#"),"3","#"),"2","#"),"1","#"),"0","#"),CHAR(10),""),"$",""),"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'!Q31),_xlfn.FORMULATEXT('#_3 Grade Avg '!Q31),'#_3 Grade Avg '!Q31),"9","#"),"8","#"),"7","#"),"6","#"),"5","#"),"4","#"),"3","#"),"2","#"),"1","#"),"0","#"),CHAR(10),""),"$",""),"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'!Q31),_xlfn.FORMULATEXT('#_3 Grade Avg '!Q31),'#_3 Grade Avg '!Q31),"9","#"),"8","#"),"7","#"),"6","#"),"5","#"),"4","#"),"3","#"),"2","#"),"1","#"),"0","#"),CHAR(10),""),"$","")," ",""),",","@"),"&gt;","@"),"&lt;","@"),"=","@"),")","@"),"(","@"),"^","@"),"/","@"),"+","@"),"*","@"),"-","@"),"@#","")))/2,TRUE,FALSE),"HardCodeMsg",IF(LEN(IF(_xlfn.ISFORMULA('3 Grade Avg '!Q31),_xlfn.FORMULATEXT('3 Grade Avg '!Q31),'3 Grade Avg '!Q31))-LEN(SUBSTITUTE(IF(_xlfn.ISFORMULA('3 Grade Avg '!Q31),_xlfn.FORMULATEXT('3 Grade Avg '!Q31),'3 Grade Avg '!Q31),"""",""))&gt;LEN(IF(_xlfn.ISFORMULA('#_3 Grade Avg '!Q31),_xlfn.FORMULATEXT('#_3 Grade Avg '!Q31),'#_3 Grade Avg '!Q31))-LEN(SUBSTITUTE(IF(_xlfn.ISFORMULA('#_3 Grade Avg '!Q31),_xlfn.FORMULATEXT('#_3 Grade Avg '!Q31),'#_3 Grade Avg '!Q31),"""","")),TRUE,FALSE),"HardQuoteMsg",IF(LEN(IF(_xlfn.ISFORMULA('3 Grade Avg '!Q31),_xlfn.FORMULATEXT('3 Grade Avg '!Q31),'3 Grade Avg '!Q31))-LEN(SUBSTITUTE(IF(_xlfn.ISFORMULA('3 Grade Avg '!Q31),_xlfn.FORMULATEXT('3 Grade Avg '!Q31),'3 Grade Avg '!Q31),"$",""))&lt;0.5*(LEN(IF(_xlfn.ISFORMULA('#_3 Grade Avg '!Q31),_xlfn.FORMULATEXT('#_3 Grade Avg '!Q31),'#_3 Grade Avg '!Q31))-LEN(SUBSTITUTE(IF(_xlfn.ISFORMULA('#_3 Grade Avg '!Q31),_xlfn.FORMULATEXT('#_3 Grade Avg '!Q31),'#_3 Grade Avg '!Q31),"$",""))),TRUE,FALSE),"MissingAbsMsg",TRUE,"PerfectMsg")</f>
        <v/>
      </c>
      <c r="R31" s="372" t="str">
        <f ca="1">_xlfn.IFS(ISBLANK('3 Grade Avg '!R31),"",IF(NOT(ISNA('#_3 Grade Avg '!R31)),IF(ISNA('3 Grade Avg '!R31),TRUE,FALSE),FALSE),"StuNAMsg",IF(AND(ISNA('#_3 Grade Avg '!R31),ISNA('3 Grade Avg '!R31)),TRUE,FALSE),"PerfectMsg",IF(NOT(ISERROR('#_3 Grade Avg '!R31)),IF(ISERROR('3 Grade Avg '!R31),TRUE,FALSE),FALSE),"StuErrorMsg",IF(TYPE('#_3 Grade Avg '!R31)&lt;&gt;TYPE('3 Grade Avg '!R31),TRUE,FALSE),"WrongTypeMsg",IF(_xlfn.ISFORMULA('#_3 Grade Avg '!R31),IF(NOT(_xlfn.ISFORMULA('3 Grade Avg '!R31)),TRUE),FALSE),"MissingFormulaMsg",IF(NOT(AND(ISNUMBER(FIND("[",_xlfn.FORMULATEXT('#_3 Grade Avg '!R31))),ISNUMBER(FIND("!",_xlfn.FORMULATEXT('#_3 Grade Avg '!R31))))),AND(ISNUMBER(FIND("[",_xlfn.FORMULATEXT('3 Grade Avg '!R31))),ISNUMBER(FIND("!",_xlfn.FORMULATEXT('3 Grade Avg '!R31)))),FALSE),"ExternalRefsMsg",IF(ISNUMBER('#_3 Grade Avg '!R31),IF(ABS('#_3 Grade Avg '!R31-'3 Grade Avg '!R31)&gt;0.00001,TRUE,FALSE),IF('#_3 Grade Avg '!R31&lt;&gt;'3 Grade Avg '!R31,TRUE,FALSE)),IF(ISNUMBER('#_3 Grade Avg '!R31),IF('#_3 Grade Avg '!R31&gt;'3 Grade Avg '!R31,"TooLow","TooHigh"),"WrongAnswer"),NOT(_xlfn.ISFORMULA('#_3 Grade Avg '!R31)),"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'!R31),_xlfn.FORMULATEXT('3 Grade Avg '!R31),'3 Grade Avg '!R31),"9","#"),"8","#"),"7","#"),"6","#"),"5","#"),"4","#"),"3","#"),"2","#"),"1","#"),"0","#"),CHAR(10),""),"$",""),"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'!R31),_xlfn.FORMULATEXT('3 Grade Avg '!R31),'3 Grade Avg '!R31),"9","#"),"8","#"),"7","#"),"6","#"),"5","#"),"4","#"),"3","#"),"2","#"),"1","#"),"0","#"),CHAR(10),""),"$",""),"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'!R31),_xlfn.FORMULATEXT('#_3 Grade Avg '!R31),'#_3 Grade Avg '!R31),"9","#"),"8","#"),"7","#"),"6","#"),"5","#"),"4","#"),"3","#"),"2","#"),"1","#"),"0","#"),CHAR(10),""),"$",""),"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'!R31),_xlfn.FORMULATEXT('#_3 Grade Avg '!R31),'#_3 Grade Avg '!R31),"9","#"),"8","#"),"7","#"),"6","#"),"5","#"),"4","#"),"3","#"),"2","#"),"1","#"),"0","#"),CHAR(10),""),"$","")," ",""),",","@"),"&gt;","@"),"&lt;","@"),"=","@"),")","@"),"(","@"),"^","@"),"/","@"),"+","@"),"*","@"),"-","@"),"@#","")))/2,TRUE,FALSE),"HardCodeMsg",IF(LEN(IF(_xlfn.ISFORMULA('3 Grade Avg '!R31),_xlfn.FORMULATEXT('3 Grade Avg '!R31),'3 Grade Avg '!R31))-LEN(SUBSTITUTE(IF(_xlfn.ISFORMULA('3 Grade Avg '!R31),_xlfn.FORMULATEXT('3 Grade Avg '!R31),'3 Grade Avg '!R31),"""",""))&gt;LEN(IF(_xlfn.ISFORMULA('#_3 Grade Avg '!R31),_xlfn.FORMULATEXT('#_3 Grade Avg '!R31),'#_3 Grade Avg '!R31))-LEN(SUBSTITUTE(IF(_xlfn.ISFORMULA('#_3 Grade Avg '!R31),_xlfn.FORMULATEXT('#_3 Grade Avg '!R31),'#_3 Grade Avg '!R31),"""","")),TRUE,FALSE),"HardQuoteMsg",IF(LEN(IF(_xlfn.ISFORMULA('3 Grade Avg '!R31),_xlfn.FORMULATEXT('3 Grade Avg '!R31),'3 Grade Avg '!R31))-LEN(SUBSTITUTE(IF(_xlfn.ISFORMULA('3 Grade Avg '!R31),_xlfn.FORMULATEXT('3 Grade Avg '!R31),'3 Grade Avg '!R31),"$",""))&lt;0.5*(LEN(IF(_xlfn.ISFORMULA('#_3 Grade Avg '!R31),_xlfn.FORMULATEXT('#_3 Grade Avg '!R31),'#_3 Grade Avg '!R31))-LEN(SUBSTITUTE(IF(_xlfn.ISFORMULA('#_3 Grade Avg '!R31),_xlfn.FORMULATEXT('#_3 Grade Avg '!R31),'#_3 Grade Avg '!R31),"$",""))),TRUE,FALSE),"MissingAbsMsg",TRUE,"PerfectMsg")</f>
        <v/>
      </c>
      <c r="S31" s="366" t="str">
        <f ca="1">_xlfn.IFS(ISBLANK('3 Grade Avg '!S31),"",IF(NOT(ISNA('#_3 Grade Avg '!S31)),IF(ISNA('3 Grade Avg '!S31),TRUE,FALSE),FALSE),"StuNAMsg",IF(AND(ISNA('#_3 Grade Avg '!S31),ISNA('3 Grade Avg '!S31)),TRUE,FALSE),"PerfectMsg",IF(NOT(ISERROR('#_3 Grade Avg '!S31)),IF(ISERROR('3 Grade Avg '!S31),TRUE,FALSE),FALSE),"StuErrorMsg",IF(TYPE('#_3 Grade Avg '!S31)&lt;&gt;TYPE('3 Grade Avg '!S31),TRUE,FALSE),"WrongTypeMsg",IF(_xlfn.ISFORMULA('#_3 Grade Avg '!S31),IF(NOT(_xlfn.ISFORMULA('3 Grade Avg '!S31)),TRUE),FALSE),"MissingFormulaMsg",IF(NOT(AND(ISNUMBER(FIND("[",_xlfn.FORMULATEXT('#_3 Grade Avg '!S31))),ISNUMBER(FIND("!",_xlfn.FORMULATEXT('#_3 Grade Avg '!S31))))),AND(ISNUMBER(FIND("[",_xlfn.FORMULATEXT('3 Grade Avg '!S31))),ISNUMBER(FIND("!",_xlfn.FORMULATEXT('3 Grade Avg '!S31)))),FALSE),"ExternalRefsMsg",IF(ISNUMBER('#_3 Grade Avg '!S31),IF(ABS('#_3 Grade Avg '!S31-'3 Grade Avg '!S31)&gt;0.00001,TRUE,FALSE),IF('#_3 Grade Avg '!S31&lt;&gt;'3 Grade Avg '!S31,TRUE,FALSE)),IF(ISNUMBER('#_3 Grade Avg '!S31),IF('#_3 Grade Avg '!S31&gt;'3 Grade Avg '!S31,"TooLow","TooHigh"),"WrongAnswer"),NOT(_xlfn.ISFORMULA('#_3 Grade Avg '!S31)),"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'!S31),_xlfn.FORMULATEXT('3 Grade Avg '!S31),'3 Grade Avg '!S31),"9","#"),"8","#"),"7","#"),"6","#"),"5","#"),"4","#"),"3","#"),"2","#"),"1","#"),"0","#"),CHAR(10),""),"$",""),"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'!S31),_xlfn.FORMULATEXT('3 Grade Avg '!S31),'3 Grade Avg '!S31),"9","#"),"8","#"),"7","#"),"6","#"),"5","#"),"4","#"),"3","#"),"2","#"),"1","#"),"0","#"),CHAR(10),""),"$",""),"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'!S31),_xlfn.FORMULATEXT('#_3 Grade Avg '!S31),'#_3 Grade Avg '!S31),"9","#"),"8","#"),"7","#"),"6","#"),"5","#"),"4","#"),"3","#"),"2","#"),"1","#"),"0","#"),CHAR(10),""),"$",""),"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'!S31),_xlfn.FORMULATEXT('#_3 Grade Avg '!S31),'#_3 Grade Avg '!S31),"9","#"),"8","#"),"7","#"),"6","#"),"5","#"),"4","#"),"3","#"),"2","#"),"1","#"),"0","#"),CHAR(10),""),"$","")," ",""),",","@"),"&gt;","@"),"&lt;","@"),"=","@"),")","@"),"(","@"),"^","@"),"/","@"),"+","@"),"*","@"),"-","@"),"@#","")))/2,TRUE,FALSE),"HardCodeMsg",IF(LEN(IF(_xlfn.ISFORMULA('3 Grade Avg '!S31),_xlfn.FORMULATEXT('3 Grade Avg '!S31),'3 Grade Avg '!S31))-LEN(SUBSTITUTE(IF(_xlfn.ISFORMULA('3 Grade Avg '!S31),_xlfn.FORMULATEXT('3 Grade Avg '!S31),'3 Grade Avg '!S31),"""",""))&gt;LEN(IF(_xlfn.ISFORMULA('#_3 Grade Avg '!S31),_xlfn.FORMULATEXT('#_3 Grade Avg '!S31),'#_3 Grade Avg '!S31))-LEN(SUBSTITUTE(IF(_xlfn.ISFORMULA('#_3 Grade Avg '!S31),_xlfn.FORMULATEXT('#_3 Grade Avg '!S31),'#_3 Grade Avg '!S31),"""","")),TRUE,FALSE),"HardQuoteMsg",IF(LEN(IF(_xlfn.ISFORMULA('3 Grade Avg '!S31),_xlfn.FORMULATEXT('3 Grade Avg '!S31),'3 Grade Avg '!S31))-LEN(SUBSTITUTE(IF(_xlfn.ISFORMULA('3 Grade Avg '!S31),_xlfn.FORMULATEXT('3 Grade Avg '!S31),'3 Grade Avg '!S31),"$",""))&lt;0.5*(LEN(IF(_xlfn.ISFORMULA('#_3 Grade Avg '!S31),_xlfn.FORMULATEXT('#_3 Grade Avg '!S31),'#_3 Grade Avg '!S31))-LEN(SUBSTITUTE(IF(_xlfn.ISFORMULA('#_3 Grade Avg '!S31),_xlfn.FORMULATEXT('#_3 Grade Avg '!S31),'#_3 Grade Avg '!S31),"$",""))),TRUE,FALSE),"MissingAbsMsg",TRUE,"PerfectMsg")</f>
        <v/>
      </c>
    </row>
    <row r="32" spans="5:19" s="359" customFormat="1" x14ac:dyDescent="0.15">
      <c r="E32" s="359">
        <v>0</v>
      </c>
      <c r="F32" s="370">
        <v>0</v>
      </c>
      <c r="G32" s="370">
        <v>0</v>
      </c>
      <c r="H32" s="371">
        <v>94</v>
      </c>
      <c r="I32" s="370">
        <v>0</v>
      </c>
      <c r="J32" s="370">
        <v>0</v>
      </c>
      <c r="K32" s="370">
        <v>0</v>
      </c>
      <c r="L32" s="370">
        <v>0</v>
      </c>
      <c r="M32" s="361"/>
      <c r="N32" s="370"/>
      <c r="O32" s="370" t="str">
        <f ca="1">_xlfn.IFS(ISBLANK('3 Grade Avg '!O32),"",IF(NOT(ISNA('#_3 Grade Avg '!O32)),IF(ISNA('3 Grade Avg '!O32),TRUE,FALSE),FALSE),"StuNAMsg",IF(AND(ISNA('#_3 Grade Avg '!O32),ISNA('3 Grade Avg '!O32)),TRUE,FALSE),"PerfectMsg",IF(NOT(ISERROR('#_3 Grade Avg '!O32)),IF(ISERROR('3 Grade Avg '!O32),TRUE,FALSE),FALSE),"StuErrorMsg",IF(TYPE('#_3 Grade Avg '!O32)&lt;&gt;TYPE('3 Grade Avg '!O32),TRUE,FALSE),"WrongTypeMsg",IF(_xlfn.ISFORMULA('#_3 Grade Avg '!O32),IF(NOT(_xlfn.ISFORMULA('3 Grade Avg '!O32)),TRUE),FALSE),"MissingFormulaMsg",IF(NOT(AND(ISNUMBER(FIND("[",_xlfn.FORMULATEXT('#_3 Grade Avg '!O32))),ISNUMBER(FIND("!",_xlfn.FORMULATEXT('#_3 Grade Avg '!O32))))),AND(ISNUMBER(FIND("[",_xlfn.FORMULATEXT('3 Grade Avg '!O32))),ISNUMBER(FIND("!",_xlfn.FORMULATEXT('3 Grade Avg '!O32)))),FALSE),"ExternalRefsMsg",IF(ISNUMBER('#_3 Grade Avg '!O32),IF(ABS('#_3 Grade Avg '!O32-'3 Grade Avg '!O32)&gt;0.00001,TRUE,FALSE),IF('#_3 Grade Avg '!O32&lt;&gt;'3 Grade Avg '!O32,TRUE,FALSE)),IF(ISNUMBER('#_3 Grade Avg '!O32),IF('#_3 Grade Avg '!O32&gt;'3 Grade Avg '!O32,"TooLow","TooHigh"),"WrongAnswer"),NOT(_xlfn.ISFORMULA('#_3 Grade Avg '!O32)),"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'!O32),_xlfn.FORMULATEXT('3 Grade Avg '!O32),'3 Grade Avg '!O32),"9","#"),"8","#"),"7","#"),"6","#"),"5","#"),"4","#"),"3","#"),"2","#"),"1","#"),"0","#"),CHAR(10),""),"$",""),"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'!O32),_xlfn.FORMULATEXT('3 Grade Avg '!O32),'3 Grade Avg '!O32),"9","#"),"8","#"),"7","#"),"6","#"),"5","#"),"4","#"),"3","#"),"2","#"),"1","#"),"0","#"),CHAR(10),""),"$",""),"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'!O32),_xlfn.FORMULATEXT('#_3 Grade Avg '!O32),'#_3 Grade Avg '!O32),"9","#"),"8","#"),"7","#"),"6","#"),"5","#"),"4","#"),"3","#"),"2","#"),"1","#"),"0","#"),CHAR(10),""),"$",""),"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'!O32),_xlfn.FORMULATEXT('#_3 Grade Avg '!O32),'#_3 Grade Avg '!O32),"9","#"),"8","#"),"7","#"),"6","#"),"5","#"),"4","#"),"3","#"),"2","#"),"1","#"),"0","#"),CHAR(10),""),"$","")," ",""),",","@"),"&gt;","@"),"&lt;","@"),"=","@"),")","@"),"(","@"),"^","@"),"/","@"),"+","@"),"*","@"),"-","@"),"@#","")))/2,TRUE,FALSE),"HardCodeMsg",IF(LEN(IF(_xlfn.ISFORMULA('3 Grade Avg '!O32),_xlfn.FORMULATEXT('3 Grade Avg '!O32),'3 Grade Avg '!O32))-LEN(SUBSTITUTE(IF(_xlfn.ISFORMULA('3 Grade Avg '!O32),_xlfn.FORMULATEXT('3 Grade Avg '!O32),'3 Grade Avg '!O32),"""",""))&gt;LEN(IF(_xlfn.ISFORMULA('#_3 Grade Avg '!O32),_xlfn.FORMULATEXT('#_3 Grade Avg '!O32),'#_3 Grade Avg '!O32))-LEN(SUBSTITUTE(IF(_xlfn.ISFORMULA('#_3 Grade Avg '!O32),_xlfn.FORMULATEXT('#_3 Grade Avg '!O32),'#_3 Grade Avg '!O32),"""","")),TRUE,FALSE),"HardQuoteMsg",IF(LEN(IF(_xlfn.ISFORMULA('3 Grade Avg '!O32),_xlfn.FORMULATEXT('3 Grade Avg '!O32),'3 Grade Avg '!O32))-LEN(SUBSTITUTE(IF(_xlfn.ISFORMULA('3 Grade Avg '!O32),_xlfn.FORMULATEXT('3 Grade Avg '!O32),'3 Grade Avg '!O32),"$",""))&lt;0.5*(LEN(IF(_xlfn.ISFORMULA('#_3 Grade Avg '!O32),_xlfn.FORMULATEXT('#_3 Grade Avg '!O32),'#_3 Grade Avg '!O32))-LEN(SUBSTITUTE(IF(_xlfn.ISFORMULA('#_3 Grade Avg '!O32),_xlfn.FORMULATEXT('#_3 Grade Avg '!O32),'#_3 Grade Avg '!O32),"$",""))),TRUE,FALSE),"MissingAbsMsg",TRUE,"PerfectMsg")</f>
        <v/>
      </c>
      <c r="P32" s="371" t="str">
        <f ca="1">_xlfn.IFS(ISBLANK('3 Grade Avg '!P32),"",IF(NOT(ISNA('#_3 Grade Avg '!P32)),IF(ISNA('3 Grade Avg '!P32),TRUE,FALSE),FALSE),"StuNAMsg",IF(AND(ISNA('#_3 Grade Avg '!P32),ISNA('3 Grade Avg '!P32)),TRUE,FALSE),"PerfectMsg",IF(NOT(ISERROR('#_3 Grade Avg '!P32)),IF(ISERROR('3 Grade Avg '!P32),TRUE,FALSE),FALSE),"StuErrorMsg",IF(TYPE('#_3 Grade Avg '!P32)&lt;&gt;TYPE('3 Grade Avg '!P32),TRUE,FALSE),"WrongTypeMsg",IF(_xlfn.ISFORMULA('#_3 Grade Avg '!P32),IF(NOT(_xlfn.ISFORMULA('3 Grade Avg '!P32)),TRUE),FALSE),"MissingFormulaMsg",IF(NOT(AND(ISNUMBER(FIND("[",_xlfn.FORMULATEXT('#_3 Grade Avg '!P32))),ISNUMBER(FIND("!",_xlfn.FORMULATEXT('#_3 Grade Avg '!P32))))),AND(ISNUMBER(FIND("[",_xlfn.FORMULATEXT('3 Grade Avg '!P32))),ISNUMBER(FIND("!",_xlfn.FORMULATEXT('3 Grade Avg '!P32)))),FALSE),"ExternalRefsMsg",IF(ISNUMBER('#_3 Grade Avg '!P32),IF(ABS('#_3 Grade Avg '!P32-'3 Grade Avg '!P32)&gt;0.00001,TRUE,FALSE),IF('#_3 Grade Avg '!P32&lt;&gt;'3 Grade Avg '!P32,TRUE,FALSE)),IF(ISNUMBER('#_3 Grade Avg '!P32),IF('#_3 Grade Avg '!P32&gt;'3 Grade Avg '!P32,"TooLow","TooHigh"),"WrongAnswer"),NOT(_xlfn.ISFORMULA('#_3 Grade Avg '!P32)),"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'!P32),_xlfn.FORMULATEXT('3 Grade Avg '!P32),'3 Grade Avg '!P32),"9","#"),"8","#"),"7","#"),"6","#"),"5","#"),"4","#"),"3","#"),"2","#"),"1","#"),"0","#"),CHAR(10),""),"$",""),"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'!P32),_xlfn.FORMULATEXT('3 Grade Avg '!P32),'3 Grade Avg '!P32),"9","#"),"8","#"),"7","#"),"6","#"),"5","#"),"4","#"),"3","#"),"2","#"),"1","#"),"0","#"),CHAR(10),""),"$",""),"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'!P32),_xlfn.FORMULATEXT('#_3 Grade Avg '!P32),'#_3 Grade Avg '!P32),"9","#"),"8","#"),"7","#"),"6","#"),"5","#"),"4","#"),"3","#"),"2","#"),"1","#"),"0","#"),CHAR(10),""),"$",""),"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'!P32),_xlfn.FORMULATEXT('#_3 Grade Avg '!P32),'#_3 Grade Avg '!P32),"9","#"),"8","#"),"7","#"),"6","#"),"5","#"),"4","#"),"3","#"),"2","#"),"1","#"),"0","#"),CHAR(10),""),"$","")," ",""),",","@"),"&gt;","@"),"&lt;","@"),"=","@"),")","@"),"(","@"),"^","@"),"/","@"),"+","@"),"*","@"),"-","@"),"@#","")))/2,TRUE,FALSE),"HardCodeMsg",IF(LEN(IF(_xlfn.ISFORMULA('3 Grade Avg '!P32),_xlfn.FORMULATEXT('3 Grade Avg '!P32),'3 Grade Avg '!P32))-LEN(SUBSTITUTE(IF(_xlfn.ISFORMULA('3 Grade Avg '!P32),_xlfn.FORMULATEXT('3 Grade Avg '!P32),'3 Grade Avg '!P32),"""",""))&gt;LEN(IF(_xlfn.ISFORMULA('#_3 Grade Avg '!P32),_xlfn.FORMULATEXT('#_3 Grade Avg '!P32),'#_3 Grade Avg '!P32))-LEN(SUBSTITUTE(IF(_xlfn.ISFORMULA('#_3 Grade Avg '!P32),_xlfn.FORMULATEXT('#_3 Grade Avg '!P32),'#_3 Grade Avg '!P32),"""","")),TRUE,FALSE),"HardQuoteMsg",IF(LEN(IF(_xlfn.ISFORMULA('3 Grade Avg '!P32),_xlfn.FORMULATEXT('3 Grade Avg '!P32),'3 Grade Avg '!P32))-LEN(SUBSTITUTE(IF(_xlfn.ISFORMULA('3 Grade Avg '!P32),_xlfn.FORMULATEXT('3 Grade Avg '!P32),'3 Grade Avg '!P32),"$",""))&lt;0.5*(LEN(IF(_xlfn.ISFORMULA('#_3 Grade Avg '!P32),_xlfn.FORMULATEXT('#_3 Grade Avg '!P32),'#_3 Grade Avg '!P32))-LEN(SUBSTITUTE(IF(_xlfn.ISFORMULA('#_3 Grade Avg '!P32),_xlfn.FORMULATEXT('#_3 Grade Avg '!P32),'#_3 Grade Avg '!P32),"$",""))),TRUE,FALSE),"MissingAbsMsg",TRUE,"PerfectMsg")</f>
        <v/>
      </c>
      <c r="Q32" s="371" t="str">
        <f ca="1">_xlfn.IFS(ISBLANK('3 Grade Avg '!Q32),"",IF(NOT(ISNA('#_3 Grade Avg '!Q32)),IF(ISNA('3 Grade Avg '!Q32),TRUE,FALSE),FALSE),"StuNAMsg",IF(AND(ISNA('#_3 Grade Avg '!Q32),ISNA('3 Grade Avg '!Q32)),TRUE,FALSE),"PerfectMsg",IF(NOT(ISERROR('#_3 Grade Avg '!Q32)),IF(ISERROR('3 Grade Avg '!Q32),TRUE,FALSE),FALSE),"StuErrorMsg",IF(TYPE('#_3 Grade Avg '!Q32)&lt;&gt;TYPE('3 Grade Avg '!Q32),TRUE,FALSE),"WrongTypeMsg",IF(_xlfn.ISFORMULA('#_3 Grade Avg '!Q32),IF(NOT(_xlfn.ISFORMULA('3 Grade Avg '!Q32)),TRUE),FALSE),"MissingFormulaMsg",IF(NOT(AND(ISNUMBER(FIND("[",_xlfn.FORMULATEXT('#_3 Grade Avg '!Q32))),ISNUMBER(FIND("!",_xlfn.FORMULATEXT('#_3 Grade Avg '!Q32))))),AND(ISNUMBER(FIND("[",_xlfn.FORMULATEXT('3 Grade Avg '!Q32))),ISNUMBER(FIND("!",_xlfn.FORMULATEXT('3 Grade Avg '!Q32)))),FALSE),"ExternalRefsMsg",IF(ISNUMBER('#_3 Grade Avg '!Q32),IF(ABS('#_3 Grade Avg '!Q32-'3 Grade Avg '!Q32)&gt;0.00001,TRUE,FALSE),IF('#_3 Grade Avg '!Q32&lt;&gt;'3 Grade Avg '!Q32,TRUE,FALSE)),IF(ISNUMBER('#_3 Grade Avg '!Q32),IF('#_3 Grade Avg '!Q32&gt;'3 Grade Avg '!Q32,"TooLow","TooHigh"),"WrongAnswer"),NOT(_xlfn.ISFORMULA('#_3 Grade Avg '!Q32)),"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'!Q32),_xlfn.FORMULATEXT('3 Grade Avg '!Q32),'3 Grade Avg '!Q32),"9","#"),"8","#"),"7","#"),"6","#"),"5","#"),"4","#"),"3","#"),"2","#"),"1","#"),"0","#"),CHAR(10),""),"$",""),"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'!Q32),_xlfn.FORMULATEXT('3 Grade Avg '!Q32),'3 Grade Avg '!Q32),"9","#"),"8","#"),"7","#"),"6","#"),"5","#"),"4","#"),"3","#"),"2","#"),"1","#"),"0","#"),CHAR(10),""),"$",""),"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'!Q32),_xlfn.FORMULATEXT('#_3 Grade Avg '!Q32),'#_3 Grade Avg '!Q32),"9","#"),"8","#"),"7","#"),"6","#"),"5","#"),"4","#"),"3","#"),"2","#"),"1","#"),"0","#"),CHAR(10),""),"$",""),"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'!Q32),_xlfn.FORMULATEXT('#_3 Grade Avg '!Q32),'#_3 Grade Avg '!Q32),"9","#"),"8","#"),"7","#"),"6","#"),"5","#"),"4","#"),"3","#"),"2","#"),"1","#"),"0","#"),CHAR(10),""),"$","")," ",""),",","@"),"&gt;","@"),"&lt;","@"),"=","@"),")","@"),"(","@"),"^","@"),"/","@"),"+","@"),"*","@"),"-","@"),"@#","")))/2,TRUE,FALSE),"HardCodeMsg",IF(LEN(IF(_xlfn.ISFORMULA('3 Grade Avg '!Q32),_xlfn.FORMULATEXT('3 Grade Avg '!Q32),'3 Grade Avg '!Q32))-LEN(SUBSTITUTE(IF(_xlfn.ISFORMULA('3 Grade Avg '!Q32),_xlfn.FORMULATEXT('3 Grade Avg '!Q32),'3 Grade Avg '!Q32),"""",""))&gt;LEN(IF(_xlfn.ISFORMULA('#_3 Grade Avg '!Q32),_xlfn.FORMULATEXT('#_3 Grade Avg '!Q32),'#_3 Grade Avg '!Q32))-LEN(SUBSTITUTE(IF(_xlfn.ISFORMULA('#_3 Grade Avg '!Q32),_xlfn.FORMULATEXT('#_3 Grade Avg '!Q32),'#_3 Grade Avg '!Q32),"""","")),TRUE,FALSE),"HardQuoteMsg",IF(LEN(IF(_xlfn.ISFORMULA('3 Grade Avg '!Q32),_xlfn.FORMULATEXT('3 Grade Avg '!Q32),'3 Grade Avg '!Q32))-LEN(SUBSTITUTE(IF(_xlfn.ISFORMULA('3 Grade Avg '!Q32),_xlfn.FORMULATEXT('3 Grade Avg '!Q32),'3 Grade Avg '!Q32),"$",""))&lt;0.5*(LEN(IF(_xlfn.ISFORMULA('#_3 Grade Avg '!Q32),_xlfn.FORMULATEXT('#_3 Grade Avg '!Q32),'#_3 Grade Avg '!Q32))-LEN(SUBSTITUTE(IF(_xlfn.ISFORMULA('#_3 Grade Avg '!Q32),_xlfn.FORMULATEXT('#_3 Grade Avg '!Q32),'#_3 Grade Avg '!Q32),"$",""))),TRUE,FALSE),"MissingAbsMsg",TRUE,"PerfectMsg")</f>
        <v/>
      </c>
      <c r="R32" s="372" t="str">
        <f ca="1">_xlfn.IFS(ISBLANK('3 Grade Avg '!R32),"",IF(NOT(ISNA('#_3 Grade Avg '!R32)),IF(ISNA('3 Grade Avg '!R32),TRUE,FALSE),FALSE),"StuNAMsg",IF(AND(ISNA('#_3 Grade Avg '!R32),ISNA('3 Grade Avg '!R32)),TRUE,FALSE),"PerfectMsg",IF(NOT(ISERROR('#_3 Grade Avg '!R32)),IF(ISERROR('3 Grade Avg '!R32),TRUE,FALSE),FALSE),"StuErrorMsg",IF(TYPE('#_3 Grade Avg '!R32)&lt;&gt;TYPE('3 Grade Avg '!R32),TRUE,FALSE),"WrongTypeMsg",IF(_xlfn.ISFORMULA('#_3 Grade Avg '!R32),IF(NOT(_xlfn.ISFORMULA('3 Grade Avg '!R32)),TRUE),FALSE),"MissingFormulaMsg",IF(NOT(AND(ISNUMBER(FIND("[",_xlfn.FORMULATEXT('#_3 Grade Avg '!R32))),ISNUMBER(FIND("!",_xlfn.FORMULATEXT('#_3 Grade Avg '!R32))))),AND(ISNUMBER(FIND("[",_xlfn.FORMULATEXT('3 Grade Avg '!R32))),ISNUMBER(FIND("!",_xlfn.FORMULATEXT('3 Grade Avg '!R32)))),FALSE),"ExternalRefsMsg",IF(ISNUMBER('#_3 Grade Avg '!R32),IF(ABS('#_3 Grade Avg '!R32-'3 Grade Avg '!R32)&gt;0.00001,TRUE,FALSE),IF('#_3 Grade Avg '!R32&lt;&gt;'3 Grade Avg '!R32,TRUE,FALSE)),IF(ISNUMBER('#_3 Grade Avg '!R32),IF('#_3 Grade Avg '!R32&gt;'3 Grade Avg '!R32,"TooLow","TooHigh"),"WrongAnswer"),NOT(_xlfn.ISFORMULA('#_3 Grade Avg '!R32)),"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'!R32),_xlfn.FORMULATEXT('3 Grade Avg '!R32),'3 Grade Avg '!R32),"9","#"),"8","#"),"7","#"),"6","#"),"5","#"),"4","#"),"3","#"),"2","#"),"1","#"),"0","#"),CHAR(10),""),"$",""),"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'!R32),_xlfn.FORMULATEXT('3 Grade Avg '!R32),'3 Grade Avg '!R32),"9","#"),"8","#"),"7","#"),"6","#"),"5","#"),"4","#"),"3","#"),"2","#"),"1","#"),"0","#"),CHAR(10),""),"$",""),"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'!R32),_xlfn.FORMULATEXT('#_3 Grade Avg '!R32),'#_3 Grade Avg '!R32),"9","#"),"8","#"),"7","#"),"6","#"),"5","#"),"4","#"),"3","#"),"2","#"),"1","#"),"0","#"),CHAR(10),""),"$",""),"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'!R32),_xlfn.FORMULATEXT('#_3 Grade Avg '!R32),'#_3 Grade Avg '!R32),"9","#"),"8","#"),"7","#"),"6","#"),"5","#"),"4","#"),"3","#"),"2","#"),"1","#"),"0","#"),CHAR(10),""),"$","")," ",""),",","@"),"&gt;","@"),"&lt;","@"),"=","@"),")","@"),"(","@"),"^","@"),"/","@"),"+","@"),"*","@"),"-","@"),"@#","")))/2,TRUE,FALSE),"HardCodeMsg",IF(LEN(IF(_xlfn.ISFORMULA('3 Grade Avg '!R32),_xlfn.FORMULATEXT('3 Grade Avg '!R32),'3 Grade Avg '!R32))-LEN(SUBSTITUTE(IF(_xlfn.ISFORMULA('3 Grade Avg '!R32),_xlfn.FORMULATEXT('3 Grade Avg '!R32),'3 Grade Avg '!R32),"""",""))&gt;LEN(IF(_xlfn.ISFORMULA('#_3 Grade Avg '!R32),_xlfn.FORMULATEXT('#_3 Grade Avg '!R32),'#_3 Grade Avg '!R32))-LEN(SUBSTITUTE(IF(_xlfn.ISFORMULA('#_3 Grade Avg '!R32),_xlfn.FORMULATEXT('#_3 Grade Avg '!R32),'#_3 Grade Avg '!R32),"""","")),TRUE,FALSE),"HardQuoteMsg",IF(LEN(IF(_xlfn.ISFORMULA('3 Grade Avg '!R32),_xlfn.FORMULATEXT('3 Grade Avg '!R32),'3 Grade Avg '!R32))-LEN(SUBSTITUTE(IF(_xlfn.ISFORMULA('3 Grade Avg '!R32),_xlfn.FORMULATEXT('3 Grade Avg '!R32),'3 Grade Avg '!R32),"$",""))&lt;0.5*(LEN(IF(_xlfn.ISFORMULA('#_3 Grade Avg '!R32),_xlfn.FORMULATEXT('#_3 Grade Avg '!R32),'#_3 Grade Avg '!R32))-LEN(SUBSTITUTE(IF(_xlfn.ISFORMULA('#_3 Grade Avg '!R32),_xlfn.FORMULATEXT('#_3 Grade Avg '!R32),'#_3 Grade Avg '!R32),"$",""))),TRUE,FALSE),"MissingAbsMsg",TRUE,"PerfectMsg")</f>
        <v/>
      </c>
      <c r="S32" s="366" t="str">
        <f ca="1">_xlfn.IFS(ISBLANK('3 Grade Avg '!S32),"",IF(NOT(ISNA('#_3 Grade Avg '!S32)),IF(ISNA('3 Grade Avg '!S32),TRUE,FALSE),FALSE),"StuNAMsg",IF(AND(ISNA('#_3 Grade Avg '!S32),ISNA('3 Grade Avg '!S32)),TRUE,FALSE),"PerfectMsg",IF(NOT(ISERROR('#_3 Grade Avg '!S32)),IF(ISERROR('3 Grade Avg '!S32),TRUE,FALSE),FALSE),"StuErrorMsg",IF(TYPE('#_3 Grade Avg '!S32)&lt;&gt;TYPE('3 Grade Avg '!S32),TRUE,FALSE),"WrongTypeMsg",IF(_xlfn.ISFORMULA('#_3 Grade Avg '!S32),IF(NOT(_xlfn.ISFORMULA('3 Grade Avg '!S32)),TRUE),FALSE),"MissingFormulaMsg",IF(NOT(AND(ISNUMBER(FIND("[",_xlfn.FORMULATEXT('#_3 Grade Avg '!S32))),ISNUMBER(FIND("!",_xlfn.FORMULATEXT('#_3 Grade Avg '!S32))))),AND(ISNUMBER(FIND("[",_xlfn.FORMULATEXT('3 Grade Avg '!S32))),ISNUMBER(FIND("!",_xlfn.FORMULATEXT('3 Grade Avg '!S32)))),FALSE),"ExternalRefsMsg",IF(ISNUMBER('#_3 Grade Avg '!S32),IF(ABS('#_3 Grade Avg '!S32-'3 Grade Avg '!S32)&gt;0.00001,TRUE,FALSE),IF('#_3 Grade Avg '!S32&lt;&gt;'3 Grade Avg '!S32,TRUE,FALSE)),IF(ISNUMBER('#_3 Grade Avg '!S32),IF('#_3 Grade Avg '!S32&gt;'3 Grade Avg '!S32,"TooLow","TooHigh"),"WrongAnswer"),NOT(_xlfn.ISFORMULA('#_3 Grade Avg '!S32)),"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'!S32),_xlfn.FORMULATEXT('3 Grade Avg '!S32),'3 Grade Avg '!S32),"9","#"),"8","#"),"7","#"),"6","#"),"5","#"),"4","#"),"3","#"),"2","#"),"1","#"),"0","#"),CHAR(10),""),"$",""),"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'!S32),_xlfn.FORMULATEXT('3 Grade Avg '!S32),'3 Grade Avg '!S32),"9","#"),"8","#"),"7","#"),"6","#"),"5","#"),"4","#"),"3","#"),"2","#"),"1","#"),"0","#"),CHAR(10),""),"$",""),"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'!S32),_xlfn.FORMULATEXT('#_3 Grade Avg '!S32),'#_3 Grade Avg '!S32),"9","#"),"8","#"),"7","#"),"6","#"),"5","#"),"4","#"),"3","#"),"2","#"),"1","#"),"0","#"),CHAR(10),""),"$",""),"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'!S32),_xlfn.FORMULATEXT('#_3 Grade Avg '!S32),'#_3 Grade Avg '!S32),"9","#"),"8","#"),"7","#"),"6","#"),"5","#"),"4","#"),"3","#"),"2","#"),"1","#"),"0","#"),CHAR(10),""),"$","")," ",""),",","@"),"&gt;","@"),"&lt;","@"),"=","@"),")","@"),"(","@"),"^","@"),"/","@"),"+","@"),"*","@"),"-","@"),"@#","")))/2,TRUE,FALSE),"HardCodeMsg",IF(LEN(IF(_xlfn.ISFORMULA('3 Grade Avg '!S32),_xlfn.FORMULATEXT('3 Grade Avg '!S32),'3 Grade Avg '!S32))-LEN(SUBSTITUTE(IF(_xlfn.ISFORMULA('3 Grade Avg '!S32),_xlfn.FORMULATEXT('3 Grade Avg '!S32),'3 Grade Avg '!S32),"""",""))&gt;LEN(IF(_xlfn.ISFORMULA('#_3 Grade Avg '!S32),_xlfn.FORMULATEXT('#_3 Grade Avg '!S32),'#_3 Grade Avg '!S32))-LEN(SUBSTITUTE(IF(_xlfn.ISFORMULA('#_3 Grade Avg '!S32),_xlfn.FORMULATEXT('#_3 Grade Avg '!S32),'#_3 Grade Avg '!S32),"""","")),TRUE,FALSE),"HardQuoteMsg",IF(LEN(IF(_xlfn.ISFORMULA('3 Grade Avg '!S32),_xlfn.FORMULATEXT('3 Grade Avg '!S32),'3 Grade Avg '!S32))-LEN(SUBSTITUTE(IF(_xlfn.ISFORMULA('3 Grade Avg '!S32),_xlfn.FORMULATEXT('3 Grade Avg '!S32),'3 Grade Avg '!S32),"$",""))&lt;0.5*(LEN(IF(_xlfn.ISFORMULA('#_3 Grade Avg '!S32),_xlfn.FORMULATEXT('#_3 Grade Avg '!S32),'#_3 Grade Avg '!S32))-LEN(SUBSTITUTE(IF(_xlfn.ISFORMULA('#_3 Grade Avg '!S32),_xlfn.FORMULATEXT('#_3 Grade Avg '!S32),'#_3 Grade Avg '!S32),"$",""))),TRUE,FALSE),"MissingAbsMsg",TRUE,"PerfectMsg")</f>
        <v/>
      </c>
    </row>
    <row r="33" spans="5:19" s="359" customFormat="1" x14ac:dyDescent="0.15">
      <c r="E33" s="359">
        <v>0</v>
      </c>
      <c r="F33" s="370">
        <v>0</v>
      </c>
      <c r="G33" s="370">
        <v>0</v>
      </c>
      <c r="H33" s="371">
        <v>74</v>
      </c>
      <c r="I33" s="370">
        <v>0</v>
      </c>
      <c r="J33" s="370">
        <v>0</v>
      </c>
      <c r="K33" s="370">
        <v>0</v>
      </c>
      <c r="L33" s="370">
        <v>0</v>
      </c>
      <c r="M33" s="361"/>
      <c r="N33" s="370"/>
      <c r="O33" s="370" t="str">
        <f ca="1">_xlfn.IFS(ISBLANK('3 Grade Avg '!O33),"",IF(NOT(ISNA('#_3 Grade Avg '!O33)),IF(ISNA('3 Grade Avg '!O33),TRUE,FALSE),FALSE),"StuNAMsg",IF(AND(ISNA('#_3 Grade Avg '!O33),ISNA('3 Grade Avg '!O33)),TRUE,FALSE),"PerfectMsg",IF(NOT(ISERROR('#_3 Grade Avg '!O33)),IF(ISERROR('3 Grade Avg '!O33),TRUE,FALSE),FALSE),"StuErrorMsg",IF(TYPE('#_3 Grade Avg '!O33)&lt;&gt;TYPE('3 Grade Avg '!O33),TRUE,FALSE),"WrongTypeMsg",IF(_xlfn.ISFORMULA('#_3 Grade Avg '!O33),IF(NOT(_xlfn.ISFORMULA('3 Grade Avg '!O33)),TRUE),FALSE),"MissingFormulaMsg",IF(NOT(AND(ISNUMBER(FIND("[",_xlfn.FORMULATEXT('#_3 Grade Avg '!O33))),ISNUMBER(FIND("!",_xlfn.FORMULATEXT('#_3 Grade Avg '!O33))))),AND(ISNUMBER(FIND("[",_xlfn.FORMULATEXT('3 Grade Avg '!O33))),ISNUMBER(FIND("!",_xlfn.FORMULATEXT('3 Grade Avg '!O33)))),FALSE),"ExternalRefsMsg",IF(ISNUMBER('#_3 Grade Avg '!O33),IF(ABS('#_3 Grade Avg '!O33-'3 Grade Avg '!O33)&gt;0.00001,TRUE,FALSE),IF('#_3 Grade Avg '!O33&lt;&gt;'3 Grade Avg '!O33,TRUE,FALSE)),IF(ISNUMBER('#_3 Grade Avg '!O33),IF('#_3 Grade Avg '!O33&gt;'3 Grade Avg '!O33,"TooLow","TooHigh"),"WrongAnswer"),NOT(_xlfn.ISFORMULA('#_3 Grade Avg '!O33)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'!O33),_xlfn.FORMULATEXT('3 Grade Avg '!O33),'3 Grade Avg '!O33),"9","#"),"8","#"),"7","#"),"6","#"),"5","#"),"4","#"),"3","#"),"2","#"),"1","#"),"0","#"),CHAR(10),""),"$",""),"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'!O33),_xlfn.FORMULATEXT('3 Grade Avg '!O33),'3 Grade Avg '!O33),"9","#"),"8","#"),"7","#"),"6","#"),"5","#"),"4","#"),"3","#"),"2","#"),"1","#"),"0","#"),CHAR(10),""),"$",""),"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'!O33),_xlfn.FORMULATEXT('#_3 Grade Avg '!O33),'#_3 Grade Avg '!O33),"9","#"),"8","#"),"7","#"),"6","#"),"5","#"),"4","#"),"3","#"),"2","#"),"1","#"),"0","#"),CHAR(10),""),"$",""),"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'!O33),_xlfn.FORMULATEXT('#_3 Grade Avg '!O33),'#_3 Grade Avg '!O33),"9","#"),"8","#"),"7","#"),"6","#"),"5","#"),"4","#"),"3","#"),"2","#"),"1","#"),"0","#"),CHAR(10),""),"$","")," ",""),",","@"),"&gt;","@"),"&lt;","@"),"=","@"),")","@"),"(","@"),"^","@"),"/","@"),"+","@"),"*","@"),"-","@"),"@#","")))/2,TRUE,FALSE),"HardCodeMsg",IF(LEN(IF(_xlfn.ISFORMULA('3 Grade Avg '!O33),_xlfn.FORMULATEXT('3 Grade Avg '!O33),'3 Grade Avg '!O33))-LEN(SUBSTITUTE(IF(_xlfn.ISFORMULA('3 Grade Avg '!O33),_xlfn.FORMULATEXT('3 Grade Avg '!O33),'3 Grade Avg '!O33),"""",""))&gt;LEN(IF(_xlfn.ISFORMULA('#_3 Grade Avg '!O33),_xlfn.FORMULATEXT('#_3 Grade Avg '!O33),'#_3 Grade Avg '!O33))-LEN(SUBSTITUTE(IF(_xlfn.ISFORMULA('#_3 Grade Avg '!O33),_xlfn.FORMULATEXT('#_3 Grade Avg '!O33),'#_3 Grade Avg '!O33),"""","")),TRUE,FALSE),"HardQuoteMsg",IF(LEN(IF(_xlfn.ISFORMULA('3 Grade Avg '!O33),_xlfn.FORMULATEXT('3 Grade Avg '!O33),'3 Grade Avg '!O33))-LEN(SUBSTITUTE(IF(_xlfn.ISFORMULA('3 Grade Avg '!O33),_xlfn.FORMULATEXT('3 Grade Avg '!O33),'3 Grade Avg '!O33),"$",""))&lt;0.5*(LEN(IF(_xlfn.ISFORMULA('#_3 Grade Avg '!O33),_xlfn.FORMULATEXT('#_3 Grade Avg '!O33),'#_3 Grade Avg '!O33))-LEN(SUBSTITUTE(IF(_xlfn.ISFORMULA('#_3 Grade Avg '!O33),_xlfn.FORMULATEXT('#_3 Grade Avg '!O33),'#_3 Grade Avg '!O33),"$",""))),TRUE,FALSE),"MissingAbsMsg",TRUE,"PerfectMsg")</f>
        <v/>
      </c>
      <c r="P33" s="371" t="str">
        <f ca="1">_xlfn.IFS(ISBLANK('3 Grade Avg '!P33),"",IF(NOT(ISNA('#_3 Grade Avg '!P33)),IF(ISNA('3 Grade Avg '!P33),TRUE,FALSE),FALSE),"StuNAMsg",IF(AND(ISNA('#_3 Grade Avg '!P33),ISNA('3 Grade Avg '!P33)),TRUE,FALSE),"PerfectMsg",IF(NOT(ISERROR('#_3 Grade Avg '!P33)),IF(ISERROR('3 Grade Avg '!P33),TRUE,FALSE),FALSE),"StuErrorMsg",IF(TYPE('#_3 Grade Avg '!P33)&lt;&gt;TYPE('3 Grade Avg '!P33),TRUE,FALSE),"WrongTypeMsg",IF(_xlfn.ISFORMULA('#_3 Grade Avg '!P33),IF(NOT(_xlfn.ISFORMULA('3 Grade Avg '!P33)),TRUE),FALSE),"MissingFormulaMsg",IF(NOT(AND(ISNUMBER(FIND("[",_xlfn.FORMULATEXT('#_3 Grade Avg '!P33))),ISNUMBER(FIND("!",_xlfn.FORMULATEXT('#_3 Grade Avg '!P33))))),AND(ISNUMBER(FIND("[",_xlfn.FORMULATEXT('3 Grade Avg '!P33))),ISNUMBER(FIND("!",_xlfn.FORMULATEXT('3 Grade Avg '!P33)))),FALSE),"ExternalRefsMsg",IF(ISNUMBER('#_3 Grade Avg '!P33),IF(ABS('#_3 Grade Avg '!P33-'3 Grade Avg '!P33)&gt;0.00001,TRUE,FALSE),IF('#_3 Grade Avg '!P33&lt;&gt;'3 Grade Avg '!P33,TRUE,FALSE)),IF(ISNUMBER('#_3 Grade Avg '!P33),IF('#_3 Grade Avg '!P33&gt;'3 Grade Avg '!P33,"TooLow","TooHigh"),"WrongAnswer"),NOT(_xlfn.ISFORMULA('#_3 Grade Avg '!P33)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'!P33),_xlfn.FORMULATEXT('3 Grade Avg '!P33),'3 Grade Avg '!P33),"9","#"),"8","#"),"7","#"),"6","#"),"5","#"),"4","#"),"3","#"),"2","#"),"1","#"),"0","#"),CHAR(10),""),"$",""),"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'!P33),_xlfn.FORMULATEXT('3 Grade Avg '!P33),'3 Grade Avg '!P33),"9","#"),"8","#"),"7","#"),"6","#"),"5","#"),"4","#"),"3","#"),"2","#"),"1","#"),"0","#"),CHAR(10),""),"$",""),"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'!P33),_xlfn.FORMULATEXT('#_3 Grade Avg '!P33),'#_3 Grade Avg '!P33),"9","#"),"8","#"),"7","#"),"6","#"),"5","#"),"4","#"),"3","#"),"2","#"),"1","#"),"0","#"),CHAR(10),""),"$",""),"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'!P33),_xlfn.FORMULATEXT('#_3 Grade Avg '!P33),'#_3 Grade Avg '!P33),"9","#"),"8","#"),"7","#"),"6","#"),"5","#"),"4","#"),"3","#"),"2","#"),"1","#"),"0","#"),CHAR(10),""),"$","")," ",""),",","@"),"&gt;","@"),"&lt;","@"),"=","@"),")","@"),"(","@"),"^","@"),"/","@"),"+","@"),"*","@"),"-","@"),"@#","")))/2,TRUE,FALSE),"HardCodeMsg",IF(LEN(IF(_xlfn.ISFORMULA('3 Grade Avg '!P33),_xlfn.FORMULATEXT('3 Grade Avg '!P33),'3 Grade Avg '!P33))-LEN(SUBSTITUTE(IF(_xlfn.ISFORMULA('3 Grade Avg '!P33),_xlfn.FORMULATEXT('3 Grade Avg '!P33),'3 Grade Avg '!P33),"""",""))&gt;LEN(IF(_xlfn.ISFORMULA('#_3 Grade Avg '!P33),_xlfn.FORMULATEXT('#_3 Grade Avg '!P33),'#_3 Grade Avg '!P33))-LEN(SUBSTITUTE(IF(_xlfn.ISFORMULA('#_3 Grade Avg '!P33),_xlfn.FORMULATEXT('#_3 Grade Avg '!P33),'#_3 Grade Avg '!P33),"""","")),TRUE,FALSE),"HardQuoteMsg",IF(LEN(IF(_xlfn.ISFORMULA('3 Grade Avg '!P33),_xlfn.FORMULATEXT('3 Grade Avg '!P33),'3 Grade Avg '!P33))-LEN(SUBSTITUTE(IF(_xlfn.ISFORMULA('3 Grade Avg '!P33),_xlfn.FORMULATEXT('3 Grade Avg '!P33),'3 Grade Avg '!P33),"$",""))&lt;0.5*(LEN(IF(_xlfn.ISFORMULA('#_3 Grade Avg '!P33),_xlfn.FORMULATEXT('#_3 Grade Avg '!P33),'#_3 Grade Avg '!P33))-LEN(SUBSTITUTE(IF(_xlfn.ISFORMULA('#_3 Grade Avg '!P33),_xlfn.FORMULATEXT('#_3 Grade Avg '!P33),'#_3 Grade Avg '!P33),"$",""))),TRUE,FALSE),"MissingAbsMsg",TRUE,"PerfectMsg")</f>
        <v/>
      </c>
      <c r="Q33" s="371" t="str">
        <f ca="1">_xlfn.IFS(ISBLANK('3 Grade Avg '!Q33),"",IF(NOT(ISNA('#_3 Grade Avg '!Q33)),IF(ISNA('3 Grade Avg '!Q33),TRUE,FALSE),FALSE),"StuNAMsg",IF(AND(ISNA('#_3 Grade Avg '!Q33),ISNA('3 Grade Avg '!Q33)),TRUE,FALSE),"PerfectMsg",IF(NOT(ISERROR('#_3 Grade Avg '!Q33)),IF(ISERROR('3 Grade Avg '!Q33),TRUE,FALSE),FALSE),"StuErrorMsg",IF(TYPE('#_3 Grade Avg '!Q33)&lt;&gt;TYPE('3 Grade Avg '!Q33),TRUE,FALSE),"WrongTypeMsg",IF(_xlfn.ISFORMULA('#_3 Grade Avg '!Q33),IF(NOT(_xlfn.ISFORMULA('3 Grade Avg '!Q33)),TRUE),FALSE),"MissingFormulaMsg",IF(NOT(AND(ISNUMBER(FIND("[",_xlfn.FORMULATEXT('#_3 Grade Avg '!Q33))),ISNUMBER(FIND("!",_xlfn.FORMULATEXT('#_3 Grade Avg '!Q33))))),AND(ISNUMBER(FIND("[",_xlfn.FORMULATEXT('3 Grade Avg '!Q33))),ISNUMBER(FIND("!",_xlfn.FORMULATEXT('3 Grade Avg '!Q33)))),FALSE),"ExternalRefsMsg",IF(ISNUMBER('#_3 Grade Avg '!Q33),IF(ABS('#_3 Grade Avg '!Q33-'3 Grade Avg '!Q33)&gt;0.00001,TRUE,FALSE),IF('#_3 Grade Avg '!Q33&lt;&gt;'3 Grade Avg '!Q33,TRUE,FALSE)),IF(ISNUMBER('#_3 Grade Avg '!Q33),IF('#_3 Grade Avg '!Q33&gt;'3 Grade Avg '!Q33,"TooLow","TooHigh"),"WrongAnswer"),NOT(_xlfn.ISFORMULA('#_3 Grade Avg '!Q33)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'!Q33),_xlfn.FORMULATEXT('3 Grade Avg '!Q33),'3 Grade Avg '!Q33),"9","#"),"8","#"),"7","#"),"6","#"),"5","#"),"4","#"),"3","#"),"2","#"),"1","#"),"0","#"),CHAR(10),""),"$",""),"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'!Q33),_xlfn.FORMULATEXT('3 Grade Avg '!Q33),'3 Grade Avg '!Q33),"9","#"),"8","#"),"7","#"),"6","#"),"5","#"),"4","#"),"3","#"),"2","#"),"1","#"),"0","#"),CHAR(10),""),"$",""),"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'!Q33),_xlfn.FORMULATEXT('#_3 Grade Avg '!Q33),'#_3 Grade Avg '!Q33),"9","#"),"8","#"),"7","#"),"6","#"),"5","#"),"4","#"),"3","#"),"2","#"),"1","#"),"0","#"),CHAR(10),""),"$",""),"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'!Q33),_xlfn.FORMULATEXT('#_3 Grade Avg '!Q33),'#_3 Grade Avg '!Q33),"9","#"),"8","#"),"7","#"),"6","#"),"5","#"),"4","#"),"3","#"),"2","#"),"1","#"),"0","#"),CHAR(10),""),"$","")," ",""),",","@"),"&gt;","@"),"&lt;","@"),"=","@"),")","@"),"(","@"),"^","@"),"/","@"),"+","@"),"*","@"),"-","@"),"@#","")))/2,TRUE,FALSE),"HardCodeMsg",IF(LEN(IF(_xlfn.ISFORMULA('3 Grade Avg '!Q33),_xlfn.FORMULATEXT('3 Grade Avg '!Q33),'3 Grade Avg '!Q33))-LEN(SUBSTITUTE(IF(_xlfn.ISFORMULA('3 Grade Avg '!Q33),_xlfn.FORMULATEXT('3 Grade Avg '!Q33),'3 Grade Avg '!Q33),"""",""))&gt;LEN(IF(_xlfn.ISFORMULA('#_3 Grade Avg '!Q33),_xlfn.FORMULATEXT('#_3 Grade Avg '!Q33),'#_3 Grade Avg '!Q33))-LEN(SUBSTITUTE(IF(_xlfn.ISFORMULA('#_3 Grade Avg '!Q33),_xlfn.FORMULATEXT('#_3 Grade Avg '!Q33),'#_3 Grade Avg '!Q33),"""","")),TRUE,FALSE),"HardQuoteMsg",IF(LEN(IF(_xlfn.ISFORMULA('3 Grade Avg '!Q33),_xlfn.FORMULATEXT('3 Grade Avg '!Q33),'3 Grade Avg '!Q33))-LEN(SUBSTITUTE(IF(_xlfn.ISFORMULA('3 Grade Avg '!Q33),_xlfn.FORMULATEXT('3 Grade Avg '!Q33),'3 Grade Avg '!Q33),"$",""))&lt;0.5*(LEN(IF(_xlfn.ISFORMULA('#_3 Grade Avg '!Q33),_xlfn.FORMULATEXT('#_3 Grade Avg '!Q33),'#_3 Grade Avg '!Q33))-LEN(SUBSTITUTE(IF(_xlfn.ISFORMULA('#_3 Grade Avg '!Q33),_xlfn.FORMULATEXT('#_3 Grade Avg '!Q33),'#_3 Grade Avg '!Q33),"$",""))),TRUE,FALSE),"MissingAbsMsg",TRUE,"PerfectMsg")</f>
        <v/>
      </c>
      <c r="R33" s="372" t="str">
        <f ca="1">_xlfn.IFS(ISBLANK('3 Grade Avg '!R33),"",IF(NOT(ISNA('#_3 Grade Avg '!R33)),IF(ISNA('3 Grade Avg '!R33),TRUE,FALSE),FALSE),"StuNAMsg",IF(AND(ISNA('#_3 Grade Avg '!R33),ISNA('3 Grade Avg '!R33)),TRUE,FALSE),"PerfectMsg",IF(NOT(ISERROR('#_3 Grade Avg '!R33)),IF(ISERROR('3 Grade Avg '!R33),TRUE,FALSE),FALSE),"StuErrorMsg",IF(TYPE('#_3 Grade Avg '!R33)&lt;&gt;TYPE('3 Grade Avg '!R33),TRUE,FALSE),"WrongTypeMsg",IF(_xlfn.ISFORMULA('#_3 Grade Avg '!R33),IF(NOT(_xlfn.ISFORMULA('3 Grade Avg '!R33)),TRUE),FALSE),"MissingFormulaMsg",IF(NOT(AND(ISNUMBER(FIND("[",_xlfn.FORMULATEXT('#_3 Grade Avg '!R33))),ISNUMBER(FIND("!",_xlfn.FORMULATEXT('#_3 Grade Avg '!R33))))),AND(ISNUMBER(FIND("[",_xlfn.FORMULATEXT('3 Grade Avg '!R33))),ISNUMBER(FIND("!",_xlfn.FORMULATEXT('3 Grade Avg '!R33)))),FALSE),"ExternalRefsMsg",IF(ISNUMBER('#_3 Grade Avg '!R33),IF(ABS('#_3 Grade Avg '!R33-'3 Grade Avg '!R33)&gt;0.00001,TRUE,FALSE),IF('#_3 Grade Avg '!R33&lt;&gt;'3 Grade Avg '!R33,TRUE,FALSE)),IF(ISNUMBER('#_3 Grade Avg '!R33),IF('#_3 Grade Avg '!R33&gt;'3 Grade Avg '!R33,"TooLow","TooHigh"),"WrongAnswer"),NOT(_xlfn.ISFORMULA('#_3 Grade Avg '!R33)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'!R33),_xlfn.FORMULATEXT('3 Grade Avg '!R33),'3 Grade Avg '!R33),"9","#"),"8","#"),"7","#"),"6","#"),"5","#"),"4","#"),"3","#"),"2","#"),"1","#"),"0","#"),CHAR(10),""),"$",""),"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'!R33),_xlfn.FORMULATEXT('3 Grade Avg '!R33),'3 Grade Avg '!R33),"9","#"),"8","#"),"7","#"),"6","#"),"5","#"),"4","#"),"3","#"),"2","#"),"1","#"),"0","#"),CHAR(10),""),"$",""),"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'!R33),_xlfn.FORMULATEXT('#_3 Grade Avg '!R33),'#_3 Grade Avg '!R33),"9","#"),"8","#"),"7","#"),"6","#"),"5","#"),"4","#"),"3","#"),"2","#"),"1","#"),"0","#"),CHAR(10),""),"$",""),"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'!R33),_xlfn.FORMULATEXT('#_3 Grade Avg '!R33),'#_3 Grade Avg '!R33),"9","#"),"8","#"),"7","#"),"6","#"),"5","#"),"4","#"),"3","#"),"2","#"),"1","#"),"0","#"),CHAR(10),""),"$","")," ",""),",","@"),"&gt;","@"),"&lt;","@"),"=","@"),")","@"),"(","@"),"^","@"),"/","@"),"+","@"),"*","@"),"-","@"),"@#","")))/2,TRUE,FALSE),"HardCodeMsg",IF(LEN(IF(_xlfn.ISFORMULA('3 Grade Avg '!R33),_xlfn.FORMULATEXT('3 Grade Avg '!R33),'3 Grade Avg '!R33))-LEN(SUBSTITUTE(IF(_xlfn.ISFORMULA('3 Grade Avg '!R33),_xlfn.FORMULATEXT('3 Grade Avg '!R33),'3 Grade Avg '!R33),"""",""))&gt;LEN(IF(_xlfn.ISFORMULA('#_3 Grade Avg '!R33),_xlfn.FORMULATEXT('#_3 Grade Avg '!R33),'#_3 Grade Avg '!R33))-LEN(SUBSTITUTE(IF(_xlfn.ISFORMULA('#_3 Grade Avg '!R33),_xlfn.FORMULATEXT('#_3 Grade Avg '!R33),'#_3 Grade Avg '!R33),"""","")),TRUE,FALSE),"HardQuoteMsg",IF(LEN(IF(_xlfn.ISFORMULA('3 Grade Avg '!R33),_xlfn.FORMULATEXT('3 Grade Avg '!R33),'3 Grade Avg '!R33))-LEN(SUBSTITUTE(IF(_xlfn.ISFORMULA('3 Grade Avg '!R33),_xlfn.FORMULATEXT('3 Grade Avg '!R33),'3 Grade Avg '!R33),"$",""))&lt;0.5*(LEN(IF(_xlfn.ISFORMULA('#_3 Grade Avg '!R33),_xlfn.FORMULATEXT('#_3 Grade Avg '!R33),'#_3 Grade Avg '!R33))-LEN(SUBSTITUTE(IF(_xlfn.ISFORMULA('#_3 Grade Avg '!R33),_xlfn.FORMULATEXT('#_3 Grade Avg '!R33),'#_3 Grade Avg '!R33),"$",""))),TRUE,FALSE),"MissingAbsMsg",TRUE,"PerfectMsg")</f>
        <v/>
      </c>
      <c r="S33" s="366" t="str">
        <f ca="1">_xlfn.IFS(ISBLANK('3 Grade Avg '!S33),"",IF(NOT(ISNA('#_3 Grade Avg '!S33)),IF(ISNA('3 Grade Avg '!S33),TRUE,FALSE),FALSE),"StuNAMsg",IF(AND(ISNA('#_3 Grade Avg '!S33),ISNA('3 Grade Avg '!S33)),TRUE,FALSE),"PerfectMsg",IF(NOT(ISERROR('#_3 Grade Avg '!S33)),IF(ISERROR('3 Grade Avg '!S33),TRUE,FALSE),FALSE),"StuErrorMsg",IF(TYPE('#_3 Grade Avg '!S33)&lt;&gt;TYPE('3 Grade Avg '!S33),TRUE,FALSE),"WrongTypeMsg",IF(_xlfn.ISFORMULA('#_3 Grade Avg '!S33),IF(NOT(_xlfn.ISFORMULA('3 Grade Avg '!S33)),TRUE),FALSE),"MissingFormulaMsg",IF(NOT(AND(ISNUMBER(FIND("[",_xlfn.FORMULATEXT('#_3 Grade Avg '!S33))),ISNUMBER(FIND("!",_xlfn.FORMULATEXT('#_3 Grade Avg '!S33))))),AND(ISNUMBER(FIND("[",_xlfn.FORMULATEXT('3 Grade Avg '!S33))),ISNUMBER(FIND("!",_xlfn.FORMULATEXT('3 Grade Avg '!S33)))),FALSE),"ExternalRefsMsg",IF(ISNUMBER('#_3 Grade Avg '!S33),IF(ABS('#_3 Grade Avg '!S33-'3 Grade Avg '!S33)&gt;0.00001,TRUE,FALSE),IF('#_3 Grade Avg '!S33&lt;&gt;'3 Grade Avg '!S33,TRUE,FALSE)),IF(ISNUMBER('#_3 Grade Avg '!S33),IF('#_3 Grade Avg '!S33&gt;'3 Grade Avg '!S33,"TooLow","TooHigh"),"WrongAnswer"),NOT(_xlfn.ISFORMULA('#_3 Grade Avg '!S33)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'!S33),_xlfn.FORMULATEXT('3 Grade Avg '!S33),'3 Grade Avg '!S33),"9","#"),"8","#"),"7","#"),"6","#"),"5","#"),"4","#"),"3","#"),"2","#"),"1","#"),"0","#"),CHAR(10),""),"$",""),"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'!S33),_xlfn.FORMULATEXT('3 Grade Avg '!S33),'3 Grade Avg '!S33),"9","#"),"8","#"),"7","#"),"6","#"),"5","#"),"4","#"),"3","#"),"2","#"),"1","#"),"0","#"),CHAR(10),""),"$",""),"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'!S33),_xlfn.FORMULATEXT('#_3 Grade Avg '!S33),'#_3 Grade Avg '!S33),"9","#"),"8","#"),"7","#"),"6","#"),"5","#"),"4","#"),"3","#"),"2","#"),"1","#"),"0","#"),CHAR(10),""),"$",""),"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'!S33),_xlfn.FORMULATEXT('#_3 Grade Avg '!S33),'#_3 Grade Avg '!S33),"9","#"),"8","#"),"7","#"),"6","#"),"5","#"),"4","#"),"3","#"),"2","#"),"1","#"),"0","#"),CHAR(10),""),"$","")," ",""),",","@"),"&gt;","@"),"&lt;","@"),"=","@"),")","@"),"(","@"),"^","@"),"/","@"),"+","@"),"*","@"),"-","@"),"@#","")))/2,TRUE,FALSE),"HardCodeMsg",IF(LEN(IF(_xlfn.ISFORMULA('3 Grade Avg '!S33),_xlfn.FORMULATEXT('3 Grade Avg '!S33),'3 Grade Avg '!S33))-LEN(SUBSTITUTE(IF(_xlfn.ISFORMULA('3 Grade Avg '!S33),_xlfn.FORMULATEXT('3 Grade Avg '!S33),'3 Grade Avg '!S33),"""",""))&gt;LEN(IF(_xlfn.ISFORMULA('#_3 Grade Avg '!S33),_xlfn.FORMULATEXT('#_3 Grade Avg '!S33),'#_3 Grade Avg '!S33))-LEN(SUBSTITUTE(IF(_xlfn.ISFORMULA('#_3 Grade Avg '!S33),_xlfn.FORMULATEXT('#_3 Grade Avg '!S33),'#_3 Grade Avg '!S33),"""","")),TRUE,FALSE),"HardQuoteMsg",IF(LEN(IF(_xlfn.ISFORMULA('3 Grade Avg '!S33),_xlfn.FORMULATEXT('3 Grade Avg '!S33),'3 Grade Avg '!S33))-LEN(SUBSTITUTE(IF(_xlfn.ISFORMULA('3 Grade Avg '!S33),_xlfn.FORMULATEXT('3 Grade Avg '!S33),'3 Grade Avg '!S33),"$",""))&lt;0.5*(LEN(IF(_xlfn.ISFORMULA('#_3 Grade Avg '!S33),_xlfn.FORMULATEXT('#_3 Grade Avg '!S33),'#_3 Grade Avg '!S33))-LEN(SUBSTITUTE(IF(_xlfn.ISFORMULA('#_3 Grade Avg '!S33),_xlfn.FORMULATEXT('#_3 Grade Avg '!S33),'#_3 Grade Avg '!S33),"$",""))),TRUE,FALSE),"MissingAbsMsg",TRUE,"PerfectMsg")</f>
        <v/>
      </c>
    </row>
    <row r="34" spans="5:19" s="359" customFormat="1" x14ac:dyDescent="0.15">
      <c r="E34" s="359">
        <v>0</v>
      </c>
      <c r="F34" s="370">
        <v>0</v>
      </c>
      <c r="G34" s="370">
        <v>0</v>
      </c>
      <c r="H34" s="371">
        <v>71</v>
      </c>
      <c r="I34" s="370">
        <v>0</v>
      </c>
      <c r="J34" s="370">
        <v>0</v>
      </c>
      <c r="K34" s="370">
        <v>0</v>
      </c>
      <c r="L34" s="370">
        <v>0</v>
      </c>
      <c r="M34" s="361"/>
      <c r="N34" s="370"/>
      <c r="O34" s="370" t="str">
        <f ca="1">_xlfn.IFS(ISBLANK('3 Grade Avg '!O34),"",IF(NOT(ISNA('#_3 Grade Avg '!O34)),IF(ISNA('3 Grade Avg '!O34),TRUE,FALSE),FALSE),"StuNAMsg",IF(AND(ISNA('#_3 Grade Avg '!O34),ISNA('3 Grade Avg '!O34)),TRUE,FALSE),"PerfectMsg",IF(NOT(ISERROR('#_3 Grade Avg '!O34)),IF(ISERROR('3 Grade Avg '!O34),TRUE,FALSE),FALSE),"StuErrorMsg",IF(TYPE('#_3 Grade Avg '!O34)&lt;&gt;TYPE('3 Grade Avg '!O34),TRUE,FALSE),"WrongTypeMsg",IF(_xlfn.ISFORMULA('#_3 Grade Avg '!O34),IF(NOT(_xlfn.ISFORMULA('3 Grade Avg '!O34)),TRUE),FALSE),"MissingFormulaMsg",IF(NOT(AND(ISNUMBER(FIND("[",_xlfn.FORMULATEXT('#_3 Grade Avg '!O34))),ISNUMBER(FIND("!",_xlfn.FORMULATEXT('#_3 Grade Avg '!O34))))),AND(ISNUMBER(FIND("[",_xlfn.FORMULATEXT('3 Grade Avg '!O34))),ISNUMBER(FIND("!",_xlfn.FORMULATEXT('3 Grade Avg '!O34)))),FALSE),"ExternalRefsMsg",IF(ISNUMBER('#_3 Grade Avg '!O34),IF(ABS('#_3 Grade Avg '!O34-'3 Grade Avg '!O34)&gt;0.00001,TRUE,FALSE),IF('#_3 Grade Avg '!O34&lt;&gt;'3 Grade Avg '!O34,TRUE,FALSE)),IF(ISNUMBER('#_3 Grade Avg '!O34),IF('#_3 Grade Avg '!O34&gt;'3 Grade Avg '!O34,"TooLow","TooHigh"),"WrongAnswer"),NOT(_xlfn.ISFORMULA('#_3 Grade Avg '!O34)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'!O34),_xlfn.FORMULATEXT('3 Grade Avg '!O34),'3 Grade Avg '!O34),"9","#"),"8","#"),"7","#"),"6","#"),"5","#"),"4","#"),"3","#"),"2","#"),"1","#"),"0","#"),CHAR(10),""),"$",""),"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'!O34),_xlfn.FORMULATEXT('3 Grade Avg '!O34),'3 Grade Avg '!O34),"9","#"),"8","#"),"7","#"),"6","#"),"5","#"),"4","#"),"3","#"),"2","#"),"1","#"),"0","#"),CHAR(10),""),"$",""),"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'!O34),_xlfn.FORMULATEXT('#_3 Grade Avg '!O34),'#_3 Grade Avg '!O34),"9","#"),"8","#"),"7","#"),"6","#"),"5","#"),"4","#"),"3","#"),"2","#"),"1","#"),"0","#"),CHAR(10),""),"$",""),"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'!O34),_xlfn.FORMULATEXT('#_3 Grade Avg '!O34),'#_3 Grade Avg '!O34),"9","#"),"8","#"),"7","#"),"6","#"),"5","#"),"4","#"),"3","#"),"2","#"),"1","#"),"0","#"),CHAR(10),""),"$","")," ",""),",","@"),"&gt;","@"),"&lt;","@"),"=","@"),")","@"),"(","@"),"^","@"),"/","@"),"+","@"),"*","@"),"-","@"),"@#","")))/2,TRUE,FALSE),"HardCodeMsg",IF(LEN(IF(_xlfn.ISFORMULA('3 Grade Avg '!O34),_xlfn.FORMULATEXT('3 Grade Avg '!O34),'3 Grade Avg '!O34))-LEN(SUBSTITUTE(IF(_xlfn.ISFORMULA('3 Grade Avg '!O34),_xlfn.FORMULATEXT('3 Grade Avg '!O34),'3 Grade Avg '!O34),"""",""))&gt;LEN(IF(_xlfn.ISFORMULA('#_3 Grade Avg '!O34),_xlfn.FORMULATEXT('#_3 Grade Avg '!O34),'#_3 Grade Avg '!O34))-LEN(SUBSTITUTE(IF(_xlfn.ISFORMULA('#_3 Grade Avg '!O34),_xlfn.FORMULATEXT('#_3 Grade Avg '!O34),'#_3 Grade Avg '!O34),"""","")),TRUE,FALSE),"HardQuoteMsg",IF(LEN(IF(_xlfn.ISFORMULA('3 Grade Avg '!O34),_xlfn.FORMULATEXT('3 Grade Avg '!O34),'3 Grade Avg '!O34))-LEN(SUBSTITUTE(IF(_xlfn.ISFORMULA('3 Grade Avg '!O34),_xlfn.FORMULATEXT('3 Grade Avg '!O34),'3 Grade Avg '!O34),"$",""))&lt;0.5*(LEN(IF(_xlfn.ISFORMULA('#_3 Grade Avg '!O34),_xlfn.FORMULATEXT('#_3 Grade Avg '!O34),'#_3 Grade Avg '!O34))-LEN(SUBSTITUTE(IF(_xlfn.ISFORMULA('#_3 Grade Avg '!O34),_xlfn.FORMULATEXT('#_3 Grade Avg '!O34),'#_3 Grade Avg '!O34),"$",""))),TRUE,FALSE),"MissingAbsMsg",TRUE,"PerfectMsg")</f>
        <v/>
      </c>
      <c r="P34" s="371" t="str">
        <f ca="1">_xlfn.IFS(ISBLANK('3 Grade Avg '!P34),"",IF(NOT(ISNA('#_3 Grade Avg '!P34)),IF(ISNA('3 Grade Avg '!P34),TRUE,FALSE),FALSE),"StuNAMsg",IF(AND(ISNA('#_3 Grade Avg '!P34),ISNA('3 Grade Avg '!P34)),TRUE,FALSE),"PerfectMsg",IF(NOT(ISERROR('#_3 Grade Avg '!P34)),IF(ISERROR('3 Grade Avg '!P34),TRUE,FALSE),FALSE),"StuErrorMsg",IF(TYPE('#_3 Grade Avg '!P34)&lt;&gt;TYPE('3 Grade Avg '!P34),TRUE,FALSE),"WrongTypeMsg",IF(_xlfn.ISFORMULA('#_3 Grade Avg '!P34),IF(NOT(_xlfn.ISFORMULA('3 Grade Avg '!P34)),TRUE),FALSE),"MissingFormulaMsg",IF(NOT(AND(ISNUMBER(FIND("[",_xlfn.FORMULATEXT('#_3 Grade Avg '!P34))),ISNUMBER(FIND("!",_xlfn.FORMULATEXT('#_3 Grade Avg '!P34))))),AND(ISNUMBER(FIND("[",_xlfn.FORMULATEXT('3 Grade Avg '!P34))),ISNUMBER(FIND("!",_xlfn.FORMULATEXT('3 Grade Avg '!P34)))),FALSE),"ExternalRefsMsg",IF(ISNUMBER('#_3 Grade Avg '!P34),IF(ABS('#_3 Grade Avg '!P34-'3 Grade Avg '!P34)&gt;0.00001,TRUE,FALSE),IF('#_3 Grade Avg '!P34&lt;&gt;'3 Grade Avg '!P34,TRUE,FALSE)),IF(ISNUMBER('#_3 Grade Avg '!P34),IF('#_3 Grade Avg '!P34&gt;'3 Grade Avg '!P34,"TooLow","TooHigh"),"WrongAnswer"),NOT(_xlfn.ISFORMULA('#_3 Grade Avg '!P34)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'!P34),_xlfn.FORMULATEXT('3 Grade Avg '!P34),'3 Grade Avg '!P34),"9","#"),"8","#"),"7","#"),"6","#"),"5","#"),"4","#"),"3","#"),"2","#"),"1","#"),"0","#"),CHAR(10),""),"$",""),"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'!P34),_xlfn.FORMULATEXT('3 Grade Avg '!P34),'3 Grade Avg '!P34),"9","#"),"8","#"),"7","#"),"6","#"),"5","#"),"4","#"),"3","#"),"2","#"),"1","#"),"0","#"),CHAR(10),""),"$",""),"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'!P34),_xlfn.FORMULATEXT('#_3 Grade Avg '!P34),'#_3 Grade Avg '!P34),"9","#"),"8","#"),"7","#"),"6","#"),"5","#"),"4","#"),"3","#"),"2","#"),"1","#"),"0","#"),CHAR(10),""),"$",""),"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'!P34),_xlfn.FORMULATEXT('#_3 Grade Avg '!P34),'#_3 Grade Avg '!P34),"9","#"),"8","#"),"7","#"),"6","#"),"5","#"),"4","#"),"3","#"),"2","#"),"1","#"),"0","#"),CHAR(10),""),"$","")," ",""),",","@"),"&gt;","@"),"&lt;","@"),"=","@"),")","@"),"(","@"),"^","@"),"/","@"),"+","@"),"*","@"),"-","@"),"@#","")))/2,TRUE,FALSE),"HardCodeMsg",IF(LEN(IF(_xlfn.ISFORMULA('3 Grade Avg '!P34),_xlfn.FORMULATEXT('3 Grade Avg '!P34),'3 Grade Avg '!P34))-LEN(SUBSTITUTE(IF(_xlfn.ISFORMULA('3 Grade Avg '!P34),_xlfn.FORMULATEXT('3 Grade Avg '!P34),'3 Grade Avg '!P34),"""",""))&gt;LEN(IF(_xlfn.ISFORMULA('#_3 Grade Avg '!P34),_xlfn.FORMULATEXT('#_3 Grade Avg '!P34),'#_3 Grade Avg '!P34))-LEN(SUBSTITUTE(IF(_xlfn.ISFORMULA('#_3 Grade Avg '!P34),_xlfn.FORMULATEXT('#_3 Grade Avg '!P34),'#_3 Grade Avg '!P34),"""","")),TRUE,FALSE),"HardQuoteMsg",IF(LEN(IF(_xlfn.ISFORMULA('3 Grade Avg '!P34),_xlfn.FORMULATEXT('3 Grade Avg '!P34),'3 Grade Avg '!P34))-LEN(SUBSTITUTE(IF(_xlfn.ISFORMULA('3 Grade Avg '!P34),_xlfn.FORMULATEXT('3 Grade Avg '!P34),'3 Grade Avg '!P34),"$",""))&lt;0.5*(LEN(IF(_xlfn.ISFORMULA('#_3 Grade Avg '!P34),_xlfn.FORMULATEXT('#_3 Grade Avg '!P34),'#_3 Grade Avg '!P34))-LEN(SUBSTITUTE(IF(_xlfn.ISFORMULA('#_3 Grade Avg '!P34),_xlfn.FORMULATEXT('#_3 Grade Avg '!P34),'#_3 Grade Avg '!P34),"$",""))),TRUE,FALSE),"MissingAbsMsg",TRUE,"PerfectMsg")</f>
        <v/>
      </c>
      <c r="Q34" s="371" t="str">
        <f ca="1">_xlfn.IFS(ISBLANK('3 Grade Avg '!Q34),"",IF(NOT(ISNA('#_3 Grade Avg '!Q34)),IF(ISNA('3 Grade Avg '!Q34),TRUE,FALSE),FALSE),"StuNAMsg",IF(AND(ISNA('#_3 Grade Avg '!Q34),ISNA('3 Grade Avg '!Q34)),TRUE,FALSE),"PerfectMsg",IF(NOT(ISERROR('#_3 Grade Avg '!Q34)),IF(ISERROR('3 Grade Avg '!Q34),TRUE,FALSE),FALSE),"StuErrorMsg",IF(TYPE('#_3 Grade Avg '!Q34)&lt;&gt;TYPE('3 Grade Avg '!Q34),TRUE,FALSE),"WrongTypeMsg",IF(_xlfn.ISFORMULA('#_3 Grade Avg '!Q34),IF(NOT(_xlfn.ISFORMULA('3 Grade Avg '!Q34)),TRUE),FALSE),"MissingFormulaMsg",IF(NOT(AND(ISNUMBER(FIND("[",_xlfn.FORMULATEXT('#_3 Grade Avg '!Q34))),ISNUMBER(FIND("!",_xlfn.FORMULATEXT('#_3 Grade Avg '!Q34))))),AND(ISNUMBER(FIND("[",_xlfn.FORMULATEXT('3 Grade Avg '!Q34))),ISNUMBER(FIND("!",_xlfn.FORMULATEXT('3 Grade Avg '!Q34)))),FALSE),"ExternalRefsMsg",IF(ISNUMBER('#_3 Grade Avg '!Q34),IF(ABS('#_3 Grade Avg '!Q34-'3 Grade Avg '!Q34)&gt;0.00001,TRUE,FALSE),IF('#_3 Grade Avg '!Q34&lt;&gt;'3 Grade Avg '!Q34,TRUE,FALSE)),IF(ISNUMBER('#_3 Grade Avg '!Q34),IF('#_3 Grade Avg '!Q34&gt;'3 Grade Avg '!Q34,"TooLow","TooHigh"),"WrongAnswer"),NOT(_xlfn.ISFORMULA('#_3 Grade Avg '!Q34)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'!Q34),_xlfn.FORMULATEXT('3 Grade Avg '!Q34),'3 Grade Avg '!Q34),"9","#"),"8","#"),"7","#"),"6","#"),"5","#"),"4","#"),"3","#"),"2","#"),"1","#"),"0","#"),CHAR(10),""),"$",""),"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'!Q34),_xlfn.FORMULATEXT('3 Grade Avg '!Q34),'3 Grade Avg '!Q34),"9","#"),"8","#"),"7","#"),"6","#"),"5","#"),"4","#"),"3","#"),"2","#"),"1","#"),"0","#"),CHAR(10),""),"$",""),"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'!Q34),_xlfn.FORMULATEXT('#_3 Grade Avg '!Q34),'#_3 Grade Avg '!Q34),"9","#"),"8","#"),"7","#"),"6","#"),"5","#"),"4","#"),"3","#"),"2","#"),"1","#"),"0","#"),CHAR(10),""),"$",""),"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'!Q34),_xlfn.FORMULATEXT('#_3 Grade Avg '!Q34),'#_3 Grade Avg '!Q34),"9","#"),"8","#"),"7","#"),"6","#"),"5","#"),"4","#"),"3","#"),"2","#"),"1","#"),"0","#"),CHAR(10),""),"$","")," ",""),",","@"),"&gt;","@"),"&lt;","@"),"=","@"),")","@"),"(","@"),"^","@"),"/","@"),"+","@"),"*","@"),"-","@"),"@#","")))/2,TRUE,FALSE),"HardCodeMsg",IF(LEN(IF(_xlfn.ISFORMULA('3 Grade Avg '!Q34),_xlfn.FORMULATEXT('3 Grade Avg '!Q34),'3 Grade Avg '!Q34))-LEN(SUBSTITUTE(IF(_xlfn.ISFORMULA('3 Grade Avg '!Q34),_xlfn.FORMULATEXT('3 Grade Avg '!Q34),'3 Grade Avg '!Q34),"""",""))&gt;LEN(IF(_xlfn.ISFORMULA('#_3 Grade Avg '!Q34),_xlfn.FORMULATEXT('#_3 Grade Avg '!Q34),'#_3 Grade Avg '!Q34))-LEN(SUBSTITUTE(IF(_xlfn.ISFORMULA('#_3 Grade Avg '!Q34),_xlfn.FORMULATEXT('#_3 Grade Avg '!Q34),'#_3 Grade Avg '!Q34),"""","")),TRUE,FALSE),"HardQuoteMsg",IF(LEN(IF(_xlfn.ISFORMULA('3 Grade Avg '!Q34),_xlfn.FORMULATEXT('3 Grade Avg '!Q34),'3 Grade Avg '!Q34))-LEN(SUBSTITUTE(IF(_xlfn.ISFORMULA('3 Grade Avg '!Q34),_xlfn.FORMULATEXT('3 Grade Avg '!Q34),'3 Grade Avg '!Q34),"$",""))&lt;0.5*(LEN(IF(_xlfn.ISFORMULA('#_3 Grade Avg '!Q34),_xlfn.FORMULATEXT('#_3 Grade Avg '!Q34),'#_3 Grade Avg '!Q34))-LEN(SUBSTITUTE(IF(_xlfn.ISFORMULA('#_3 Grade Avg '!Q34),_xlfn.FORMULATEXT('#_3 Grade Avg '!Q34),'#_3 Grade Avg '!Q34),"$",""))),TRUE,FALSE),"MissingAbsMsg",TRUE,"PerfectMsg")</f>
        <v/>
      </c>
      <c r="R34" s="372" t="str">
        <f ca="1">_xlfn.IFS(ISBLANK('3 Grade Avg '!R34),"",IF(NOT(ISNA('#_3 Grade Avg '!R34)),IF(ISNA('3 Grade Avg '!R34),TRUE,FALSE),FALSE),"StuNAMsg",IF(AND(ISNA('#_3 Grade Avg '!R34),ISNA('3 Grade Avg '!R34)),TRUE,FALSE),"PerfectMsg",IF(NOT(ISERROR('#_3 Grade Avg '!R34)),IF(ISERROR('3 Grade Avg '!R34),TRUE,FALSE),FALSE),"StuErrorMsg",IF(TYPE('#_3 Grade Avg '!R34)&lt;&gt;TYPE('3 Grade Avg '!R34),TRUE,FALSE),"WrongTypeMsg",IF(_xlfn.ISFORMULA('#_3 Grade Avg '!R34),IF(NOT(_xlfn.ISFORMULA('3 Grade Avg '!R34)),TRUE),FALSE),"MissingFormulaMsg",IF(NOT(AND(ISNUMBER(FIND("[",_xlfn.FORMULATEXT('#_3 Grade Avg '!R34))),ISNUMBER(FIND("!",_xlfn.FORMULATEXT('#_3 Grade Avg '!R34))))),AND(ISNUMBER(FIND("[",_xlfn.FORMULATEXT('3 Grade Avg '!R34))),ISNUMBER(FIND("!",_xlfn.FORMULATEXT('3 Grade Avg '!R34)))),FALSE),"ExternalRefsMsg",IF(ISNUMBER('#_3 Grade Avg '!R34),IF(ABS('#_3 Grade Avg '!R34-'3 Grade Avg '!R34)&gt;0.00001,TRUE,FALSE),IF('#_3 Grade Avg '!R34&lt;&gt;'3 Grade Avg '!R34,TRUE,FALSE)),IF(ISNUMBER('#_3 Grade Avg '!R34),IF('#_3 Grade Avg '!R34&gt;'3 Grade Avg '!R34,"TooLow","TooHigh"),"WrongAnswer"),NOT(_xlfn.ISFORMULA('#_3 Grade Avg '!R34)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'!R34),_xlfn.FORMULATEXT('3 Grade Avg '!R34),'3 Grade Avg '!R34),"9","#"),"8","#"),"7","#"),"6","#"),"5","#"),"4","#"),"3","#"),"2","#"),"1","#"),"0","#"),CHAR(10),""),"$",""),"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'!R34),_xlfn.FORMULATEXT('3 Grade Avg '!R34),'3 Grade Avg '!R34),"9","#"),"8","#"),"7","#"),"6","#"),"5","#"),"4","#"),"3","#"),"2","#"),"1","#"),"0","#"),CHAR(10),""),"$",""),"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'!R34),_xlfn.FORMULATEXT('#_3 Grade Avg '!R34),'#_3 Grade Avg '!R34),"9","#"),"8","#"),"7","#"),"6","#"),"5","#"),"4","#"),"3","#"),"2","#"),"1","#"),"0","#"),CHAR(10),""),"$",""),"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'!R34),_xlfn.FORMULATEXT('#_3 Grade Avg '!R34),'#_3 Grade Avg '!R34),"9","#"),"8","#"),"7","#"),"6","#"),"5","#"),"4","#"),"3","#"),"2","#"),"1","#"),"0","#"),CHAR(10),""),"$","")," ",""),",","@"),"&gt;","@"),"&lt;","@"),"=","@"),")","@"),"(","@"),"^","@"),"/","@"),"+","@"),"*","@"),"-","@"),"@#","")))/2,TRUE,FALSE),"HardCodeMsg",IF(LEN(IF(_xlfn.ISFORMULA('3 Grade Avg '!R34),_xlfn.FORMULATEXT('3 Grade Avg '!R34),'3 Grade Avg '!R34))-LEN(SUBSTITUTE(IF(_xlfn.ISFORMULA('3 Grade Avg '!R34),_xlfn.FORMULATEXT('3 Grade Avg '!R34),'3 Grade Avg '!R34),"""",""))&gt;LEN(IF(_xlfn.ISFORMULA('#_3 Grade Avg '!R34),_xlfn.FORMULATEXT('#_3 Grade Avg '!R34),'#_3 Grade Avg '!R34))-LEN(SUBSTITUTE(IF(_xlfn.ISFORMULA('#_3 Grade Avg '!R34),_xlfn.FORMULATEXT('#_3 Grade Avg '!R34),'#_3 Grade Avg '!R34),"""","")),TRUE,FALSE),"HardQuoteMsg",IF(LEN(IF(_xlfn.ISFORMULA('3 Grade Avg '!R34),_xlfn.FORMULATEXT('3 Grade Avg '!R34),'3 Grade Avg '!R34))-LEN(SUBSTITUTE(IF(_xlfn.ISFORMULA('3 Grade Avg '!R34),_xlfn.FORMULATEXT('3 Grade Avg '!R34),'3 Grade Avg '!R34),"$",""))&lt;0.5*(LEN(IF(_xlfn.ISFORMULA('#_3 Grade Avg '!R34),_xlfn.FORMULATEXT('#_3 Grade Avg '!R34),'#_3 Grade Avg '!R34))-LEN(SUBSTITUTE(IF(_xlfn.ISFORMULA('#_3 Grade Avg '!R34),_xlfn.FORMULATEXT('#_3 Grade Avg '!R34),'#_3 Grade Avg '!R34),"$",""))),TRUE,FALSE),"MissingAbsMsg",TRUE,"PerfectMsg")</f>
        <v/>
      </c>
      <c r="S34" s="366" t="str">
        <f ca="1">_xlfn.IFS(ISBLANK('3 Grade Avg '!S34),"",IF(NOT(ISNA('#_3 Grade Avg '!S34)),IF(ISNA('3 Grade Avg '!S34),TRUE,FALSE),FALSE),"StuNAMsg",IF(AND(ISNA('#_3 Grade Avg '!S34),ISNA('3 Grade Avg '!S34)),TRUE,FALSE),"PerfectMsg",IF(NOT(ISERROR('#_3 Grade Avg '!S34)),IF(ISERROR('3 Grade Avg '!S34),TRUE,FALSE),FALSE),"StuErrorMsg",IF(TYPE('#_3 Grade Avg '!S34)&lt;&gt;TYPE('3 Grade Avg '!S34),TRUE,FALSE),"WrongTypeMsg",IF(_xlfn.ISFORMULA('#_3 Grade Avg '!S34),IF(NOT(_xlfn.ISFORMULA('3 Grade Avg '!S34)),TRUE),FALSE),"MissingFormulaMsg",IF(NOT(AND(ISNUMBER(FIND("[",_xlfn.FORMULATEXT('#_3 Grade Avg '!S34))),ISNUMBER(FIND("!",_xlfn.FORMULATEXT('#_3 Grade Avg '!S34))))),AND(ISNUMBER(FIND("[",_xlfn.FORMULATEXT('3 Grade Avg '!S34))),ISNUMBER(FIND("!",_xlfn.FORMULATEXT('3 Grade Avg '!S34)))),FALSE),"ExternalRefsMsg",IF(ISNUMBER('#_3 Grade Avg '!S34),IF(ABS('#_3 Grade Avg '!S34-'3 Grade Avg '!S34)&gt;0.00001,TRUE,FALSE),IF('#_3 Grade Avg '!S34&lt;&gt;'3 Grade Avg '!S34,TRUE,FALSE)),IF(ISNUMBER('#_3 Grade Avg '!S34),IF('#_3 Grade Avg '!S34&gt;'3 Grade Avg '!S34,"TooLow","TooHigh"),"WrongAnswer"),NOT(_xlfn.ISFORMULA('#_3 Grade Avg '!S34)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'!S34),_xlfn.FORMULATEXT('3 Grade Avg '!S34),'3 Grade Avg '!S34),"9","#"),"8","#"),"7","#"),"6","#"),"5","#"),"4","#"),"3","#"),"2","#"),"1","#"),"0","#"),CHAR(10),""),"$",""),"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'!S34),_xlfn.FORMULATEXT('3 Grade Avg '!S34),'3 Grade Avg '!S34),"9","#"),"8","#"),"7","#"),"6","#"),"5","#"),"4","#"),"3","#"),"2","#"),"1","#"),"0","#"),CHAR(10),""),"$",""),"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'!S34),_xlfn.FORMULATEXT('#_3 Grade Avg '!S34),'#_3 Grade Avg '!S34),"9","#"),"8","#"),"7","#"),"6","#"),"5","#"),"4","#"),"3","#"),"2","#"),"1","#"),"0","#"),CHAR(10),""),"$",""),"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'!S34),_xlfn.FORMULATEXT('#_3 Grade Avg '!S34),'#_3 Grade Avg '!S34),"9","#"),"8","#"),"7","#"),"6","#"),"5","#"),"4","#"),"3","#"),"2","#"),"1","#"),"0","#"),CHAR(10),""),"$","")," ",""),",","@"),"&gt;","@"),"&lt;","@"),"=","@"),")","@"),"(","@"),"^","@"),"/","@"),"+","@"),"*","@"),"-","@"),"@#","")))/2,TRUE,FALSE),"HardCodeMsg",IF(LEN(IF(_xlfn.ISFORMULA('3 Grade Avg '!S34),_xlfn.FORMULATEXT('3 Grade Avg '!S34),'3 Grade Avg '!S34))-LEN(SUBSTITUTE(IF(_xlfn.ISFORMULA('3 Grade Avg '!S34),_xlfn.FORMULATEXT('3 Grade Avg '!S34),'3 Grade Avg '!S34),"""",""))&gt;LEN(IF(_xlfn.ISFORMULA('#_3 Grade Avg '!S34),_xlfn.FORMULATEXT('#_3 Grade Avg '!S34),'#_3 Grade Avg '!S34))-LEN(SUBSTITUTE(IF(_xlfn.ISFORMULA('#_3 Grade Avg '!S34),_xlfn.FORMULATEXT('#_3 Grade Avg '!S34),'#_3 Grade Avg '!S34),"""","")),TRUE,FALSE),"HardQuoteMsg",IF(LEN(IF(_xlfn.ISFORMULA('3 Grade Avg '!S34),_xlfn.FORMULATEXT('3 Grade Avg '!S34),'3 Grade Avg '!S34))-LEN(SUBSTITUTE(IF(_xlfn.ISFORMULA('3 Grade Avg '!S34),_xlfn.FORMULATEXT('3 Grade Avg '!S34),'3 Grade Avg '!S34),"$",""))&lt;0.5*(LEN(IF(_xlfn.ISFORMULA('#_3 Grade Avg '!S34),_xlfn.FORMULATEXT('#_3 Grade Avg '!S34),'#_3 Grade Avg '!S34))-LEN(SUBSTITUTE(IF(_xlfn.ISFORMULA('#_3 Grade Avg '!S34),_xlfn.FORMULATEXT('#_3 Grade Avg '!S34),'#_3 Grade Avg '!S34),"$",""))),TRUE,FALSE),"MissingAbsMsg",TRUE,"PerfectMsg")</f>
        <v/>
      </c>
    </row>
    <row r="35" spans="5:19" s="359" customFormat="1" x14ac:dyDescent="0.15">
      <c r="E35" s="359">
        <v>0</v>
      </c>
      <c r="F35" s="370">
        <v>0</v>
      </c>
      <c r="G35" s="370">
        <v>0</v>
      </c>
      <c r="H35" s="371">
        <v>57</v>
      </c>
      <c r="I35" s="370">
        <v>0</v>
      </c>
      <c r="J35" s="370">
        <v>0</v>
      </c>
      <c r="K35" s="370">
        <v>0</v>
      </c>
      <c r="L35" s="370">
        <v>0</v>
      </c>
      <c r="M35" s="361"/>
      <c r="N35" s="370"/>
      <c r="O35" s="370" t="str">
        <f ca="1">_xlfn.IFS(ISBLANK('3 Grade Avg '!O35),"",IF(NOT(ISNA('#_3 Grade Avg '!O35)),IF(ISNA('3 Grade Avg '!O35),TRUE,FALSE),FALSE),"StuNAMsg",IF(AND(ISNA('#_3 Grade Avg '!O35),ISNA('3 Grade Avg '!O35)),TRUE,FALSE),"PerfectMsg",IF(NOT(ISERROR('#_3 Grade Avg '!O35)),IF(ISERROR('3 Grade Avg '!O35),TRUE,FALSE),FALSE),"StuErrorMsg",IF(TYPE('#_3 Grade Avg '!O35)&lt;&gt;TYPE('3 Grade Avg '!O35),TRUE,FALSE),"WrongTypeMsg",IF(_xlfn.ISFORMULA('#_3 Grade Avg '!O35),IF(NOT(_xlfn.ISFORMULA('3 Grade Avg '!O35)),TRUE),FALSE),"MissingFormulaMsg",IF(NOT(AND(ISNUMBER(FIND("[",_xlfn.FORMULATEXT('#_3 Grade Avg '!O35))),ISNUMBER(FIND("!",_xlfn.FORMULATEXT('#_3 Grade Avg '!O35))))),AND(ISNUMBER(FIND("[",_xlfn.FORMULATEXT('3 Grade Avg '!O35))),ISNUMBER(FIND("!",_xlfn.FORMULATEXT('3 Grade Avg '!O35)))),FALSE),"ExternalRefsMsg",IF(ISNUMBER('#_3 Grade Avg '!O35),IF(ABS('#_3 Grade Avg '!O35-'3 Grade Avg '!O35)&gt;0.00001,TRUE,FALSE),IF('#_3 Grade Avg '!O35&lt;&gt;'3 Grade Avg '!O35,TRUE,FALSE)),IF(ISNUMBER('#_3 Grade Avg '!O35),IF('#_3 Grade Avg '!O35&gt;'3 Grade Avg '!O35,"TooLow","TooHigh"),"WrongAnswer"),NOT(_xlfn.ISFORMULA('#_3 Grade Avg '!O35)),"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'!O35),_xlfn.FORMULATEXT('3 Grade Avg '!O35),'3 Grade Avg '!O35),"9","#"),"8","#"),"7","#"),"6","#"),"5","#"),"4","#"),"3","#"),"2","#"),"1","#"),"0","#"),CHAR(10),""),"$",""),"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'!O35),_xlfn.FORMULATEXT('3 Grade Avg '!O35),'3 Grade Avg '!O35),"9","#"),"8","#"),"7","#"),"6","#"),"5","#"),"4","#"),"3","#"),"2","#"),"1","#"),"0","#"),CHAR(10),""),"$",""),"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'!O35),_xlfn.FORMULATEXT('#_3 Grade Avg '!O35),'#_3 Grade Avg '!O35),"9","#"),"8","#"),"7","#"),"6","#"),"5","#"),"4","#"),"3","#"),"2","#"),"1","#"),"0","#"),CHAR(10),""),"$",""),"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'!O35),_xlfn.FORMULATEXT('#_3 Grade Avg '!O35),'#_3 Grade Avg '!O35),"9","#"),"8","#"),"7","#"),"6","#"),"5","#"),"4","#"),"3","#"),"2","#"),"1","#"),"0","#"),CHAR(10),""),"$","")," ",""),",","@"),"&gt;","@"),"&lt;","@"),"=","@"),")","@"),"(","@"),"^","@"),"/","@"),"+","@"),"*","@"),"-","@"),"@#","")))/2,TRUE,FALSE),"HardCodeMsg",IF(LEN(IF(_xlfn.ISFORMULA('3 Grade Avg '!O35),_xlfn.FORMULATEXT('3 Grade Avg '!O35),'3 Grade Avg '!O35))-LEN(SUBSTITUTE(IF(_xlfn.ISFORMULA('3 Grade Avg '!O35),_xlfn.FORMULATEXT('3 Grade Avg '!O35),'3 Grade Avg '!O35),"""",""))&gt;LEN(IF(_xlfn.ISFORMULA('#_3 Grade Avg '!O35),_xlfn.FORMULATEXT('#_3 Grade Avg '!O35),'#_3 Grade Avg '!O35))-LEN(SUBSTITUTE(IF(_xlfn.ISFORMULA('#_3 Grade Avg '!O35),_xlfn.FORMULATEXT('#_3 Grade Avg '!O35),'#_3 Grade Avg '!O35),"""","")),TRUE,FALSE),"HardQuoteMsg",IF(LEN(IF(_xlfn.ISFORMULA('3 Grade Avg '!O35),_xlfn.FORMULATEXT('3 Grade Avg '!O35),'3 Grade Avg '!O35))-LEN(SUBSTITUTE(IF(_xlfn.ISFORMULA('3 Grade Avg '!O35),_xlfn.FORMULATEXT('3 Grade Avg '!O35),'3 Grade Avg '!O35),"$",""))&lt;0.5*(LEN(IF(_xlfn.ISFORMULA('#_3 Grade Avg '!O35),_xlfn.FORMULATEXT('#_3 Grade Avg '!O35),'#_3 Grade Avg '!O35))-LEN(SUBSTITUTE(IF(_xlfn.ISFORMULA('#_3 Grade Avg '!O35),_xlfn.FORMULATEXT('#_3 Grade Avg '!O35),'#_3 Grade Avg '!O35),"$",""))),TRUE,FALSE),"MissingAbsMsg",TRUE,"PerfectMsg")</f>
        <v/>
      </c>
      <c r="P35" s="371" t="str">
        <f ca="1">_xlfn.IFS(ISBLANK('3 Grade Avg '!P35),"",IF(NOT(ISNA('#_3 Grade Avg '!P35)),IF(ISNA('3 Grade Avg '!P35),TRUE,FALSE),FALSE),"StuNAMsg",IF(AND(ISNA('#_3 Grade Avg '!P35),ISNA('3 Grade Avg '!P35)),TRUE,FALSE),"PerfectMsg",IF(NOT(ISERROR('#_3 Grade Avg '!P35)),IF(ISERROR('3 Grade Avg '!P35),TRUE,FALSE),FALSE),"StuErrorMsg",IF(TYPE('#_3 Grade Avg '!P35)&lt;&gt;TYPE('3 Grade Avg '!P35),TRUE,FALSE),"WrongTypeMsg",IF(_xlfn.ISFORMULA('#_3 Grade Avg '!P35),IF(NOT(_xlfn.ISFORMULA('3 Grade Avg '!P35)),TRUE),FALSE),"MissingFormulaMsg",IF(NOT(AND(ISNUMBER(FIND("[",_xlfn.FORMULATEXT('#_3 Grade Avg '!P35))),ISNUMBER(FIND("!",_xlfn.FORMULATEXT('#_3 Grade Avg '!P35))))),AND(ISNUMBER(FIND("[",_xlfn.FORMULATEXT('3 Grade Avg '!P35))),ISNUMBER(FIND("!",_xlfn.FORMULATEXT('3 Grade Avg '!P35)))),FALSE),"ExternalRefsMsg",IF(ISNUMBER('#_3 Grade Avg '!P35),IF(ABS('#_3 Grade Avg '!P35-'3 Grade Avg '!P35)&gt;0.00001,TRUE,FALSE),IF('#_3 Grade Avg '!P35&lt;&gt;'3 Grade Avg '!P35,TRUE,FALSE)),IF(ISNUMBER('#_3 Grade Avg '!P35),IF('#_3 Grade Avg '!P35&gt;'3 Grade Avg '!P35,"TooLow","TooHigh"),"WrongAnswer"),NOT(_xlfn.ISFORMULA('#_3 Grade Avg '!P35)),"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'!P35),_xlfn.FORMULATEXT('3 Grade Avg '!P35),'3 Grade Avg '!P35),"9","#"),"8","#"),"7","#"),"6","#"),"5","#"),"4","#"),"3","#"),"2","#"),"1","#"),"0","#"),CHAR(10),""),"$",""),"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'!P35),_xlfn.FORMULATEXT('3 Grade Avg '!P35),'3 Grade Avg '!P35),"9","#"),"8","#"),"7","#"),"6","#"),"5","#"),"4","#"),"3","#"),"2","#"),"1","#"),"0","#"),CHAR(10),""),"$",""),"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'!P35),_xlfn.FORMULATEXT('#_3 Grade Avg '!P35),'#_3 Grade Avg '!P35),"9","#"),"8","#"),"7","#"),"6","#"),"5","#"),"4","#"),"3","#"),"2","#"),"1","#"),"0","#"),CHAR(10),""),"$",""),"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'!P35),_xlfn.FORMULATEXT('#_3 Grade Avg '!P35),'#_3 Grade Avg '!P35),"9","#"),"8","#"),"7","#"),"6","#"),"5","#"),"4","#"),"3","#"),"2","#"),"1","#"),"0","#"),CHAR(10),""),"$","")," ",""),",","@"),"&gt;","@"),"&lt;","@"),"=","@"),")","@"),"(","@"),"^","@"),"/","@"),"+","@"),"*","@"),"-","@"),"@#","")))/2,TRUE,FALSE),"HardCodeMsg",IF(LEN(IF(_xlfn.ISFORMULA('3 Grade Avg '!P35),_xlfn.FORMULATEXT('3 Grade Avg '!P35),'3 Grade Avg '!P35))-LEN(SUBSTITUTE(IF(_xlfn.ISFORMULA('3 Grade Avg '!P35),_xlfn.FORMULATEXT('3 Grade Avg '!P35),'3 Grade Avg '!P35),"""",""))&gt;LEN(IF(_xlfn.ISFORMULA('#_3 Grade Avg '!P35),_xlfn.FORMULATEXT('#_3 Grade Avg '!P35),'#_3 Grade Avg '!P35))-LEN(SUBSTITUTE(IF(_xlfn.ISFORMULA('#_3 Grade Avg '!P35),_xlfn.FORMULATEXT('#_3 Grade Avg '!P35),'#_3 Grade Avg '!P35),"""","")),TRUE,FALSE),"HardQuoteMsg",IF(LEN(IF(_xlfn.ISFORMULA('3 Grade Avg '!P35),_xlfn.FORMULATEXT('3 Grade Avg '!P35),'3 Grade Avg '!P35))-LEN(SUBSTITUTE(IF(_xlfn.ISFORMULA('3 Grade Avg '!P35),_xlfn.FORMULATEXT('3 Grade Avg '!P35),'3 Grade Avg '!P35),"$",""))&lt;0.5*(LEN(IF(_xlfn.ISFORMULA('#_3 Grade Avg '!P35),_xlfn.FORMULATEXT('#_3 Grade Avg '!P35),'#_3 Grade Avg '!P35))-LEN(SUBSTITUTE(IF(_xlfn.ISFORMULA('#_3 Grade Avg '!P35),_xlfn.FORMULATEXT('#_3 Grade Avg '!P35),'#_3 Grade Avg '!P35),"$",""))),TRUE,FALSE),"MissingAbsMsg",TRUE,"PerfectMsg")</f>
        <v/>
      </c>
      <c r="Q35" s="371" t="str">
        <f ca="1">_xlfn.IFS(ISBLANK('3 Grade Avg '!Q35),"",IF(NOT(ISNA('#_3 Grade Avg '!Q35)),IF(ISNA('3 Grade Avg '!Q35),TRUE,FALSE),FALSE),"StuNAMsg",IF(AND(ISNA('#_3 Grade Avg '!Q35),ISNA('3 Grade Avg '!Q35)),TRUE,FALSE),"PerfectMsg",IF(NOT(ISERROR('#_3 Grade Avg '!Q35)),IF(ISERROR('3 Grade Avg '!Q35),TRUE,FALSE),FALSE),"StuErrorMsg",IF(TYPE('#_3 Grade Avg '!Q35)&lt;&gt;TYPE('3 Grade Avg '!Q35),TRUE,FALSE),"WrongTypeMsg",IF(_xlfn.ISFORMULA('#_3 Grade Avg '!Q35),IF(NOT(_xlfn.ISFORMULA('3 Grade Avg '!Q35)),TRUE),FALSE),"MissingFormulaMsg",IF(NOT(AND(ISNUMBER(FIND("[",_xlfn.FORMULATEXT('#_3 Grade Avg '!Q35))),ISNUMBER(FIND("!",_xlfn.FORMULATEXT('#_3 Grade Avg '!Q35))))),AND(ISNUMBER(FIND("[",_xlfn.FORMULATEXT('3 Grade Avg '!Q35))),ISNUMBER(FIND("!",_xlfn.FORMULATEXT('3 Grade Avg '!Q35)))),FALSE),"ExternalRefsMsg",IF(ISNUMBER('#_3 Grade Avg '!Q35),IF(ABS('#_3 Grade Avg '!Q35-'3 Grade Avg '!Q35)&gt;0.00001,TRUE,FALSE),IF('#_3 Grade Avg '!Q35&lt;&gt;'3 Grade Avg '!Q35,TRUE,FALSE)),IF(ISNUMBER('#_3 Grade Avg '!Q35),IF('#_3 Grade Avg '!Q35&gt;'3 Grade Avg '!Q35,"TooLow","TooHigh"),"WrongAnswer"),NOT(_xlfn.ISFORMULA('#_3 Grade Avg '!Q35)),"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'!Q35),_xlfn.FORMULATEXT('3 Grade Avg '!Q35),'3 Grade Avg '!Q35),"9","#"),"8","#"),"7","#"),"6","#"),"5","#"),"4","#"),"3","#"),"2","#"),"1","#"),"0","#"),CHAR(10),""),"$",""),"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'!Q35),_xlfn.FORMULATEXT('3 Grade Avg '!Q35),'3 Grade Avg '!Q35),"9","#"),"8","#"),"7","#"),"6","#"),"5","#"),"4","#"),"3","#"),"2","#"),"1","#"),"0","#"),CHAR(10),""),"$",""),"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'!Q35),_xlfn.FORMULATEXT('#_3 Grade Avg '!Q35),'#_3 Grade Avg '!Q35),"9","#"),"8","#"),"7","#"),"6","#"),"5","#"),"4","#"),"3","#"),"2","#"),"1","#"),"0","#"),CHAR(10),""),"$",""),"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'!Q35),_xlfn.FORMULATEXT('#_3 Grade Avg '!Q35),'#_3 Grade Avg '!Q35),"9","#"),"8","#"),"7","#"),"6","#"),"5","#"),"4","#"),"3","#"),"2","#"),"1","#"),"0","#"),CHAR(10),""),"$","")," ",""),",","@"),"&gt;","@"),"&lt;","@"),"=","@"),")","@"),"(","@"),"^","@"),"/","@"),"+","@"),"*","@"),"-","@"),"@#","")))/2,TRUE,FALSE),"HardCodeMsg",IF(LEN(IF(_xlfn.ISFORMULA('3 Grade Avg '!Q35),_xlfn.FORMULATEXT('3 Grade Avg '!Q35),'3 Grade Avg '!Q35))-LEN(SUBSTITUTE(IF(_xlfn.ISFORMULA('3 Grade Avg '!Q35),_xlfn.FORMULATEXT('3 Grade Avg '!Q35),'3 Grade Avg '!Q35),"""",""))&gt;LEN(IF(_xlfn.ISFORMULA('#_3 Grade Avg '!Q35),_xlfn.FORMULATEXT('#_3 Grade Avg '!Q35),'#_3 Grade Avg '!Q35))-LEN(SUBSTITUTE(IF(_xlfn.ISFORMULA('#_3 Grade Avg '!Q35),_xlfn.FORMULATEXT('#_3 Grade Avg '!Q35),'#_3 Grade Avg '!Q35),"""","")),TRUE,FALSE),"HardQuoteMsg",IF(LEN(IF(_xlfn.ISFORMULA('3 Grade Avg '!Q35),_xlfn.FORMULATEXT('3 Grade Avg '!Q35),'3 Grade Avg '!Q35))-LEN(SUBSTITUTE(IF(_xlfn.ISFORMULA('3 Grade Avg '!Q35),_xlfn.FORMULATEXT('3 Grade Avg '!Q35),'3 Grade Avg '!Q35),"$",""))&lt;0.5*(LEN(IF(_xlfn.ISFORMULA('#_3 Grade Avg '!Q35),_xlfn.FORMULATEXT('#_3 Grade Avg '!Q35),'#_3 Grade Avg '!Q35))-LEN(SUBSTITUTE(IF(_xlfn.ISFORMULA('#_3 Grade Avg '!Q35),_xlfn.FORMULATEXT('#_3 Grade Avg '!Q35),'#_3 Grade Avg '!Q35),"$",""))),TRUE,FALSE),"MissingAbsMsg",TRUE,"PerfectMsg")</f>
        <v/>
      </c>
      <c r="R35" s="372" t="str">
        <f ca="1">_xlfn.IFS(ISBLANK('3 Grade Avg '!R35),"",IF(NOT(ISNA('#_3 Grade Avg '!R35)),IF(ISNA('3 Grade Avg '!R35),TRUE,FALSE),FALSE),"StuNAMsg",IF(AND(ISNA('#_3 Grade Avg '!R35),ISNA('3 Grade Avg '!R35)),TRUE,FALSE),"PerfectMsg",IF(NOT(ISERROR('#_3 Grade Avg '!R35)),IF(ISERROR('3 Grade Avg '!R35),TRUE,FALSE),FALSE),"StuErrorMsg",IF(TYPE('#_3 Grade Avg '!R35)&lt;&gt;TYPE('3 Grade Avg '!R35),TRUE,FALSE),"WrongTypeMsg",IF(_xlfn.ISFORMULA('#_3 Grade Avg '!R35),IF(NOT(_xlfn.ISFORMULA('3 Grade Avg '!R35)),TRUE),FALSE),"MissingFormulaMsg",IF(NOT(AND(ISNUMBER(FIND("[",_xlfn.FORMULATEXT('#_3 Grade Avg '!R35))),ISNUMBER(FIND("!",_xlfn.FORMULATEXT('#_3 Grade Avg '!R35))))),AND(ISNUMBER(FIND("[",_xlfn.FORMULATEXT('3 Grade Avg '!R35))),ISNUMBER(FIND("!",_xlfn.FORMULATEXT('3 Grade Avg '!R35)))),FALSE),"ExternalRefsMsg",IF(ISNUMBER('#_3 Grade Avg '!R35),IF(ABS('#_3 Grade Avg '!R35-'3 Grade Avg '!R35)&gt;0.00001,TRUE,FALSE),IF('#_3 Grade Avg '!R35&lt;&gt;'3 Grade Avg '!R35,TRUE,FALSE)),IF(ISNUMBER('#_3 Grade Avg '!R35),IF('#_3 Grade Avg '!R35&gt;'3 Grade Avg '!R35,"TooLow","TooHigh"),"WrongAnswer"),NOT(_xlfn.ISFORMULA('#_3 Grade Avg '!R35)),"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'!R35),_xlfn.FORMULATEXT('3 Grade Avg '!R35),'3 Grade Avg '!R35),"9","#"),"8","#"),"7","#"),"6","#"),"5","#"),"4","#"),"3","#"),"2","#"),"1","#"),"0","#"),CHAR(10),""),"$",""),"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'!R35),_xlfn.FORMULATEXT('3 Grade Avg '!R35),'3 Grade Avg '!R35),"9","#"),"8","#"),"7","#"),"6","#"),"5","#"),"4","#"),"3","#"),"2","#"),"1","#"),"0","#"),CHAR(10),""),"$",""),"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'!R35),_xlfn.FORMULATEXT('#_3 Grade Avg '!R35),'#_3 Grade Avg '!R35),"9","#"),"8","#"),"7","#"),"6","#"),"5","#"),"4","#"),"3","#"),"2","#"),"1","#"),"0","#"),CHAR(10),""),"$",""),"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'!R35),_xlfn.FORMULATEXT('#_3 Grade Avg '!R35),'#_3 Grade Avg '!R35),"9","#"),"8","#"),"7","#"),"6","#"),"5","#"),"4","#"),"3","#"),"2","#"),"1","#"),"0","#"),CHAR(10),""),"$","")," ",""),",","@"),"&gt;","@"),"&lt;","@"),"=","@"),")","@"),"(","@"),"^","@"),"/","@"),"+","@"),"*","@"),"-","@"),"@#","")))/2,TRUE,FALSE),"HardCodeMsg",IF(LEN(IF(_xlfn.ISFORMULA('3 Grade Avg '!R35),_xlfn.FORMULATEXT('3 Grade Avg '!R35),'3 Grade Avg '!R35))-LEN(SUBSTITUTE(IF(_xlfn.ISFORMULA('3 Grade Avg '!R35),_xlfn.FORMULATEXT('3 Grade Avg '!R35),'3 Grade Avg '!R35),"""",""))&gt;LEN(IF(_xlfn.ISFORMULA('#_3 Grade Avg '!R35),_xlfn.FORMULATEXT('#_3 Grade Avg '!R35),'#_3 Grade Avg '!R35))-LEN(SUBSTITUTE(IF(_xlfn.ISFORMULA('#_3 Grade Avg '!R35),_xlfn.FORMULATEXT('#_3 Grade Avg '!R35),'#_3 Grade Avg '!R35),"""","")),TRUE,FALSE),"HardQuoteMsg",IF(LEN(IF(_xlfn.ISFORMULA('3 Grade Avg '!R35),_xlfn.FORMULATEXT('3 Grade Avg '!R35),'3 Grade Avg '!R35))-LEN(SUBSTITUTE(IF(_xlfn.ISFORMULA('3 Grade Avg '!R35),_xlfn.FORMULATEXT('3 Grade Avg '!R35),'3 Grade Avg '!R35),"$",""))&lt;0.5*(LEN(IF(_xlfn.ISFORMULA('#_3 Grade Avg '!R35),_xlfn.FORMULATEXT('#_3 Grade Avg '!R35),'#_3 Grade Avg '!R35))-LEN(SUBSTITUTE(IF(_xlfn.ISFORMULA('#_3 Grade Avg '!R35),_xlfn.FORMULATEXT('#_3 Grade Avg '!R35),'#_3 Grade Avg '!R35),"$",""))),TRUE,FALSE),"MissingAbsMsg",TRUE,"PerfectMsg")</f>
        <v/>
      </c>
      <c r="S35" s="366" t="str">
        <f ca="1">_xlfn.IFS(ISBLANK('3 Grade Avg '!S35),"",IF(NOT(ISNA('#_3 Grade Avg '!S35)),IF(ISNA('3 Grade Avg '!S35),TRUE,FALSE),FALSE),"StuNAMsg",IF(AND(ISNA('#_3 Grade Avg '!S35),ISNA('3 Grade Avg '!S35)),TRUE,FALSE),"PerfectMsg",IF(NOT(ISERROR('#_3 Grade Avg '!S35)),IF(ISERROR('3 Grade Avg '!S35),TRUE,FALSE),FALSE),"StuErrorMsg",IF(TYPE('#_3 Grade Avg '!S35)&lt;&gt;TYPE('3 Grade Avg '!S35),TRUE,FALSE),"WrongTypeMsg",IF(_xlfn.ISFORMULA('#_3 Grade Avg '!S35),IF(NOT(_xlfn.ISFORMULA('3 Grade Avg '!S35)),TRUE),FALSE),"MissingFormulaMsg",IF(NOT(AND(ISNUMBER(FIND("[",_xlfn.FORMULATEXT('#_3 Grade Avg '!S35))),ISNUMBER(FIND("!",_xlfn.FORMULATEXT('#_3 Grade Avg '!S35))))),AND(ISNUMBER(FIND("[",_xlfn.FORMULATEXT('3 Grade Avg '!S35))),ISNUMBER(FIND("!",_xlfn.FORMULATEXT('3 Grade Avg '!S35)))),FALSE),"ExternalRefsMsg",IF(ISNUMBER('#_3 Grade Avg '!S35),IF(ABS('#_3 Grade Avg '!S35-'3 Grade Avg '!S35)&gt;0.00001,TRUE,FALSE),IF('#_3 Grade Avg '!S35&lt;&gt;'3 Grade Avg '!S35,TRUE,FALSE)),IF(ISNUMBER('#_3 Grade Avg '!S35),IF('#_3 Grade Avg '!S35&gt;'3 Grade Avg '!S35,"TooLow","TooHigh"),"WrongAnswer"),NOT(_xlfn.ISFORMULA('#_3 Grade Avg '!S35)),"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'!S35),_xlfn.FORMULATEXT('3 Grade Avg '!S35),'3 Grade Avg '!S35),"9","#"),"8","#"),"7","#"),"6","#"),"5","#"),"4","#"),"3","#"),"2","#"),"1","#"),"0","#"),CHAR(10),""),"$",""),"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'!S35),_xlfn.FORMULATEXT('3 Grade Avg '!S35),'3 Grade Avg '!S35),"9","#"),"8","#"),"7","#"),"6","#"),"5","#"),"4","#"),"3","#"),"2","#"),"1","#"),"0","#"),CHAR(10),""),"$",""),"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'!S35),_xlfn.FORMULATEXT('#_3 Grade Avg '!S35),'#_3 Grade Avg '!S35),"9","#"),"8","#"),"7","#"),"6","#"),"5","#"),"4","#"),"3","#"),"2","#"),"1","#"),"0","#"),CHAR(10),""),"$",""),"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'!S35),_xlfn.FORMULATEXT('#_3 Grade Avg '!S35),'#_3 Grade Avg '!S35),"9","#"),"8","#"),"7","#"),"6","#"),"5","#"),"4","#"),"3","#"),"2","#"),"1","#"),"0","#"),CHAR(10),""),"$","")," ",""),",","@"),"&gt;","@"),"&lt;","@"),"=","@"),")","@"),"(","@"),"^","@"),"/","@"),"+","@"),"*","@"),"-","@"),"@#","")))/2,TRUE,FALSE),"HardCodeMsg",IF(LEN(IF(_xlfn.ISFORMULA('3 Grade Avg '!S35),_xlfn.FORMULATEXT('3 Grade Avg '!S35),'3 Grade Avg '!S35))-LEN(SUBSTITUTE(IF(_xlfn.ISFORMULA('3 Grade Avg '!S35),_xlfn.FORMULATEXT('3 Grade Avg '!S35),'3 Grade Avg '!S35),"""",""))&gt;LEN(IF(_xlfn.ISFORMULA('#_3 Grade Avg '!S35),_xlfn.FORMULATEXT('#_3 Grade Avg '!S35),'#_3 Grade Avg '!S35))-LEN(SUBSTITUTE(IF(_xlfn.ISFORMULA('#_3 Grade Avg '!S35),_xlfn.FORMULATEXT('#_3 Grade Avg '!S35),'#_3 Grade Avg '!S35),"""","")),TRUE,FALSE),"HardQuoteMsg",IF(LEN(IF(_xlfn.ISFORMULA('3 Grade Avg '!S35),_xlfn.FORMULATEXT('3 Grade Avg '!S35),'3 Grade Avg '!S35))-LEN(SUBSTITUTE(IF(_xlfn.ISFORMULA('3 Grade Avg '!S35),_xlfn.FORMULATEXT('3 Grade Avg '!S35),'3 Grade Avg '!S35),"$",""))&lt;0.5*(LEN(IF(_xlfn.ISFORMULA('#_3 Grade Avg '!S35),_xlfn.FORMULATEXT('#_3 Grade Avg '!S35),'#_3 Grade Avg '!S35))-LEN(SUBSTITUTE(IF(_xlfn.ISFORMULA('#_3 Grade Avg '!S35),_xlfn.FORMULATEXT('#_3 Grade Avg '!S35),'#_3 Grade Avg '!S35),"$",""))),TRUE,FALSE),"MissingAbsMsg",TRUE,"PerfectMsg")</f>
        <v/>
      </c>
    </row>
    <row r="36" spans="5:19" s="359" customFormat="1" x14ac:dyDescent="0.15">
      <c r="E36" s="359">
        <v>0</v>
      </c>
      <c r="F36" s="370">
        <v>0</v>
      </c>
      <c r="G36" s="370">
        <v>0</v>
      </c>
      <c r="H36" s="371">
        <v>75</v>
      </c>
      <c r="I36" s="370">
        <v>0</v>
      </c>
      <c r="J36" s="370">
        <v>0</v>
      </c>
      <c r="K36" s="370">
        <v>0</v>
      </c>
      <c r="L36" s="370">
        <v>0</v>
      </c>
      <c r="M36" s="361"/>
      <c r="N36" s="370"/>
      <c r="O36" s="370" t="str">
        <f ca="1">_xlfn.IFS(ISBLANK('3 Grade Avg '!O36),"",IF(NOT(ISNA('#_3 Grade Avg '!O36)),IF(ISNA('3 Grade Avg '!O36),TRUE,FALSE),FALSE),"StuNAMsg",IF(AND(ISNA('#_3 Grade Avg '!O36),ISNA('3 Grade Avg '!O36)),TRUE,FALSE),"PerfectMsg",IF(NOT(ISERROR('#_3 Grade Avg '!O36)),IF(ISERROR('3 Grade Avg '!O36),TRUE,FALSE),FALSE),"StuErrorMsg",IF(TYPE('#_3 Grade Avg '!O36)&lt;&gt;TYPE('3 Grade Avg '!O36),TRUE,FALSE),"WrongTypeMsg",IF(_xlfn.ISFORMULA('#_3 Grade Avg '!O36),IF(NOT(_xlfn.ISFORMULA('3 Grade Avg '!O36)),TRUE),FALSE),"MissingFormulaMsg",IF(NOT(AND(ISNUMBER(FIND("[",_xlfn.FORMULATEXT('#_3 Grade Avg '!O36))),ISNUMBER(FIND("!",_xlfn.FORMULATEXT('#_3 Grade Avg '!O36))))),AND(ISNUMBER(FIND("[",_xlfn.FORMULATEXT('3 Grade Avg '!O36))),ISNUMBER(FIND("!",_xlfn.FORMULATEXT('3 Grade Avg '!O36)))),FALSE),"ExternalRefsMsg",IF(ISNUMBER('#_3 Grade Avg '!O36),IF(ABS('#_3 Grade Avg '!O36-'3 Grade Avg '!O36)&gt;0.00001,TRUE,FALSE),IF('#_3 Grade Avg '!O36&lt;&gt;'3 Grade Avg '!O36,TRUE,FALSE)),IF(ISNUMBER('#_3 Grade Avg '!O36),IF('#_3 Grade Avg '!O36&gt;'3 Grade Avg '!O36,"TooLow","TooHigh"),"WrongAnswer"),NOT(_xlfn.ISFORMULA('#_3 Grade Avg '!O36)),"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'!O36),_xlfn.FORMULATEXT('3 Grade Avg '!O36),'3 Grade Avg '!O36),"9","#"),"8","#"),"7","#"),"6","#"),"5","#"),"4","#"),"3","#"),"2","#"),"1","#"),"0","#"),CHAR(10),""),"$",""),"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'!O36),_xlfn.FORMULATEXT('3 Grade Avg '!O36),'3 Grade Avg '!O36),"9","#"),"8","#"),"7","#"),"6","#"),"5","#"),"4","#"),"3","#"),"2","#"),"1","#"),"0","#"),CHAR(10),""),"$",""),"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'!O36),_xlfn.FORMULATEXT('#_3 Grade Avg '!O36),'#_3 Grade Avg '!O36),"9","#"),"8","#"),"7","#"),"6","#"),"5","#"),"4","#"),"3","#"),"2","#"),"1","#"),"0","#"),CHAR(10),""),"$",""),"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'!O36),_xlfn.FORMULATEXT('#_3 Grade Avg '!O36),'#_3 Grade Avg '!O36),"9","#"),"8","#"),"7","#"),"6","#"),"5","#"),"4","#"),"3","#"),"2","#"),"1","#"),"0","#"),CHAR(10),""),"$","")," ",""),",","@"),"&gt;","@"),"&lt;","@"),"=","@"),")","@"),"(","@"),"^","@"),"/","@"),"+","@"),"*","@"),"-","@"),"@#","")))/2,TRUE,FALSE),"HardCodeMsg",IF(LEN(IF(_xlfn.ISFORMULA('3 Grade Avg '!O36),_xlfn.FORMULATEXT('3 Grade Avg '!O36),'3 Grade Avg '!O36))-LEN(SUBSTITUTE(IF(_xlfn.ISFORMULA('3 Grade Avg '!O36),_xlfn.FORMULATEXT('3 Grade Avg '!O36),'3 Grade Avg '!O36),"""",""))&gt;LEN(IF(_xlfn.ISFORMULA('#_3 Grade Avg '!O36),_xlfn.FORMULATEXT('#_3 Grade Avg '!O36),'#_3 Grade Avg '!O36))-LEN(SUBSTITUTE(IF(_xlfn.ISFORMULA('#_3 Grade Avg '!O36),_xlfn.FORMULATEXT('#_3 Grade Avg '!O36),'#_3 Grade Avg '!O36),"""","")),TRUE,FALSE),"HardQuoteMsg",IF(LEN(IF(_xlfn.ISFORMULA('3 Grade Avg '!O36),_xlfn.FORMULATEXT('3 Grade Avg '!O36),'3 Grade Avg '!O36))-LEN(SUBSTITUTE(IF(_xlfn.ISFORMULA('3 Grade Avg '!O36),_xlfn.FORMULATEXT('3 Grade Avg '!O36),'3 Grade Avg '!O36),"$",""))&lt;0.5*(LEN(IF(_xlfn.ISFORMULA('#_3 Grade Avg '!O36),_xlfn.FORMULATEXT('#_3 Grade Avg '!O36),'#_3 Grade Avg '!O36))-LEN(SUBSTITUTE(IF(_xlfn.ISFORMULA('#_3 Grade Avg '!O36),_xlfn.FORMULATEXT('#_3 Grade Avg '!O36),'#_3 Grade Avg '!O36),"$",""))),TRUE,FALSE),"MissingAbsMsg",TRUE,"PerfectMsg")</f>
        <v/>
      </c>
      <c r="P36" s="371" t="str">
        <f ca="1">_xlfn.IFS(ISBLANK('3 Grade Avg '!P36),"",IF(NOT(ISNA('#_3 Grade Avg '!P36)),IF(ISNA('3 Grade Avg '!P36),TRUE,FALSE),FALSE),"StuNAMsg",IF(AND(ISNA('#_3 Grade Avg '!P36),ISNA('3 Grade Avg '!P36)),TRUE,FALSE),"PerfectMsg",IF(NOT(ISERROR('#_3 Grade Avg '!P36)),IF(ISERROR('3 Grade Avg '!P36),TRUE,FALSE),FALSE),"StuErrorMsg",IF(TYPE('#_3 Grade Avg '!P36)&lt;&gt;TYPE('3 Grade Avg '!P36),TRUE,FALSE),"WrongTypeMsg",IF(_xlfn.ISFORMULA('#_3 Grade Avg '!P36),IF(NOT(_xlfn.ISFORMULA('3 Grade Avg '!P36)),TRUE),FALSE),"MissingFormulaMsg",IF(NOT(AND(ISNUMBER(FIND("[",_xlfn.FORMULATEXT('#_3 Grade Avg '!P36))),ISNUMBER(FIND("!",_xlfn.FORMULATEXT('#_3 Grade Avg '!P36))))),AND(ISNUMBER(FIND("[",_xlfn.FORMULATEXT('3 Grade Avg '!P36))),ISNUMBER(FIND("!",_xlfn.FORMULATEXT('3 Grade Avg '!P36)))),FALSE),"ExternalRefsMsg",IF(ISNUMBER('#_3 Grade Avg '!P36),IF(ABS('#_3 Grade Avg '!P36-'3 Grade Avg '!P36)&gt;0.00001,TRUE,FALSE),IF('#_3 Grade Avg '!P36&lt;&gt;'3 Grade Avg '!P36,TRUE,FALSE)),IF(ISNUMBER('#_3 Grade Avg '!P36),IF('#_3 Grade Avg '!P36&gt;'3 Grade Avg '!P36,"TooLow","TooHigh"),"WrongAnswer"),NOT(_xlfn.ISFORMULA('#_3 Grade Avg '!P36)),"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'!P36),_xlfn.FORMULATEXT('3 Grade Avg '!P36),'3 Grade Avg '!P36),"9","#"),"8","#"),"7","#"),"6","#"),"5","#"),"4","#"),"3","#"),"2","#"),"1","#"),"0","#"),CHAR(10),""),"$",""),"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'!P36),_xlfn.FORMULATEXT('3 Grade Avg '!P36),'3 Grade Avg '!P36),"9","#"),"8","#"),"7","#"),"6","#"),"5","#"),"4","#"),"3","#"),"2","#"),"1","#"),"0","#"),CHAR(10),""),"$",""),"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'!P36),_xlfn.FORMULATEXT('#_3 Grade Avg '!P36),'#_3 Grade Avg '!P36),"9","#"),"8","#"),"7","#"),"6","#"),"5","#"),"4","#"),"3","#"),"2","#"),"1","#"),"0","#"),CHAR(10),""),"$",""),"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'!P36),_xlfn.FORMULATEXT('#_3 Grade Avg '!P36),'#_3 Grade Avg '!P36),"9","#"),"8","#"),"7","#"),"6","#"),"5","#"),"4","#"),"3","#"),"2","#"),"1","#"),"0","#"),CHAR(10),""),"$","")," ",""),",","@"),"&gt;","@"),"&lt;","@"),"=","@"),")","@"),"(","@"),"^","@"),"/","@"),"+","@"),"*","@"),"-","@"),"@#","")))/2,TRUE,FALSE),"HardCodeMsg",IF(LEN(IF(_xlfn.ISFORMULA('3 Grade Avg '!P36),_xlfn.FORMULATEXT('3 Grade Avg '!P36),'3 Grade Avg '!P36))-LEN(SUBSTITUTE(IF(_xlfn.ISFORMULA('3 Grade Avg '!P36),_xlfn.FORMULATEXT('3 Grade Avg '!P36),'3 Grade Avg '!P36),"""",""))&gt;LEN(IF(_xlfn.ISFORMULA('#_3 Grade Avg '!P36),_xlfn.FORMULATEXT('#_3 Grade Avg '!P36),'#_3 Grade Avg '!P36))-LEN(SUBSTITUTE(IF(_xlfn.ISFORMULA('#_3 Grade Avg '!P36),_xlfn.FORMULATEXT('#_3 Grade Avg '!P36),'#_3 Grade Avg '!P36),"""","")),TRUE,FALSE),"HardQuoteMsg",IF(LEN(IF(_xlfn.ISFORMULA('3 Grade Avg '!P36),_xlfn.FORMULATEXT('3 Grade Avg '!P36),'3 Grade Avg '!P36))-LEN(SUBSTITUTE(IF(_xlfn.ISFORMULA('3 Grade Avg '!P36),_xlfn.FORMULATEXT('3 Grade Avg '!P36),'3 Grade Avg '!P36),"$",""))&lt;0.5*(LEN(IF(_xlfn.ISFORMULA('#_3 Grade Avg '!P36),_xlfn.FORMULATEXT('#_3 Grade Avg '!P36),'#_3 Grade Avg '!P36))-LEN(SUBSTITUTE(IF(_xlfn.ISFORMULA('#_3 Grade Avg '!P36),_xlfn.FORMULATEXT('#_3 Grade Avg '!P36),'#_3 Grade Avg '!P36),"$",""))),TRUE,FALSE),"MissingAbsMsg",TRUE,"PerfectMsg")</f>
        <v/>
      </c>
      <c r="Q36" s="371" t="str">
        <f ca="1">_xlfn.IFS(ISBLANK('3 Grade Avg '!Q36),"",IF(NOT(ISNA('#_3 Grade Avg '!Q36)),IF(ISNA('3 Grade Avg '!Q36),TRUE,FALSE),FALSE),"StuNAMsg",IF(AND(ISNA('#_3 Grade Avg '!Q36),ISNA('3 Grade Avg '!Q36)),TRUE,FALSE),"PerfectMsg",IF(NOT(ISERROR('#_3 Grade Avg '!Q36)),IF(ISERROR('3 Grade Avg '!Q36),TRUE,FALSE),FALSE),"StuErrorMsg",IF(TYPE('#_3 Grade Avg '!Q36)&lt;&gt;TYPE('3 Grade Avg '!Q36),TRUE,FALSE),"WrongTypeMsg",IF(_xlfn.ISFORMULA('#_3 Grade Avg '!Q36),IF(NOT(_xlfn.ISFORMULA('3 Grade Avg '!Q36)),TRUE),FALSE),"MissingFormulaMsg",IF(NOT(AND(ISNUMBER(FIND("[",_xlfn.FORMULATEXT('#_3 Grade Avg '!Q36))),ISNUMBER(FIND("!",_xlfn.FORMULATEXT('#_3 Grade Avg '!Q36))))),AND(ISNUMBER(FIND("[",_xlfn.FORMULATEXT('3 Grade Avg '!Q36))),ISNUMBER(FIND("!",_xlfn.FORMULATEXT('3 Grade Avg '!Q36)))),FALSE),"ExternalRefsMsg",IF(ISNUMBER('#_3 Grade Avg '!Q36),IF(ABS('#_3 Grade Avg '!Q36-'3 Grade Avg '!Q36)&gt;0.00001,TRUE,FALSE),IF('#_3 Grade Avg '!Q36&lt;&gt;'3 Grade Avg '!Q36,TRUE,FALSE)),IF(ISNUMBER('#_3 Grade Avg '!Q36),IF('#_3 Grade Avg '!Q36&gt;'3 Grade Avg '!Q36,"TooLow","TooHigh"),"WrongAnswer"),NOT(_xlfn.ISFORMULA('#_3 Grade Avg '!Q36)),"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'!Q36),_xlfn.FORMULATEXT('3 Grade Avg '!Q36),'3 Grade Avg '!Q36),"9","#"),"8","#"),"7","#"),"6","#"),"5","#"),"4","#"),"3","#"),"2","#"),"1","#"),"0","#"),CHAR(10),""),"$",""),"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'!Q36),_xlfn.FORMULATEXT('3 Grade Avg '!Q36),'3 Grade Avg '!Q36),"9","#"),"8","#"),"7","#"),"6","#"),"5","#"),"4","#"),"3","#"),"2","#"),"1","#"),"0","#"),CHAR(10),""),"$",""),"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'!Q36),_xlfn.FORMULATEXT('#_3 Grade Avg '!Q36),'#_3 Grade Avg '!Q36),"9","#"),"8","#"),"7","#"),"6","#"),"5","#"),"4","#"),"3","#"),"2","#"),"1","#"),"0","#"),CHAR(10),""),"$",""),"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'!Q36),_xlfn.FORMULATEXT('#_3 Grade Avg '!Q36),'#_3 Grade Avg '!Q36),"9","#"),"8","#"),"7","#"),"6","#"),"5","#"),"4","#"),"3","#"),"2","#"),"1","#"),"0","#"),CHAR(10),""),"$","")," ",""),",","@"),"&gt;","@"),"&lt;","@"),"=","@"),")","@"),"(","@"),"^","@"),"/","@"),"+","@"),"*","@"),"-","@"),"@#","")))/2,TRUE,FALSE),"HardCodeMsg",IF(LEN(IF(_xlfn.ISFORMULA('3 Grade Avg '!Q36),_xlfn.FORMULATEXT('3 Grade Avg '!Q36),'3 Grade Avg '!Q36))-LEN(SUBSTITUTE(IF(_xlfn.ISFORMULA('3 Grade Avg '!Q36),_xlfn.FORMULATEXT('3 Grade Avg '!Q36),'3 Grade Avg '!Q36),"""",""))&gt;LEN(IF(_xlfn.ISFORMULA('#_3 Grade Avg '!Q36),_xlfn.FORMULATEXT('#_3 Grade Avg '!Q36),'#_3 Grade Avg '!Q36))-LEN(SUBSTITUTE(IF(_xlfn.ISFORMULA('#_3 Grade Avg '!Q36),_xlfn.FORMULATEXT('#_3 Grade Avg '!Q36),'#_3 Grade Avg '!Q36),"""","")),TRUE,FALSE),"HardQuoteMsg",IF(LEN(IF(_xlfn.ISFORMULA('3 Grade Avg '!Q36),_xlfn.FORMULATEXT('3 Grade Avg '!Q36),'3 Grade Avg '!Q36))-LEN(SUBSTITUTE(IF(_xlfn.ISFORMULA('3 Grade Avg '!Q36),_xlfn.FORMULATEXT('3 Grade Avg '!Q36),'3 Grade Avg '!Q36),"$",""))&lt;0.5*(LEN(IF(_xlfn.ISFORMULA('#_3 Grade Avg '!Q36),_xlfn.FORMULATEXT('#_3 Grade Avg '!Q36),'#_3 Grade Avg '!Q36))-LEN(SUBSTITUTE(IF(_xlfn.ISFORMULA('#_3 Grade Avg '!Q36),_xlfn.FORMULATEXT('#_3 Grade Avg '!Q36),'#_3 Grade Avg '!Q36),"$",""))),TRUE,FALSE),"MissingAbsMsg",TRUE,"PerfectMsg")</f>
        <v/>
      </c>
      <c r="R36" s="372" t="str">
        <f ca="1">_xlfn.IFS(ISBLANK('3 Grade Avg '!R36),"",IF(NOT(ISNA('#_3 Grade Avg '!R36)),IF(ISNA('3 Grade Avg '!R36),TRUE,FALSE),FALSE),"StuNAMsg",IF(AND(ISNA('#_3 Grade Avg '!R36),ISNA('3 Grade Avg '!R36)),TRUE,FALSE),"PerfectMsg",IF(NOT(ISERROR('#_3 Grade Avg '!R36)),IF(ISERROR('3 Grade Avg '!R36),TRUE,FALSE),FALSE),"StuErrorMsg",IF(TYPE('#_3 Grade Avg '!R36)&lt;&gt;TYPE('3 Grade Avg '!R36),TRUE,FALSE),"WrongTypeMsg",IF(_xlfn.ISFORMULA('#_3 Grade Avg '!R36),IF(NOT(_xlfn.ISFORMULA('3 Grade Avg '!R36)),TRUE),FALSE),"MissingFormulaMsg",IF(NOT(AND(ISNUMBER(FIND("[",_xlfn.FORMULATEXT('#_3 Grade Avg '!R36))),ISNUMBER(FIND("!",_xlfn.FORMULATEXT('#_3 Grade Avg '!R36))))),AND(ISNUMBER(FIND("[",_xlfn.FORMULATEXT('3 Grade Avg '!R36))),ISNUMBER(FIND("!",_xlfn.FORMULATEXT('3 Grade Avg '!R36)))),FALSE),"ExternalRefsMsg",IF(ISNUMBER('#_3 Grade Avg '!R36),IF(ABS('#_3 Grade Avg '!R36-'3 Grade Avg '!R36)&gt;0.00001,TRUE,FALSE),IF('#_3 Grade Avg '!R36&lt;&gt;'3 Grade Avg '!R36,TRUE,FALSE)),IF(ISNUMBER('#_3 Grade Avg '!R36),IF('#_3 Grade Avg '!R36&gt;'3 Grade Avg '!R36,"TooLow","TooHigh"),"WrongAnswer"),NOT(_xlfn.ISFORMULA('#_3 Grade Avg '!R36)),"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'!R36),_xlfn.FORMULATEXT('3 Grade Avg '!R36),'3 Grade Avg '!R36),"9","#"),"8","#"),"7","#"),"6","#"),"5","#"),"4","#"),"3","#"),"2","#"),"1","#"),"0","#"),CHAR(10),""),"$",""),"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'!R36),_xlfn.FORMULATEXT('3 Grade Avg '!R36),'3 Grade Avg '!R36),"9","#"),"8","#"),"7","#"),"6","#"),"5","#"),"4","#"),"3","#"),"2","#"),"1","#"),"0","#"),CHAR(10),""),"$",""),"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'!R36),_xlfn.FORMULATEXT('#_3 Grade Avg '!R36),'#_3 Grade Avg '!R36),"9","#"),"8","#"),"7","#"),"6","#"),"5","#"),"4","#"),"3","#"),"2","#"),"1","#"),"0","#"),CHAR(10),""),"$",""),"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'!R36),_xlfn.FORMULATEXT('#_3 Grade Avg '!R36),'#_3 Grade Avg '!R36),"9","#"),"8","#"),"7","#"),"6","#"),"5","#"),"4","#"),"3","#"),"2","#"),"1","#"),"0","#"),CHAR(10),""),"$","")," ",""),",","@"),"&gt;","@"),"&lt;","@"),"=","@"),")","@"),"(","@"),"^","@"),"/","@"),"+","@"),"*","@"),"-","@"),"@#","")))/2,TRUE,FALSE),"HardCodeMsg",IF(LEN(IF(_xlfn.ISFORMULA('3 Grade Avg '!R36),_xlfn.FORMULATEXT('3 Grade Avg '!R36),'3 Grade Avg '!R36))-LEN(SUBSTITUTE(IF(_xlfn.ISFORMULA('3 Grade Avg '!R36),_xlfn.FORMULATEXT('3 Grade Avg '!R36),'3 Grade Avg '!R36),"""",""))&gt;LEN(IF(_xlfn.ISFORMULA('#_3 Grade Avg '!R36),_xlfn.FORMULATEXT('#_3 Grade Avg '!R36),'#_3 Grade Avg '!R36))-LEN(SUBSTITUTE(IF(_xlfn.ISFORMULA('#_3 Grade Avg '!R36),_xlfn.FORMULATEXT('#_3 Grade Avg '!R36),'#_3 Grade Avg '!R36),"""","")),TRUE,FALSE),"HardQuoteMsg",IF(LEN(IF(_xlfn.ISFORMULA('3 Grade Avg '!R36),_xlfn.FORMULATEXT('3 Grade Avg '!R36),'3 Grade Avg '!R36))-LEN(SUBSTITUTE(IF(_xlfn.ISFORMULA('3 Grade Avg '!R36),_xlfn.FORMULATEXT('3 Grade Avg '!R36),'3 Grade Avg '!R36),"$",""))&lt;0.5*(LEN(IF(_xlfn.ISFORMULA('#_3 Grade Avg '!R36),_xlfn.FORMULATEXT('#_3 Grade Avg '!R36),'#_3 Grade Avg '!R36))-LEN(SUBSTITUTE(IF(_xlfn.ISFORMULA('#_3 Grade Avg '!R36),_xlfn.FORMULATEXT('#_3 Grade Avg '!R36),'#_3 Grade Avg '!R36),"$",""))),TRUE,FALSE),"MissingAbsMsg",TRUE,"PerfectMsg")</f>
        <v/>
      </c>
      <c r="S36" s="366" t="str">
        <f ca="1">_xlfn.IFS(ISBLANK('3 Grade Avg '!S36),"",IF(NOT(ISNA('#_3 Grade Avg '!S36)),IF(ISNA('3 Grade Avg '!S36),TRUE,FALSE),FALSE),"StuNAMsg",IF(AND(ISNA('#_3 Grade Avg '!S36),ISNA('3 Grade Avg '!S36)),TRUE,FALSE),"PerfectMsg",IF(NOT(ISERROR('#_3 Grade Avg '!S36)),IF(ISERROR('3 Grade Avg '!S36),TRUE,FALSE),FALSE),"StuErrorMsg",IF(TYPE('#_3 Grade Avg '!S36)&lt;&gt;TYPE('3 Grade Avg '!S36),TRUE,FALSE),"WrongTypeMsg",IF(_xlfn.ISFORMULA('#_3 Grade Avg '!S36),IF(NOT(_xlfn.ISFORMULA('3 Grade Avg '!S36)),TRUE),FALSE),"MissingFormulaMsg",IF(NOT(AND(ISNUMBER(FIND("[",_xlfn.FORMULATEXT('#_3 Grade Avg '!S36))),ISNUMBER(FIND("!",_xlfn.FORMULATEXT('#_3 Grade Avg '!S36))))),AND(ISNUMBER(FIND("[",_xlfn.FORMULATEXT('3 Grade Avg '!S36))),ISNUMBER(FIND("!",_xlfn.FORMULATEXT('3 Grade Avg '!S36)))),FALSE),"ExternalRefsMsg",IF(ISNUMBER('#_3 Grade Avg '!S36),IF(ABS('#_3 Grade Avg '!S36-'3 Grade Avg '!S36)&gt;0.00001,TRUE,FALSE),IF('#_3 Grade Avg '!S36&lt;&gt;'3 Grade Avg '!S36,TRUE,FALSE)),IF(ISNUMBER('#_3 Grade Avg '!S36),IF('#_3 Grade Avg '!S36&gt;'3 Grade Avg '!S36,"TooLow","TooHigh"),"WrongAnswer"),NOT(_xlfn.ISFORMULA('#_3 Grade Avg '!S36)),"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'!S36),_xlfn.FORMULATEXT('3 Grade Avg '!S36),'3 Grade Avg '!S36),"9","#"),"8","#"),"7","#"),"6","#"),"5","#"),"4","#"),"3","#"),"2","#"),"1","#"),"0","#"),CHAR(10),""),"$",""),"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'!S36),_xlfn.FORMULATEXT('3 Grade Avg '!S36),'3 Grade Avg '!S36),"9","#"),"8","#"),"7","#"),"6","#"),"5","#"),"4","#"),"3","#"),"2","#"),"1","#"),"0","#"),CHAR(10),""),"$",""),"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'!S36),_xlfn.FORMULATEXT('#_3 Grade Avg '!S36),'#_3 Grade Avg '!S36),"9","#"),"8","#"),"7","#"),"6","#"),"5","#"),"4","#"),"3","#"),"2","#"),"1","#"),"0","#"),CHAR(10),""),"$",""),"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'!S36),_xlfn.FORMULATEXT('#_3 Grade Avg '!S36),'#_3 Grade Avg '!S36),"9","#"),"8","#"),"7","#"),"6","#"),"5","#"),"4","#"),"3","#"),"2","#"),"1","#"),"0","#"),CHAR(10),""),"$","")," ",""),",","@"),"&gt;","@"),"&lt;","@"),"=","@"),")","@"),"(","@"),"^","@"),"/","@"),"+","@"),"*","@"),"-","@"),"@#","")))/2,TRUE,FALSE),"HardCodeMsg",IF(LEN(IF(_xlfn.ISFORMULA('3 Grade Avg '!S36),_xlfn.FORMULATEXT('3 Grade Avg '!S36),'3 Grade Avg '!S36))-LEN(SUBSTITUTE(IF(_xlfn.ISFORMULA('3 Grade Avg '!S36),_xlfn.FORMULATEXT('3 Grade Avg '!S36),'3 Grade Avg '!S36),"""",""))&gt;LEN(IF(_xlfn.ISFORMULA('#_3 Grade Avg '!S36),_xlfn.FORMULATEXT('#_3 Grade Avg '!S36),'#_3 Grade Avg '!S36))-LEN(SUBSTITUTE(IF(_xlfn.ISFORMULA('#_3 Grade Avg '!S36),_xlfn.FORMULATEXT('#_3 Grade Avg '!S36),'#_3 Grade Avg '!S36),"""","")),TRUE,FALSE),"HardQuoteMsg",IF(LEN(IF(_xlfn.ISFORMULA('3 Grade Avg '!S36),_xlfn.FORMULATEXT('3 Grade Avg '!S36),'3 Grade Avg '!S36))-LEN(SUBSTITUTE(IF(_xlfn.ISFORMULA('3 Grade Avg '!S36),_xlfn.FORMULATEXT('3 Grade Avg '!S36),'3 Grade Avg '!S36),"$",""))&lt;0.5*(LEN(IF(_xlfn.ISFORMULA('#_3 Grade Avg '!S36),_xlfn.FORMULATEXT('#_3 Grade Avg '!S36),'#_3 Grade Avg '!S36))-LEN(SUBSTITUTE(IF(_xlfn.ISFORMULA('#_3 Grade Avg '!S36),_xlfn.FORMULATEXT('#_3 Grade Avg '!S36),'#_3 Grade Avg '!S36),"$",""))),TRUE,FALSE),"MissingAbsMsg",TRUE,"PerfectMsg")</f>
        <v/>
      </c>
    </row>
    <row r="37" spans="5:19" s="359" customFormat="1" x14ac:dyDescent="0.15">
      <c r="E37" s="359">
        <v>0</v>
      </c>
      <c r="F37" s="370">
        <v>0</v>
      </c>
      <c r="G37" s="370">
        <v>0</v>
      </c>
      <c r="H37" s="371">
        <v>81</v>
      </c>
      <c r="I37" s="370">
        <v>0</v>
      </c>
      <c r="J37" s="370">
        <v>0</v>
      </c>
      <c r="K37" s="370">
        <v>0</v>
      </c>
      <c r="L37" s="370">
        <v>0</v>
      </c>
      <c r="M37" s="361"/>
      <c r="N37" s="370"/>
      <c r="O37" s="370" t="str">
        <f ca="1">_xlfn.IFS(ISBLANK('3 Grade Avg '!O37),"",IF(NOT(ISNA('#_3 Grade Avg '!O37)),IF(ISNA('3 Grade Avg '!O37),TRUE,FALSE),FALSE),"StuNAMsg",IF(AND(ISNA('#_3 Grade Avg '!O37),ISNA('3 Grade Avg '!O37)),TRUE,FALSE),"PerfectMsg",IF(NOT(ISERROR('#_3 Grade Avg '!O37)),IF(ISERROR('3 Grade Avg '!O37),TRUE,FALSE),FALSE),"StuErrorMsg",IF(TYPE('#_3 Grade Avg '!O37)&lt;&gt;TYPE('3 Grade Avg '!O37),TRUE,FALSE),"WrongTypeMsg",IF(_xlfn.ISFORMULA('#_3 Grade Avg '!O37),IF(NOT(_xlfn.ISFORMULA('3 Grade Avg '!O37)),TRUE),FALSE),"MissingFormulaMsg",IF(NOT(AND(ISNUMBER(FIND("[",_xlfn.FORMULATEXT('#_3 Grade Avg '!O37))),ISNUMBER(FIND("!",_xlfn.FORMULATEXT('#_3 Grade Avg '!O37))))),AND(ISNUMBER(FIND("[",_xlfn.FORMULATEXT('3 Grade Avg '!O37))),ISNUMBER(FIND("!",_xlfn.FORMULATEXT('3 Grade Avg '!O37)))),FALSE),"ExternalRefsMsg",IF(ISNUMBER('#_3 Grade Avg '!O37),IF(ABS('#_3 Grade Avg '!O37-'3 Grade Avg '!O37)&gt;0.00001,TRUE,FALSE),IF('#_3 Grade Avg '!O37&lt;&gt;'3 Grade Avg '!O37,TRUE,FALSE)),IF(ISNUMBER('#_3 Grade Avg '!O37),IF('#_3 Grade Avg '!O37&gt;'3 Grade Avg '!O37,"TooLow","TooHigh"),"WrongAnswer"),NOT(_xlfn.ISFORMULA('#_3 Grade Avg '!O37)),"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'!O37),_xlfn.FORMULATEXT('3 Grade Avg '!O37),'3 Grade Avg '!O37),"9","#"),"8","#"),"7","#"),"6","#"),"5","#"),"4","#"),"3","#"),"2","#"),"1","#"),"0","#"),CHAR(10),""),"$",""),"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'!O37),_xlfn.FORMULATEXT('3 Grade Avg '!O37),'3 Grade Avg '!O37),"9","#"),"8","#"),"7","#"),"6","#"),"5","#"),"4","#"),"3","#"),"2","#"),"1","#"),"0","#"),CHAR(10),""),"$",""),"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'!O37),_xlfn.FORMULATEXT('#_3 Grade Avg '!O37),'#_3 Grade Avg '!O37),"9","#"),"8","#"),"7","#"),"6","#"),"5","#"),"4","#"),"3","#"),"2","#"),"1","#"),"0","#"),CHAR(10),""),"$",""),"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'!O37),_xlfn.FORMULATEXT('#_3 Grade Avg '!O37),'#_3 Grade Avg '!O37),"9","#"),"8","#"),"7","#"),"6","#"),"5","#"),"4","#"),"3","#"),"2","#"),"1","#"),"0","#"),CHAR(10),""),"$","")," ",""),",","@"),"&gt;","@"),"&lt;","@"),"=","@"),")","@"),"(","@"),"^","@"),"/","@"),"+","@"),"*","@"),"-","@"),"@#","")))/2,TRUE,FALSE),"HardCodeMsg",IF(LEN(IF(_xlfn.ISFORMULA('3 Grade Avg '!O37),_xlfn.FORMULATEXT('3 Grade Avg '!O37),'3 Grade Avg '!O37))-LEN(SUBSTITUTE(IF(_xlfn.ISFORMULA('3 Grade Avg '!O37),_xlfn.FORMULATEXT('3 Grade Avg '!O37),'3 Grade Avg '!O37),"""",""))&gt;LEN(IF(_xlfn.ISFORMULA('#_3 Grade Avg '!O37),_xlfn.FORMULATEXT('#_3 Grade Avg '!O37),'#_3 Grade Avg '!O37))-LEN(SUBSTITUTE(IF(_xlfn.ISFORMULA('#_3 Grade Avg '!O37),_xlfn.FORMULATEXT('#_3 Grade Avg '!O37),'#_3 Grade Avg '!O37),"""","")),TRUE,FALSE),"HardQuoteMsg",IF(LEN(IF(_xlfn.ISFORMULA('3 Grade Avg '!O37),_xlfn.FORMULATEXT('3 Grade Avg '!O37),'3 Grade Avg '!O37))-LEN(SUBSTITUTE(IF(_xlfn.ISFORMULA('3 Grade Avg '!O37),_xlfn.FORMULATEXT('3 Grade Avg '!O37),'3 Grade Avg '!O37),"$",""))&lt;0.5*(LEN(IF(_xlfn.ISFORMULA('#_3 Grade Avg '!O37),_xlfn.FORMULATEXT('#_3 Grade Avg '!O37),'#_3 Grade Avg '!O37))-LEN(SUBSTITUTE(IF(_xlfn.ISFORMULA('#_3 Grade Avg '!O37),_xlfn.FORMULATEXT('#_3 Grade Avg '!O37),'#_3 Grade Avg '!O37),"$",""))),TRUE,FALSE),"MissingAbsMsg",TRUE,"PerfectMsg")</f>
        <v/>
      </c>
      <c r="P37" s="371" t="str">
        <f ca="1">_xlfn.IFS(ISBLANK('3 Grade Avg '!P37),"",IF(NOT(ISNA('#_3 Grade Avg '!P37)),IF(ISNA('3 Grade Avg '!P37),TRUE,FALSE),FALSE),"StuNAMsg",IF(AND(ISNA('#_3 Grade Avg '!P37),ISNA('3 Grade Avg '!P37)),TRUE,FALSE),"PerfectMsg",IF(NOT(ISERROR('#_3 Grade Avg '!P37)),IF(ISERROR('3 Grade Avg '!P37),TRUE,FALSE),FALSE),"StuErrorMsg",IF(TYPE('#_3 Grade Avg '!P37)&lt;&gt;TYPE('3 Grade Avg '!P37),TRUE,FALSE),"WrongTypeMsg",IF(_xlfn.ISFORMULA('#_3 Grade Avg '!P37),IF(NOT(_xlfn.ISFORMULA('3 Grade Avg '!P37)),TRUE),FALSE),"MissingFormulaMsg",IF(NOT(AND(ISNUMBER(FIND("[",_xlfn.FORMULATEXT('#_3 Grade Avg '!P37))),ISNUMBER(FIND("!",_xlfn.FORMULATEXT('#_3 Grade Avg '!P37))))),AND(ISNUMBER(FIND("[",_xlfn.FORMULATEXT('3 Grade Avg '!P37))),ISNUMBER(FIND("!",_xlfn.FORMULATEXT('3 Grade Avg '!P37)))),FALSE),"ExternalRefsMsg",IF(ISNUMBER('#_3 Grade Avg '!P37),IF(ABS('#_3 Grade Avg '!P37-'3 Grade Avg '!P37)&gt;0.00001,TRUE,FALSE),IF('#_3 Grade Avg '!P37&lt;&gt;'3 Grade Avg '!P37,TRUE,FALSE)),IF(ISNUMBER('#_3 Grade Avg '!P37),IF('#_3 Grade Avg '!P37&gt;'3 Grade Avg '!P37,"TooLow","TooHigh"),"WrongAnswer"),NOT(_xlfn.ISFORMULA('#_3 Grade Avg '!P37)),"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'!P37),_xlfn.FORMULATEXT('3 Grade Avg '!P37),'3 Grade Avg '!P37),"9","#"),"8","#"),"7","#"),"6","#"),"5","#"),"4","#"),"3","#"),"2","#"),"1","#"),"0","#"),CHAR(10),""),"$",""),"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'!P37),_xlfn.FORMULATEXT('3 Grade Avg '!P37),'3 Grade Avg '!P37),"9","#"),"8","#"),"7","#"),"6","#"),"5","#"),"4","#"),"3","#"),"2","#"),"1","#"),"0","#"),CHAR(10),""),"$",""),"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'!P37),_xlfn.FORMULATEXT('#_3 Grade Avg '!P37),'#_3 Grade Avg '!P37),"9","#"),"8","#"),"7","#"),"6","#"),"5","#"),"4","#"),"3","#"),"2","#"),"1","#"),"0","#"),CHAR(10),""),"$",""),"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'!P37),_xlfn.FORMULATEXT('#_3 Grade Avg '!P37),'#_3 Grade Avg '!P37),"9","#"),"8","#"),"7","#"),"6","#"),"5","#"),"4","#"),"3","#"),"2","#"),"1","#"),"0","#"),CHAR(10),""),"$","")," ",""),",","@"),"&gt;","@"),"&lt;","@"),"=","@"),")","@"),"(","@"),"^","@"),"/","@"),"+","@"),"*","@"),"-","@"),"@#","")))/2,TRUE,FALSE),"HardCodeMsg",IF(LEN(IF(_xlfn.ISFORMULA('3 Grade Avg '!P37),_xlfn.FORMULATEXT('3 Grade Avg '!P37),'3 Grade Avg '!P37))-LEN(SUBSTITUTE(IF(_xlfn.ISFORMULA('3 Grade Avg '!P37),_xlfn.FORMULATEXT('3 Grade Avg '!P37),'3 Grade Avg '!P37),"""",""))&gt;LEN(IF(_xlfn.ISFORMULA('#_3 Grade Avg '!P37),_xlfn.FORMULATEXT('#_3 Grade Avg '!P37),'#_3 Grade Avg '!P37))-LEN(SUBSTITUTE(IF(_xlfn.ISFORMULA('#_3 Grade Avg '!P37),_xlfn.FORMULATEXT('#_3 Grade Avg '!P37),'#_3 Grade Avg '!P37),"""","")),TRUE,FALSE),"HardQuoteMsg",IF(LEN(IF(_xlfn.ISFORMULA('3 Grade Avg '!P37),_xlfn.FORMULATEXT('3 Grade Avg '!P37),'3 Grade Avg '!P37))-LEN(SUBSTITUTE(IF(_xlfn.ISFORMULA('3 Grade Avg '!P37),_xlfn.FORMULATEXT('3 Grade Avg '!P37),'3 Grade Avg '!P37),"$",""))&lt;0.5*(LEN(IF(_xlfn.ISFORMULA('#_3 Grade Avg '!P37),_xlfn.FORMULATEXT('#_3 Grade Avg '!P37),'#_3 Grade Avg '!P37))-LEN(SUBSTITUTE(IF(_xlfn.ISFORMULA('#_3 Grade Avg '!P37),_xlfn.FORMULATEXT('#_3 Grade Avg '!P37),'#_3 Grade Avg '!P37),"$",""))),TRUE,FALSE),"MissingAbsMsg",TRUE,"PerfectMsg")</f>
        <v/>
      </c>
      <c r="Q37" s="371" t="str">
        <f ca="1">_xlfn.IFS(ISBLANK('3 Grade Avg '!Q37),"",IF(NOT(ISNA('#_3 Grade Avg '!Q37)),IF(ISNA('3 Grade Avg '!Q37),TRUE,FALSE),FALSE),"StuNAMsg",IF(AND(ISNA('#_3 Grade Avg '!Q37),ISNA('3 Grade Avg '!Q37)),TRUE,FALSE),"PerfectMsg",IF(NOT(ISERROR('#_3 Grade Avg '!Q37)),IF(ISERROR('3 Grade Avg '!Q37),TRUE,FALSE),FALSE),"StuErrorMsg",IF(TYPE('#_3 Grade Avg '!Q37)&lt;&gt;TYPE('3 Grade Avg '!Q37),TRUE,FALSE),"WrongTypeMsg",IF(_xlfn.ISFORMULA('#_3 Grade Avg '!Q37),IF(NOT(_xlfn.ISFORMULA('3 Grade Avg '!Q37)),TRUE),FALSE),"MissingFormulaMsg",IF(NOT(AND(ISNUMBER(FIND("[",_xlfn.FORMULATEXT('#_3 Grade Avg '!Q37))),ISNUMBER(FIND("!",_xlfn.FORMULATEXT('#_3 Grade Avg '!Q37))))),AND(ISNUMBER(FIND("[",_xlfn.FORMULATEXT('3 Grade Avg '!Q37))),ISNUMBER(FIND("!",_xlfn.FORMULATEXT('3 Grade Avg '!Q37)))),FALSE),"ExternalRefsMsg",IF(ISNUMBER('#_3 Grade Avg '!Q37),IF(ABS('#_3 Grade Avg '!Q37-'3 Grade Avg '!Q37)&gt;0.00001,TRUE,FALSE),IF('#_3 Grade Avg '!Q37&lt;&gt;'3 Grade Avg '!Q37,TRUE,FALSE)),IF(ISNUMBER('#_3 Grade Avg '!Q37),IF('#_3 Grade Avg '!Q37&gt;'3 Grade Avg '!Q37,"TooLow","TooHigh"),"WrongAnswer"),NOT(_xlfn.ISFORMULA('#_3 Grade Avg '!Q37)),"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'!Q37),_xlfn.FORMULATEXT('3 Grade Avg '!Q37),'3 Grade Avg '!Q37),"9","#"),"8","#"),"7","#"),"6","#"),"5","#"),"4","#"),"3","#"),"2","#"),"1","#"),"0","#"),CHAR(10),""),"$",""),"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'!Q37),_xlfn.FORMULATEXT('3 Grade Avg '!Q37),'3 Grade Avg '!Q37),"9","#"),"8","#"),"7","#"),"6","#"),"5","#"),"4","#"),"3","#"),"2","#"),"1","#"),"0","#"),CHAR(10),""),"$",""),"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'!Q37),_xlfn.FORMULATEXT('#_3 Grade Avg '!Q37),'#_3 Grade Avg '!Q37),"9","#"),"8","#"),"7","#"),"6","#"),"5","#"),"4","#"),"3","#"),"2","#"),"1","#"),"0","#"),CHAR(10),""),"$",""),"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'!Q37),_xlfn.FORMULATEXT('#_3 Grade Avg '!Q37),'#_3 Grade Avg '!Q37),"9","#"),"8","#"),"7","#"),"6","#"),"5","#"),"4","#"),"3","#"),"2","#"),"1","#"),"0","#"),CHAR(10),""),"$","")," ",""),",","@"),"&gt;","@"),"&lt;","@"),"=","@"),")","@"),"(","@"),"^","@"),"/","@"),"+","@"),"*","@"),"-","@"),"@#","")))/2,TRUE,FALSE),"HardCodeMsg",IF(LEN(IF(_xlfn.ISFORMULA('3 Grade Avg '!Q37),_xlfn.FORMULATEXT('3 Grade Avg '!Q37),'3 Grade Avg '!Q37))-LEN(SUBSTITUTE(IF(_xlfn.ISFORMULA('3 Grade Avg '!Q37),_xlfn.FORMULATEXT('3 Grade Avg '!Q37),'3 Grade Avg '!Q37),"""",""))&gt;LEN(IF(_xlfn.ISFORMULA('#_3 Grade Avg '!Q37),_xlfn.FORMULATEXT('#_3 Grade Avg '!Q37),'#_3 Grade Avg '!Q37))-LEN(SUBSTITUTE(IF(_xlfn.ISFORMULA('#_3 Grade Avg '!Q37),_xlfn.FORMULATEXT('#_3 Grade Avg '!Q37),'#_3 Grade Avg '!Q37),"""","")),TRUE,FALSE),"HardQuoteMsg",IF(LEN(IF(_xlfn.ISFORMULA('3 Grade Avg '!Q37),_xlfn.FORMULATEXT('3 Grade Avg '!Q37),'3 Grade Avg '!Q37))-LEN(SUBSTITUTE(IF(_xlfn.ISFORMULA('3 Grade Avg '!Q37),_xlfn.FORMULATEXT('3 Grade Avg '!Q37),'3 Grade Avg '!Q37),"$",""))&lt;0.5*(LEN(IF(_xlfn.ISFORMULA('#_3 Grade Avg '!Q37),_xlfn.FORMULATEXT('#_3 Grade Avg '!Q37),'#_3 Grade Avg '!Q37))-LEN(SUBSTITUTE(IF(_xlfn.ISFORMULA('#_3 Grade Avg '!Q37),_xlfn.FORMULATEXT('#_3 Grade Avg '!Q37),'#_3 Grade Avg '!Q37),"$",""))),TRUE,FALSE),"MissingAbsMsg",TRUE,"PerfectMsg")</f>
        <v/>
      </c>
      <c r="R37" s="372" t="str">
        <f ca="1">_xlfn.IFS(ISBLANK('3 Grade Avg '!R37),"",IF(NOT(ISNA('#_3 Grade Avg '!R37)),IF(ISNA('3 Grade Avg '!R37),TRUE,FALSE),FALSE),"StuNAMsg",IF(AND(ISNA('#_3 Grade Avg '!R37),ISNA('3 Grade Avg '!R37)),TRUE,FALSE),"PerfectMsg",IF(NOT(ISERROR('#_3 Grade Avg '!R37)),IF(ISERROR('3 Grade Avg '!R37),TRUE,FALSE),FALSE),"StuErrorMsg",IF(TYPE('#_3 Grade Avg '!R37)&lt;&gt;TYPE('3 Grade Avg '!R37),TRUE,FALSE),"WrongTypeMsg",IF(_xlfn.ISFORMULA('#_3 Grade Avg '!R37),IF(NOT(_xlfn.ISFORMULA('3 Grade Avg '!R37)),TRUE),FALSE),"MissingFormulaMsg",IF(NOT(AND(ISNUMBER(FIND("[",_xlfn.FORMULATEXT('#_3 Grade Avg '!R37))),ISNUMBER(FIND("!",_xlfn.FORMULATEXT('#_3 Grade Avg '!R37))))),AND(ISNUMBER(FIND("[",_xlfn.FORMULATEXT('3 Grade Avg '!R37))),ISNUMBER(FIND("!",_xlfn.FORMULATEXT('3 Grade Avg '!R37)))),FALSE),"ExternalRefsMsg",IF(ISNUMBER('#_3 Grade Avg '!R37),IF(ABS('#_3 Grade Avg '!R37-'3 Grade Avg '!R37)&gt;0.00001,TRUE,FALSE),IF('#_3 Grade Avg '!R37&lt;&gt;'3 Grade Avg '!R37,TRUE,FALSE)),IF(ISNUMBER('#_3 Grade Avg '!R37),IF('#_3 Grade Avg '!R37&gt;'3 Grade Avg '!R37,"TooLow","TooHigh"),"WrongAnswer"),NOT(_xlfn.ISFORMULA('#_3 Grade Avg '!R37)),"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'!R37),_xlfn.FORMULATEXT('3 Grade Avg '!R37),'3 Grade Avg '!R37),"9","#"),"8","#"),"7","#"),"6","#"),"5","#"),"4","#"),"3","#"),"2","#"),"1","#"),"0","#"),CHAR(10),""),"$",""),"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'!R37),_xlfn.FORMULATEXT('3 Grade Avg '!R37),'3 Grade Avg '!R37),"9","#"),"8","#"),"7","#"),"6","#"),"5","#"),"4","#"),"3","#"),"2","#"),"1","#"),"0","#"),CHAR(10),""),"$",""),"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'!R37),_xlfn.FORMULATEXT('#_3 Grade Avg '!R37),'#_3 Grade Avg '!R37),"9","#"),"8","#"),"7","#"),"6","#"),"5","#"),"4","#"),"3","#"),"2","#"),"1","#"),"0","#"),CHAR(10),""),"$",""),"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'!R37),_xlfn.FORMULATEXT('#_3 Grade Avg '!R37),'#_3 Grade Avg '!R37),"9","#"),"8","#"),"7","#"),"6","#"),"5","#"),"4","#"),"3","#"),"2","#"),"1","#"),"0","#"),CHAR(10),""),"$","")," ",""),",","@"),"&gt;","@"),"&lt;","@"),"=","@"),")","@"),"(","@"),"^","@"),"/","@"),"+","@"),"*","@"),"-","@"),"@#","")))/2,TRUE,FALSE),"HardCodeMsg",IF(LEN(IF(_xlfn.ISFORMULA('3 Grade Avg '!R37),_xlfn.FORMULATEXT('3 Grade Avg '!R37),'3 Grade Avg '!R37))-LEN(SUBSTITUTE(IF(_xlfn.ISFORMULA('3 Grade Avg '!R37),_xlfn.FORMULATEXT('3 Grade Avg '!R37),'3 Grade Avg '!R37),"""",""))&gt;LEN(IF(_xlfn.ISFORMULA('#_3 Grade Avg '!R37),_xlfn.FORMULATEXT('#_3 Grade Avg '!R37),'#_3 Grade Avg '!R37))-LEN(SUBSTITUTE(IF(_xlfn.ISFORMULA('#_3 Grade Avg '!R37),_xlfn.FORMULATEXT('#_3 Grade Avg '!R37),'#_3 Grade Avg '!R37),"""","")),TRUE,FALSE),"HardQuoteMsg",IF(LEN(IF(_xlfn.ISFORMULA('3 Grade Avg '!R37),_xlfn.FORMULATEXT('3 Grade Avg '!R37),'3 Grade Avg '!R37))-LEN(SUBSTITUTE(IF(_xlfn.ISFORMULA('3 Grade Avg '!R37),_xlfn.FORMULATEXT('3 Grade Avg '!R37),'3 Grade Avg '!R37),"$",""))&lt;0.5*(LEN(IF(_xlfn.ISFORMULA('#_3 Grade Avg '!R37),_xlfn.FORMULATEXT('#_3 Grade Avg '!R37),'#_3 Grade Avg '!R37))-LEN(SUBSTITUTE(IF(_xlfn.ISFORMULA('#_3 Grade Avg '!R37),_xlfn.FORMULATEXT('#_3 Grade Avg '!R37),'#_3 Grade Avg '!R37),"$",""))),TRUE,FALSE),"MissingAbsMsg",TRUE,"PerfectMsg")</f>
        <v/>
      </c>
      <c r="S37" s="366" t="str">
        <f ca="1">_xlfn.IFS(ISBLANK('3 Grade Avg '!S37),"",IF(NOT(ISNA('#_3 Grade Avg '!S37)),IF(ISNA('3 Grade Avg '!S37),TRUE,FALSE),FALSE),"StuNAMsg",IF(AND(ISNA('#_3 Grade Avg '!S37),ISNA('3 Grade Avg '!S37)),TRUE,FALSE),"PerfectMsg",IF(NOT(ISERROR('#_3 Grade Avg '!S37)),IF(ISERROR('3 Grade Avg '!S37),TRUE,FALSE),FALSE),"StuErrorMsg",IF(TYPE('#_3 Grade Avg '!S37)&lt;&gt;TYPE('3 Grade Avg '!S37),TRUE,FALSE),"WrongTypeMsg",IF(_xlfn.ISFORMULA('#_3 Grade Avg '!S37),IF(NOT(_xlfn.ISFORMULA('3 Grade Avg '!S37)),TRUE),FALSE),"MissingFormulaMsg",IF(NOT(AND(ISNUMBER(FIND("[",_xlfn.FORMULATEXT('#_3 Grade Avg '!S37))),ISNUMBER(FIND("!",_xlfn.FORMULATEXT('#_3 Grade Avg '!S37))))),AND(ISNUMBER(FIND("[",_xlfn.FORMULATEXT('3 Grade Avg '!S37))),ISNUMBER(FIND("!",_xlfn.FORMULATEXT('3 Grade Avg '!S37)))),FALSE),"ExternalRefsMsg",IF(ISNUMBER('#_3 Grade Avg '!S37),IF(ABS('#_3 Grade Avg '!S37-'3 Grade Avg '!S37)&gt;0.00001,TRUE,FALSE),IF('#_3 Grade Avg '!S37&lt;&gt;'3 Grade Avg '!S37,TRUE,FALSE)),IF(ISNUMBER('#_3 Grade Avg '!S37),IF('#_3 Grade Avg '!S37&gt;'3 Grade Avg '!S37,"TooLow","TooHigh"),"WrongAnswer"),NOT(_xlfn.ISFORMULA('#_3 Grade Avg '!S37)),"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'!S37),_xlfn.FORMULATEXT('3 Grade Avg '!S37),'3 Grade Avg '!S37),"9","#"),"8","#"),"7","#"),"6","#"),"5","#"),"4","#"),"3","#"),"2","#"),"1","#"),"0","#"),CHAR(10),""),"$",""),"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'!S37),_xlfn.FORMULATEXT('3 Grade Avg '!S37),'3 Grade Avg '!S37),"9","#"),"8","#"),"7","#"),"6","#"),"5","#"),"4","#"),"3","#"),"2","#"),"1","#"),"0","#"),CHAR(10),""),"$",""),"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'!S37),_xlfn.FORMULATEXT('#_3 Grade Avg '!S37),'#_3 Grade Avg '!S37),"9","#"),"8","#"),"7","#"),"6","#"),"5","#"),"4","#"),"3","#"),"2","#"),"1","#"),"0","#"),CHAR(10),""),"$",""),"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'!S37),_xlfn.FORMULATEXT('#_3 Grade Avg '!S37),'#_3 Grade Avg '!S37),"9","#"),"8","#"),"7","#"),"6","#"),"5","#"),"4","#"),"3","#"),"2","#"),"1","#"),"0","#"),CHAR(10),""),"$","")," ",""),",","@"),"&gt;","@"),"&lt;","@"),"=","@"),")","@"),"(","@"),"^","@"),"/","@"),"+","@"),"*","@"),"-","@"),"@#","")))/2,TRUE,FALSE),"HardCodeMsg",IF(LEN(IF(_xlfn.ISFORMULA('3 Grade Avg '!S37),_xlfn.FORMULATEXT('3 Grade Avg '!S37),'3 Grade Avg '!S37))-LEN(SUBSTITUTE(IF(_xlfn.ISFORMULA('3 Grade Avg '!S37),_xlfn.FORMULATEXT('3 Grade Avg '!S37),'3 Grade Avg '!S37),"""",""))&gt;LEN(IF(_xlfn.ISFORMULA('#_3 Grade Avg '!S37),_xlfn.FORMULATEXT('#_3 Grade Avg '!S37),'#_3 Grade Avg '!S37))-LEN(SUBSTITUTE(IF(_xlfn.ISFORMULA('#_3 Grade Avg '!S37),_xlfn.FORMULATEXT('#_3 Grade Avg '!S37),'#_3 Grade Avg '!S37),"""","")),TRUE,FALSE),"HardQuoteMsg",IF(LEN(IF(_xlfn.ISFORMULA('3 Grade Avg '!S37),_xlfn.FORMULATEXT('3 Grade Avg '!S37),'3 Grade Avg '!S37))-LEN(SUBSTITUTE(IF(_xlfn.ISFORMULA('3 Grade Avg '!S37),_xlfn.FORMULATEXT('3 Grade Avg '!S37),'3 Grade Avg '!S37),"$",""))&lt;0.5*(LEN(IF(_xlfn.ISFORMULA('#_3 Grade Avg '!S37),_xlfn.FORMULATEXT('#_3 Grade Avg '!S37),'#_3 Grade Avg '!S37))-LEN(SUBSTITUTE(IF(_xlfn.ISFORMULA('#_3 Grade Avg '!S37),_xlfn.FORMULATEXT('#_3 Grade Avg '!S37),'#_3 Grade Avg '!S37),"$",""))),TRUE,FALSE),"MissingAbsMsg",TRUE,"PerfectMsg")</f>
        <v/>
      </c>
    </row>
    <row r="38" spans="5:19" s="359" customFormat="1" x14ac:dyDescent="0.15">
      <c r="E38" s="359">
        <v>0</v>
      </c>
      <c r="F38" s="370">
        <v>0</v>
      </c>
      <c r="G38" s="370">
        <v>0</v>
      </c>
      <c r="H38" s="371">
        <v>68</v>
      </c>
      <c r="I38" s="370">
        <v>0</v>
      </c>
      <c r="J38" s="370">
        <v>0</v>
      </c>
      <c r="K38" s="370">
        <v>0</v>
      </c>
      <c r="L38" s="370">
        <v>0</v>
      </c>
      <c r="M38" s="361"/>
      <c r="N38" s="370"/>
      <c r="O38" s="370" t="str">
        <f ca="1">_xlfn.IFS(ISBLANK('3 Grade Avg '!O38),"",IF(NOT(ISNA('#_3 Grade Avg '!O38)),IF(ISNA('3 Grade Avg '!O38),TRUE,FALSE),FALSE),"StuNAMsg",IF(AND(ISNA('#_3 Grade Avg '!O38),ISNA('3 Grade Avg '!O38)),TRUE,FALSE),"PerfectMsg",IF(NOT(ISERROR('#_3 Grade Avg '!O38)),IF(ISERROR('3 Grade Avg '!O38),TRUE,FALSE),FALSE),"StuErrorMsg",IF(TYPE('#_3 Grade Avg '!O38)&lt;&gt;TYPE('3 Grade Avg '!O38),TRUE,FALSE),"WrongTypeMsg",IF(_xlfn.ISFORMULA('#_3 Grade Avg '!O38),IF(NOT(_xlfn.ISFORMULA('3 Grade Avg '!O38)),TRUE),FALSE),"MissingFormulaMsg",IF(NOT(AND(ISNUMBER(FIND("[",_xlfn.FORMULATEXT('#_3 Grade Avg '!O38))),ISNUMBER(FIND("!",_xlfn.FORMULATEXT('#_3 Grade Avg '!O38))))),AND(ISNUMBER(FIND("[",_xlfn.FORMULATEXT('3 Grade Avg '!O38))),ISNUMBER(FIND("!",_xlfn.FORMULATEXT('3 Grade Avg '!O38)))),FALSE),"ExternalRefsMsg",IF(ISNUMBER('#_3 Grade Avg '!O38),IF(ABS('#_3 Grade Avg '!O38-'3 Grade Avg '!O38)&gt;0.00001,TRUE,FALSE),IF('#_3 Grade Avg '!O38&lt;&gt;'3 Grade Avg '!O38,TRUE,FALSE)),IF(ISNUMBER('#_3 Grade Avg '!O38),IF('#_3 Grade Avg '!O38&gt;'3 Grade Avg '!O38,"TooLow","TooHigh"),"WrongAnswer"),NOT(_xlfn.ISFORMULA('#_3 Grade Avg '!O38)),"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'!O38),_xlfn.FORMULATEXT('3 Grade Avg '!O38),'3 Grade Avg '!O38),"9","#"),"8","#"),"7","#"),"6","#"),"5","#"),"4","#"),"3","#"),"2","#"),"1","#"),"0","#"),CHAR(10),""),"$",""),"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'!O38),_xlfn.FORMULATEXT('3 Grade Avg '!O38),'3 Grade Avg '!O38),"9","#"),"8","#"),"7","#"),"6","#"),"5","#"),"4","#"),"3","#"),"2","#"),"1","#"),"0","#"),CHAR(10),""),"$",""),"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'!O38),_xlfn.FORMULATEXT('#_3 Grade Avg '!O38),'#_3 Grade Avg '!O38),"9","#"),"8","#"),"7","#"),"6","#"),"5","#"),"4","#"),"3","#"),"2","#"),"1","#"),"0","#"),CHAR(10),""),"$",""),"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'!O38),_xlfn.FORMULATEXT('#_3 Grade Avg '!O38),'#_3 Grade Avg '!O38),"9","#"),"8","#"),"7","#"),"6","#"),"5","#"),"4","#"),"3","#"),"2","#"),"1","#"),"0","#"),CHAR(10),""),"$","")," ",""),",","@"),"&gt;","@"),"&lt;","@"),"=","@"),")","@"),"(","@"),"^","@"),"/","@"),"+","@"),"*","@"),"-","@"),"@#","")))/2,TRUE,FALSE),"HardCodeMsg",IF(LEN(IF(_xlfn.ISFORMULA('3 Grade Avg '!O38),_xlfn.FORMULATEXT('3 Grade Avg '!O38),'3 Grade Avg '!O38))-LEN(SUBSTITUTE(IF(_xlfn.ISFORMULA('3 Grade Avg '!O38),_xlfn.FORMULATEXT('3 Grade Avg '!O38),'3 Grade Avg '!O38),"""",""))&gt;LEN(IF(_xlfn.ISFORMULA('#_3 Grade Avg '!O38),_xlfn.FORMULATEXT('#_3 Grade Avg '!O38),'#_3 Grade Avg '!O38))-LEN(SUBSTITUTE(IF(_xlfn.ISFORMULA('#_3 Grade Avg '!O38),_xlfn.FORMULATEXT('#_3 Grade Avg '!O38),'#_3 Grade Avg '!O38),"""","")),TRUE,FALSE),"HardQuoteMsg",IF(LEN(IF(_xlfn.ISFORMULA('3 Grade Avg '!O38),_xlfn.FORMULATEXT('3 Grade Avg '!O38),'3 Grade Avg '!O38))-LEN(SUBSTITUTE(IF(_xlfn.ISFORMULA('3 Grade Avg '!O38),_xlfn.FORMULATEXT('3 Grade Avg '!O38),'3 Grade Avg '!O38),"$",""))&lt;0.5*(LEN(IF(_xlfn.ISFORMULA('#_3 Grade Avg '!O38),_xlfn.FORMULATEXT('#_3 Grade Avg '!O38),'#_3 Grade Avg '!O38))-LEN(SUBSTITUTE(IF(_xlfn.ISFORMULA('#_3 Grade Avg '!O38),_xlfn.FORMULATEXT('#_3 Grade Avg '!O38),'#_3 Grade Avg '!O38),"$",""))),TRUE,FALSE),"MissingAbsMsg",TRUE,"PerfectMsg")</f>
        <v/>
      </c>
      <c r="P38" s="371" t="str">
        <f ca="1">_xlfn.IFS(ISBLANK('3 Grade Avg '!P38),"",IF(NOT(ISNA('#_3 Grade Avg '!P38)),IF(ISNA('3 Grade Avg '!P38),TRUE,FALSE),FALSE),"StuNAMsg",IF(AND(ISNA('#_3 Grade Avg '!P38),ISNA('3 Grade Avg '!P38)),TRUE,FALSE),"PerfectMsg",IF(NOT(ISERROR('#_3 Grade Avg '!P38)),IF(ISERROR('3 Grade Avg '!P38),TRUE,FALSE),FALSE),"StuErrorMsg",IF(TYPE('#_3 Grade Avg '!P38)&lt;&gt;TYPE('3 Grade Avg '!P38),TRUE,FALSE),"WrongTypeMsg",IF(_xlfn.ISFORMULA('#_3 Grade Avg '!P38),IF(NOT(_xlfn.ISFORMULA('3 Grade Avg '!P38)),TRUE),FALSE),"MissingFormulaMsg",IF(NOT(AND(ISNUMBER(FIND("[",_xlfn.FORMULATEXT('#_3 Grade Avg '!P38))),ISNUMBER(FIND("!",_xlfn.FORMULATEXT('#_3 Grade Avg '!P38))))),AND(ISNUMBER(FIND("[",_xlfn.FORMULATEXT('3 Grade Avg '!P38))),ISNUMBER(FIND("!",_xlfn.FORMULATEXT('3 Grade Avg '!P38)))),FALSE),"ExternalRefsMsg",IF(ISNUMBER('#_3 Grade Avg '!P38),IF(ABS('#_3 Grade Avg '!P38-'3 Grade Avg '!P38)&gt;0.00001,TRUE,FALSE),IF('#_3 Grade Avg '!P38&lt;&gt;'3 Grade Avg '!P38,TRUE,FALSE)),IF(ISNUMBER('#_3 Grade Avg '!P38),IF('#_3 Grade Avg '!P38&gt;'3 Grade Avg '!P38,"TooLow","TooHigh"),"WrongAnswer"),NOT(_xlfn.ISFORMULA('#_3 Grade Avg '!P38)),"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'!P38),_xlfn.FORMULATEXT('3 Grade Avg '!P38),'3 Grade Avg '!P38),"9","#"),"8","#"),"7","#"),"6","#"),"5","#"),"4","#"),"3","#"),"2","#"),"1","#"),"0","#"),CHAR(10),""),"$",""),"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'!P38),_xlfn.FORMULATEXT('3 Grade Avg '!P38),'3 Grade Avg '!P38),"9","#"),"8","#"),"7","#"),"6","#"),"5","#"),"4","#"),"3","#"),"2","#"),"1","#"),"0","#"),CHAR(10),""),"$",""),"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'!P38),_xlfn.FORMULATEXT('#_3 Grade Avg '!P38),'#_3 Grade Avg '!P38),"9","#"),"8","#"),"7","#"),"6","#"),"5","#"),"4","#"),"3","#"),"2","#"),"1","#"),"0","#"),CHAR(10),""),"$",""),"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'!P38),_xlfn.FORMULATEXT('#_3 Grade Avg '!P38),'#_3 Grade Avg '!P38),"9","#"),"8","#"),"7","#"),"6","#"),"5","#"),"4","#"),"3","#"),"2","#"),"1","#"),"0","#"),CHAR(10),""),"$","")," ",""),",","@"),"&gt;","@"),"&lt;","@"),"=","@"),")","@"),"(","@"),"^","@"),"/","@"),"+","@"),"*","@"),"-","@"),"@#","")))/2,TRUE,FALSE),"HardCodeMsg",IF(LEN(IF(_xlfn.ISFORMULA('3 Grade Avg '!P38),_xlfn.FORMULATEXT('3 Grade Avg '!P38),'3 Grade Avg '!P38))-LEN(SUBSTITUTE(IF(_xlfn.ISFORMULA('3 Grade Avg '!P38),_xlfn.FORMULATEXT('3 Grade Avg '!P38),'3 Grade Avg '!P38),"""",""))&gt;LEN(IF(_xlfn.ISFORMULA('#_3 Grade Avg '!P38),_xlfn.FORMULATEXT('#_3 Grade Avg '!P38),'#_3 Grade Avg '!P38))-LEN(SUBSTITUTE(IF(_xlfn.ISFORMULA('#_3 Grade Avg '!P38),_xlfn.FORMULATEXT('#_3 Grade Avg '!P38),'#_3 Grade Avg '!P38),"""","")),TRUE,FALSE),"HardQuoteMsg",IF(LEN(IF(_xlfn.ISFORMULA('3 Grade Avg '!P38),_xlfn.FORMULATEXT('3 Grade Avg '!P38),'3 Grade Avg '!P38))-LEN(SUBSTITUTE(IF(_xlfn.ISFORMULA('3 Grade Avg '!P38),_xlfn.FORMULATEXT('3 Grade Avg '!P38),'3 Grade Avg '!P38),"$",""))&lt;0.5*(LEN(IF(_xlfn.ISFORMULA('#_3 Grade Avg '!P38),_xlfn.FORMULATEXT('#_3 Grade Avg '!P38),'#_3 Grade Avg '!P38))-LEN(SUBSTITUTE(IF(_xlfn.ISFORMULA('#_3 Grade Avg '!P38),_xlfn.FORMULATEXT('#_3 Grade Avg '!P38),'#_3 Grade Avg '!P38),"$",""))),TRUE,FALSE),"MissingAbsMsg",TRUE,"PerfectMsg")</f>
        <v/>
      </c>
      <c r="Q38" s="371" t="str">
        <f ca="1">_xlfn.IFS(ISBLANK('3 Grade Avg '!Q38),"",IF(NOT(ISNA('#_3 Grade Avg '!Q38)),IF(ISNA('3 Grade Avg '!Q38),TRUE,FALSE),FALSE),"StuNAMsg",IF(AND(ISNA('#_3 Grade Avg '!Q38),ISNA('3 Grade Avg '!Q38)),TRUE,FALSE),"PerfectMsg",IF(NOT(ISERROR('#_3 Grade Avg '!Q38)),IF(ISERROR('3 Grade Avg '!Q38),TRUE,FALSE),FALSE),"StuErrorMsg",IF(TYPE('#_3 Grade Avg '!Q38)&lt;&gt;TYPE('3 Grade Avg '!Q38),TRUE,FALSE),"WrongTypeMsg",IF(_xlfn.ISFORMULA('#_3 Grade Avg '!Q38),IF(NOT(_xlfn.ISFORMULA('3 Grade Avg '!Q38)),TRUE),FALSE),"MissingFormulaMsg",IF(NOT(AND(ISNUMBER(FIND("[",_xlfn.FORMULATEXT('#_3 Grade Avg '!Q38))),ISNUMBER(FIND("!",_xlfn.FORMULATEXT('#_3 Grade Avg '!Q38))))),AND(ISNUMBER(FIND("[",_xlfn.FORMULATEXT('3 Grade Avg '!Q38))),ISNUMBER(FIND("!",_xlfn.FORMULATEXT('3 Grade Avg '!Q38)))),FALSE),"ExternalRefsMsg",IF(ISNUMBER('#_3 Grade Avg '!Q38),IF(ABS('#_3 Grade Avg '!Q38-'3 Grade Avg '!Q38)&gt;0.00001,TRUE,FALSE),IF('#_3 Grade Avg '!Q38&lt;&gt;'3 Grade Avg '!Q38,TRUE,FALSE)),IF(ISNUMBER('#_3 Grade Avg '!Q38),IF('#_3 Grade Avg '!Q38&gt;'3 Grade Avg '!Q38,"TooLow","TooHigh"),"WrongAnswer"),NOT(_xlfn.ISFORMULA('#_3 Grade Avg '!Q38)),"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'!Q38),_xlfn.FORMULATEXT('3 Grade Avg '!Q38),'3 Grade Avg '!Q38),"9","#"),"8","#"),"7","#"),"6","#"),"5","#"),"4","#"),"3","#"),"2","#"),"1","#"),"0","#"),CHAR(10),""),"$",""),"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'!Q38),_xlfn.FORMULATEXT('3 Grade Avg '!Q38),'3 Grade Avg '!Q38),"9","#"),"8","#"),"7","#"),"6","#"),"5","#"),"4","#"),"3","#"),"2","#"),"1","#"),"0","#"),CHAR(10),""),"$",""),"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'!Q38),_xlfn.FORMULATEXT('#_3 Grade Avg '!Q38),'#_3 Grade Avg '!Q38),"9","#"),"8","#"),"7","#"),"6","#"),"5","#"),"4","#"),"3","#"),"2","#"),"1","#"),"0","#"),CHAR(10),""),"$",""),"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'!Q38),_xlfn.FORMULATEXT('#_3 Grade Avg '!Q38),'#_3 Grade Avg '!Q38),"9","#"),"8","#"),"7","#"),"6","#"),"5","#"),"4","#"),"3","#"),"2","#"),"1","#"),"0","#"),CHAR(10),""),"$","")," ",""),",","@"),"&gt;","@"),"&lt;","@"),"=","@"),")","@"),"(","@"),"^","@"),"/","@"),"+","@"),"*","@"),"-","@"),"@#","")))/2,TRUE,FALSE),"HardCodeMsg",IF(LEN(IF(_xlfn.ISFORMULA('3 Grade Avg '!Q38),_xlfn.FORMULATEXT('3 Grade Avg '!Q38),'3 Grade Avg '!Q38))-LEN(SUBSTITUTE(IF(_xlfn.ISFORMULA('3 Grade Avg '!Q38),_xlfn.FORMULATEXT('3 Grade Avg '!Q38),'3 Grade Avg '!Q38),"""",""))&gt;LEN(IF(_xlfn.ISFORMULA('#_3 Grade Avg '!Q38),_xlfn.FORMULATEXT('#_3 Grade Avg '!Q38),'#_3 Grade Avg '!Q38))-LEN(SUBSTITUTE(IF(_xlfn.ISFORMULA('#_3 Grade Avg '!Q38),_xlfn.FORMULATEXT('#_3 Grade Avg '!Q38),'#_3 Grade Avg '!Q38),"""","")),TRUE,FALSE),"HardQuoteMsg",IF(LEN(IF(_xlfn.ISFORMULA('3 Grade Avg '!Q38),_xlfn.FORMULATEXT('3 Grade Avg '!Q38),'3 Grade Avg '!Q38))-LEN(SUBSTITUTE(IF(_xlfn.ISFORMULA('3 Grade Avg '!Q38),_xlfn.FORMULATEXT('3 Grade Avg '!Q38),'3 Grade Avg '!Q38),"$",""))&lt;0.5*(LEN(IF(_xlfn.ISFORMULA('#_3 Grade Avg '!Q38),_xlfn.FORMULATEXT('#_3 Grade Avg '!Q38),'#_3 Grade Avg '!Q38))-LEN(SUBSTITUTE(IF(_xlfn.ISFORMULA('#_3 Grade Avg '!Q38),_xlfn.FORMULATEXT('#_3 Grade Avg '!Q38),'#_3 Grade Avg '!Q38),"$",""))),TRUE,FALSE),"MissingAbsMsg",TRUE,"PerfectMsg")</f>
        <v/>
      </c>
      <c r="R38" s="372" t="str">
        <f ca="1">_xlfn.IFS(ISBLANK('3 Grade Avg '!R38),"",IF(NOT(ISNA('#_3 Grade Avg '!R38)),IF(ISNA('3 Grade Avg '!R38),TRUE,FALSE),FALSE),"StuNAMsg",IF(AND(ISNA('#_3 Grade Avg '!R38),ISNA('3 Grade Avg '!R38)),TRUE,FALSE),"PerfectMsg",IF(NOT(ISERROR('#_3 Grade Avg '!R38)),IF(ISERROR('3 Grade Avg '!R38),TRUE,FALSE),FALSE),"StuErrorMsg",IF(TYPE('#_3 Grade Avg '!R38)&lt;&gt;TYPE('3 Grade Avg '!R38),TRUE,FALSE),"WrongTypeMsg",IF(_xlfn.ISFORMULA('#_3 Grade Avg '!R38),IF(NOT(_xlfn.ISFORMULA('3 Grade Avg '!R38)),TRUE),FALSE),"MissingFormulaMsg",IF(NOT(AND(ISNUMBER(FIND("[",_xlfn.FORMULATEXT('#_3 Grade Avg '!R38))),ISNUMBER(FIND("!",_xlfn.FORMULATEXT('#_3 Grade Avg '!R38))))),AND(ISNUMBER(FIND("[",_xlfn.FORMULATEXT('3 Grade Avg '!R38))),ISNUMBER(FIND("!",_xlfn.FORMULATEXT('3 Grade Avg '!R38)))),FALSE),"ExternalRefsMsg",IF(ISNUMBER('#_3 Grade Avg '!R38),IF(ABS('#_3 Grade Avg '!R38-'3 Grade Avg '!R38)&gt;0.00001,TRUE,FALSE),IF('#_3 Grade Avg '!R38&lt;&gt;'3 Grade Avg '!R38,TRUE,FALSE)),IF(ISNUMBER('#_3 Grade Avg '!R38),IF('#_3 Grade Avg '!R38&gt;'3 Grade Avg '!R38,"TooLow","TooHigh"),"WrongAnswer"),NOT(_xlfn.ISFORMULA('#_3 Grade Avg '!R38)),"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'!R38),_xlfn.FORMULATEXT('3 Grade Avg '!R38),'3 Grade Avg '!R38),"9","#"),"8","#"),"7","#"),"6","#"),"5","#"),"4","#"),"3","#"),"2","#"),"1","#"),"0","#"),CHAR(10),""),"$",""),"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'!R38),_xlfn.FORMULATEXT('3 Grade Avg '!R38),'3 Grade Avg '!R38),"9","#"),"8","#"),"7","#"),"6","#"),"5","#"),"4","#"),"3","#"),"2","#"),"1","#"),"0","#"),CHAR(10),""),"$",""),"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'!R38),_xlfn.FORMULATEXT('#_3 Grade Avg '!R38),'#_3 Grade Avg '!R38),"9","#"),"8","#"),"7","#"),"6","#"),"5","#"),"4","#"),"3","#"),"2","#"),"1","#"),"0","#"),CHAR(10),""),"$",""),"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'!R38),_xlfn.FORMULATEXT('#_3 Grade Avg '!R38),'#_3 Grade Avg '!R38),"9","#"),"8","#"),"7","#"),"6","#"),"5","#"),"4","#"),"3","#"),"2","#"),"1","#"),"0","#"),CHAR(10),""),"$","")," ",""),",","@"),"&gt;","@"),"&lt;","@"),"=","@"),")","@"),"(","@"),"^","@"),"/","@"),"+","@"),"*","@"),"-","@"),"@#","")))/2,TRUE,FALSE),"HardCodeMsg",IF(LEN(IF(_xlfn.ISFORMULA('3 Grade Avg '!R38),_xlfn.FORMULATEXT('3 Grade Avg '!R38),'3 Grade Avg '!R38))-LEN(SUBSTITUTE(IF(_xlfn.ISFORMULA('3 Grade Avg '!R38),_xlfn.FORMULATEXT('3 Grade Avg '!R38),'3 Grade Avg '!R38),"""",""))&gt;LEN(IF(_xlfn.ISFORMULA('#_3 Grade Avg '!R38),_xlfn.FORMULATEXT('#_3 Grade Avg '!R38),'#_3 Grade Avg '!R38))-LEN(SUBSTITUTE(IF(_xlfn.ISFORMULA('#_3 Grade Avg '!R38),_xlfn.FORMULATEXT('#_3 Grade Avg '!R38),'#_3 Grade Avg '!R38),"""","")),TRUE,FALSE),"HardQuoteMsg",IF(LEN(IF(_xlfn.ISFORMULA('3 Grade Avg '!R38),_xlfn.FORMULATEXT('3 Grade Avg '!R38),'3 Grade Avg '!R38))-LEN(SUBSTITUTE(IF(_xlfn.ISFORMULA('3 Grade Avg '!R38),_xlfn.FORMULATEXT('3 Grade Avg '!R38),'3 Grade Avg '!R38),"$",""))&lt;0.5*(LEN(IF(_xlfn.ISFORMULA('#_3 Grade Avg '!R38),_xlfn.FORMULATEXT('#_3 Grade Avg '!R38),'#_3 Grade Avg '!R38))-LEN(SUBSTITUTE(IF(_xlfn.ISFORMULA('#_3 Grade Avg '!R38),_xlfn.FORMULATEXT('#_3 Grade Avg '!R38),'#_3 Grade Avg '!R38),"$",""))),TRUE,FALSE),"MissingAbsMsg",TRUE,"PerfectMsg")</f>
        <v/>
      </c>
      <c r="S38" s="366" t="str">
        <f ca="1">_xlfn.IFS(ISBLANK('3 Grade Avg '!S38),"",IF(NOT(ISNA('#_3 Grade Avg '!S38)),IF(ISNA('3 Grade Avg '!S38),TRUE,FALSE),FALSE),"StuNAMsg",IF(AND(ISNA('#_3 Grade Avg '!S38),ISNA('3 Grade Avg '!S38)),TRUE,FALSE),"PerfectMsg",IF(NOT(ISERROR('#_3 Grade Avg '!S38)),IF(ISERROR('3 Grade Avg '!S38),TRUE,FALSE),FALSE),"StuErrorMsg",IF(TYPE('#_3 Grade Avg '!S38)&lt;&gt;TYPE('3 Grade Avg '!S38),TRUE,FALSE),"WrongTypeMsg",IF(_xlfn.ISFORMULA('#_3 Grade Avg '!S38),IF(NOT(_xlfn.ISFORMULA('3 Grade Avg '!S38)),TRUE),FALSE),"MissingFormulaMsg",IF(NOT(AND(ISNUMBER(FIND("[",_xlfn.FORMULATEXT('#_3 Grade Avg '!S38))),ISNUMBER(FIND("!",_xlfn.FORMULATEXT('#_3 Grade Avg '!S38))))),AND(ISNUMBER(FIND("[",_xlfn.FORMULATEXT('3 Grade Avg '!S38))),ISNUMBER(FIND("!",_xlfn.FORMULATEXT('3 Grade Avg '!S38)))),FALSE),"ExternalRefsMsg",IF(ISNUMBER('#_3 Grade Avg '!S38),IF(ABS('#_3 Grade Avg '!S38-'3 Grade Avg '!S38)&gt;0.00001,TRUE,FALSE),IF('#_3 Grade Avg '!S38&lt;&gt;'3 Grade Avg '!S38,TRUE,FALSE)),IF(ISNUMBER('#_3 Grade Avg '!S38),IF('#_3 Grade Avg '!S38&gt;'3 Grade Avg '!S38,"TooLow","TooHigh"),"WrongAnswer"),NOT(_xlfn.ISFORMULA('#_3 Grade Avg '!S38)),"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'!S38),_xlfn.FORMULATEXT('3 Grade Avg '!S38),'3 Grade Avg '!S38),"9","#"),"8","#"),"7","#"),"6","#"),"5","#"),"4","#"),"3","#"),"2","#"),"1","#"),"0","#"),CHAR(10),""),"$",""),"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'!S38),_xlfn.FORMULATEXT('3 Grade Avg '!S38),'3 Grade Avg '!S38),"9","#"),"8","#"),"7","#"),"6","#"),"5","#"),"4","#"),"3","#"),"2","#"),"1","#"),"0","#"),CHAR(10),""),"$",""),"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'!S38),_xlfn.FORMULATEXT('#_3 Grade Avg '!S38),'#_3 Grade Avg '!S38),"9","#"),"8","#"),"7","#"),"6","#"),"5","#"),"4","#"),"3","#"),"2","#"),"1","#"),"0","#"),CHAR(10),""),"$",""),"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'!S38),_xlfn.FORMULATEXT('#_3 Grade Avg '!S38),'#_3 Grade Avg '!S38),"9","#"),"8","#"),"7","#"),"6","#"),"5","#"),"4","#"),"3","#"),"2","#"),"1","#"),"0","#"),CHAR(10),""),"$","")," ",""),",","@"),"&gt;","@"),"&lt;","@"),"=","@"),")","@"),"(","@"),"^","@"),"/","@"),"+","@"),"*","@"),"-","@"),"@#","")))/2,TRUE,FALSE),"HardCodeMsg",IF(LEN(IF(_xlfn.ISFORMULA('3 Grade Avg '!S38),_xlfn.FORMULATEXT('3 Grade Avg '!S38),'3 Grade Avg '!S38))-LEN(SUBSTITUTE(IF(_xlfn.ISFORMULA('3 Grade Avg '!S38),_xlfn.FORMULATEXT('3 Grade Avg '!S38),'3 Grade Avg '!S38),"""",""))&gt;LEN(IF(_xlfn.ISFORMULA('#_3 Grade Avg '!S38),_xlfn.FORMULATEXT('#_3 Grade Avg '!S38),'#_3 Grade Avg '!S38))-LEN(SUBSTITUTE(IF(_xlfn.ISFORMULA('#_3 Grade Avg '!S38),_xlfn.FORMULATEXT('#_3 Grade Avg '!S38),'#_3 Grade Avg '!S38),"""","")),TRUE,FALSE),"HardQuoteMsg",IF(LEN(IF(_xlfn.ISFORMULA('3 Grade Avg '!S38),_xlfn.FORMULATEXT('3 Grade Avg '!S38),'3 Grade Avg '!S38))-LEN(SUBSTITUTE(IF(_xlfn.ISFORMULA('3 Grade Avg '!S38),_xlfn.FORMULATEXT('3 Grade Avg '!S38),'3 Grade Avg '!S38),"$",""))&lt;0.5*(LEN(IF(_xlfn.ISFORMULA('#_3 Grade Avg '!S38),_xlfn.FORMULATEXT('#_3 Grade Avg '!S38),'#_3 Grade Avg '!S38))-LEN(SUBSTITUTE(IF(_xlfn.ISFORMULA('#_3 Grade Avg '!S38),_xlfn.FORMULATEXT('#_3 Grade Avg '!S38),'#_3 Grade Avg '!S38),"$",""))),TRUE,FALSE),"MissingAbsMsg",TRUE,"PerfectMsg")</f>
        <v/>
      </c>
    </row>
    <row r="39" spans="5:19" s="359" customFormat="1" x14ac:dyDescent="0.15">
      <c r="E39" s="359">
        <v>0</v>
      </c>
      <c r="F39" s="370">
        <v>0</v>
      </c>
      <c r="G39" s="370">
        <v>0</v>
      </c>
      <c r="H39" s="370">
        <v>0</v>
      </c>
      <c r="I39" s="370">
        <v>0</v>
      </c>
      <c r="J39" s="370">
        <v>0</v>
      </c>
      <c r="K39" s="370">
        <v>0</v>
      </c>
      <c r="L39" s="370">
        <v>0</v>
      </c>
      <c r="M39" s="361"/>
      <c r="N39" s="370"/>
      <c r="O39" s="370" t="str">
        <f ca="1">_xlfn.IFS(ISBLANK('3 Grade Avg '!O39),"",IF(NOT(ISNA('#_3 Grade Avg '!O39)),IF(ISNA('3 Grade Avg '!O39),TRUE,FALSE),FALSE),"StuNAMsg",IF(AND(ISNA('#_3 Grade Avg '!O39),ISNA('3 Grade Avg '!O39)),TRUE,FALSE),"PerfectMsg",IF(NOT(ISERROR('#_3 Grade Avg '!O39)),IF(ISERROR('3 Grade Avg '!O39),TRUE,FALSE),FALSE),"StuErrorMsg",IF(TYPE('#_3 Grade Avg '!O39)&lt;&gt;TYPE('3 Grade Avg '!O39),TRUE,FALSE),"WrongTypeMsg",IF(_xlfn.ISFORMULA('#_3 Grade Avg '!O39),IF(NOT(_xlfn.ISFORMULA('3 Grade Avg '!O39)),TRUE),FALSE),"MissingFormulaMsg",IF(NOT(AND(ISNUMBER(FIND("[",_xlfn.FORMULATEXT('#_3 Grade Avg '!O39))),ISNUMBER(FIND("!",_xlfn.FORMULATEXT('#_3 Grade Avg '!O39))))),AND(ISNUMBER(FIND("[",_xlfn.FORMULATEXT('3 Grade Avg '!O39))),ISNUMBER(FIND("!",_xlfn.FORMULATEXT('3 Grade Avg '!O39)))),FALSE),"ExternalRefsMsg",IF(ISNUMBER('#_3 Grade Avg '!O39),IF(ABS('#_3 Grade Avg '!O39-'3 Grade Avg '!O39)&gt;0.00001,TRUE,FALSE),IF('#_3 Grade Avg '!O39&lt;&gt;'3 Grade Avg '!O39,TRUE,FALSE)),IF(ISNUMBER('#_3 Grade Avg '!O39),IF('#_3 Grade Avg '!O39&gt;'3 Grade Avg '!O39,"TooLow","TooHigh"),"WrongAnswer"),NOT(_xlfn.ISFORMULA('#_3 Grade Avg '!O39)),"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'!O39),_xlfn.FORMULATEXT('3 Grade Avg '!O39),'3 Grade Avg '!O39),"9","#"),"8","#"),"7","#"),"6","#"),"5","#"),"4","#"),"3","#"),"2","#"),"1","#"),"0","#"),CHAR(10),""),"$",""),"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'!O39),_xlfn.FORMULATEXT('3 Grade Avg '!O39),'3 Grade Avg '!O39),"9","#"),"8","#"),"7","#"),"6","#"),"5","#"),"4","#"),"3","#"),"2","#"),"1","#"),"0","#"),CHAR(10),""),"$",""),"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'!O39),_xlfn.FORMULATEXT('#_3 Grade Avg '!O39),'#_3 Grade Avg '!O39),"9","#"),"8","#"),"7","#"),"6","#"),"5","#"),"4","#"),"3","#"),"2","#"),"1","#"),"0","#"),CHAR(10),""),"$",""),"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'!O39),_xlfn.FORMULATEXT('#_3 Grade Avg '!O39),'#_3 Grade Avg '!O39),"9","#"),"8","#"),"7","#"),"6","#"),"5","#"),"4","#"),"3","#"),"2","#"),"1","#"),"0","#"),CHAR(10),""),"$","")," ",""),",","@"),"&gt;","@"),"&lt;","@"),"=","@"),")","@"),"(","@"),"^","@"),"/","@"),"+","@"),"*","@"),"-","@"),"@#","")))/2,TRUE,FALSE),"HardCodeMsg",IF(LEN(IF(_xlfn.ISFORMULA('3 Grade Avg '!O39),_xlfn.FORMULATEXT('3 Grade Avg '!O39),'3 Grade Avg '!O39))-LEN(SUBSTITUTE(IF(_xlfn.ISFORMULA('3 Grade Avg '!O39),_xlfn.FORMULATEXT('3 Grade Avg '!O39),'3 Grade Avg '!O39),"""",""))&gt;LEN(IF(_xlfn.ISFORMULA('#_3 Grade Avg '!O39),_xlfn.FORMULATEXT('#_3 Grade Avg '!O39),'#_3 Grade Avg '!O39))-LEN(SUBSTITUTE(IF(_xlfn.ISFORMULA('#_3 Grade Avg '!O39),_xlfn.FORMULATEXT('#_3 Grade Avg '!O39),'#_3 Grade Avg '!O39),"""","")),TRUE,FALSE),"HardQuoteMsg",IF(LEN(IF(_xlfn.ISFORMULA('3 Grade Avg '!O39),_xlfn.FORMULATEXT('3 Grade Avg '!O39),'3 Grade Avg '!O39))-LEN(SUBSTITUTE(IF(_xlfn.ISFORMULA('3 Grade Avg '!O39),_xlfn.FORMULATEXT('3 Grade Avg '!O39),'3 Grade Avg '!O39),"$",""))&lt;0.5*(LEN(IF(_xlfn.ISFORMULA('#_3 Grade Avg '!O39),_xlfn.FORMULATEXT('#_3 Grade Avg '!O39),'#_3 Grade Avg '!O39))-LEN(SUBSTITUTE(IF(_xlfn.ISFORMULA('#_3 Grade Avg '!O39),_xlfn.FORMULATEXT('#_3 Grade Avg '!O39),'#_3 Grade Avg '!O39),"$",""))),TRUE,FALSE),"MissingAbsMsg",TRUE,"PerfectMsg")</f>
        <v/>
      </c>
      <c r="P39" s="371" t="str">
        <f ca="1">_xlfn.IFS(ISBLANK('3 Grade Avg '!P39),"",IF(NOT(ISNA('#_3 Grade Avg '!P39)),IF(ISNA('3 Grade Avg '!P39),TRUE,FALSE),FALSE),"StuNAMsg",IF(AND(ISNA('#_3 Grade Avg '!P39),ISNA('3 Grade Avg '!P39)),TRUE,FALSE),"PerfectMsg",IF(NOT(ISERROR('#_3 Grade Avg '!P39)),IF(ISERROR('3 Grade Avg '!P39),TRUE,FALSE),FALSE),"StuErrorMsg",IF(TYPE('#_3 Grade Avg '!P39)&lt;&gt;TYPE('3 Grade Avg '!P39),TRUE,FALSE),"WrongTypeMsg",IF(_xlfn.ISFORMULA('#_3 Grade Avg '!P39),IF(NOT(_xlfn.ISFORMULA('3 Grade Avg '!P39)),TRUE),FALSE),"MissingFormulaMsg",IF(NOT(AND(ISNUMBER(FIND("[",_xlfn.FORMULATEXT('#_3 Grade Avg '!P39))),ISNUMBER(FIND("!",_xlfn.FORMULATEXT('#_3 Grade Avg '!P39))))),AND(ISNUMBER(FIND("[",_xlfn.FORMULATEXT('3 Grade Avg '!P39))),ISNUMBER(FIND("!",_xlfn.FORMULATEXT('3 Grade Avg '!P39)))),FALSE),"ExternalRefsMsg",IF(ISNUMBER('#_3 Grade Avg '!P39),IF(ABS('#_3 Grade Avg '!P39-'3 Grade Avg '!P39)&gt;0.00001,TRUE,FALSE),IF('#_3 Grade Avg '!P39&lt;&gt;'3 Grade Avg '!P39,TRUE,FALSE)),IF(ISNUMBER('#_3 Grade Avg '!P39),IF('#_3 Grade Avg '!P39&gt;'3 Grade Avg '!P39,"TooLow","TooHigh"),"WrongAnswer"),NOT(_xlfn.ISFORMULA('#_3 Grade Avg '!P39)),"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'!P39),_xlfn.FORMULATEXT('3 Grade Avg '!P39),'3 Grade Avg '!P39),"9","#"),"8","#"),"7","#"),"6","#"),"5","#"),"4","#"),"3","#"),"2","#"),"1","#"),"0","#"),CHAR(10),""),"$",""),"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'!P39),_xlfn.FORMULATEXT('3 Grade Avg '!P39),'3 Grade Avg '!P39),"9","#"),"8","#"),"7","#"),"6","#"),"5","#"),"4","#"),"3","#"),"2","#"),"1","#"),"0","#"),CHAR(10),""),"$",""),"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'!P39),_xlfn.FORMULATEXT('#_3 Grade Avg '!P39),'#_3 Grade Avg '!P39),"9","#"),"8","#"),"7","#"),"6","#"),"5","#"),"4","#"),"3","#"),"2","#"),"1","#"),"0","#"),CHAR(10),""),"$",""),"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'!P39),_xlfn.FORMULATEXT('#_3 Grade Avg '!P39),'#_3 Grade Avg '!P39),"9","#"),"8","#"),"7","#"),"6","#"),"5","#"),"4","#"),"3","#"),"2","#"),"1","#"),"0","#"),CHAR(10),""),"$","")," ",""),",","@"),"&gt;","@"),"&lt;","@"),"=","@"),")","@"),"(","@"),"^","@"),"/","@"),"+","@"),"*","@"),"-","@"),"@#","")))/2,TRUE,FALSE),"HardCodeMsg",IF(LEN(IF(_xlfn.ISFORMULA('3 Grade Avg '!P39),_xlfn.FORMULATEXT('3 Grade Avg '!P39),'3 Grade Avg '!P39))-LEN(SUBSTITUTE(IF(_xlfn.ISFORMULA('3 Grade Avg '!P39),_xlfn.FORMULATEXT('3 Grade Avg '!P39),'3 Grade Avg '!P39),"""",""))&gt;LEN(IF(_xlfn.ISFORMULA('#_3 Grade Avg '!P39),_xlfn.FORMULATEXT('#_3 Grade Avg '!P39),'#_3 Grade Avg '!P39))-LEN(SUBSTITUTE(IF(_xlfn.ISFORMULA('#_3 Grade Avg '!P39),_xlfn.FORMULATEXT('#_3 Grade Avg '!P39),'#_3 Grade Avg '!P39),"""","")),TRUE,FALSE),"HardQuoteMsg",IF(LEN(IF(_xlfn.ISFORMULA('3 Grade Avg '!P39),_xlfn.FORMULATEXT('3 Grade Avg '!P39),'3 Grade Avg '!P39))-LEN(SUBSTITUTE(IF(_xlfn.ISFORMULA('3 Grade Avg '!P39),_xlfn.FORMULATEXT('3 Grade Avg '!P39),'3 Grade Avg '!P39),"$",""))&lt;0.5*(LEN(IF(_xlfn.ISFORMULA('#_3 Grade Avg '!P39),_xlfn.FORMULATEXT('#_3 Grade Avg '!P39),'#_3 Grade Avg '!P39))-LEN(SUBSTITUTE(IF(_xlfn.ISFORMULA('#_3 Grade Avg '!P39),_xlfn.FORMULATEXT('#_3 Grade Avg '!P39),'#_3 Grade Avg '!P39),"$",""))),TRUE,FALSE),"MissingAbsMsg",TRUE,"PerfectMsg")</f>
        <v/>
      </c>
      <c r="Q39" s="371" t="str">
        <f ca="1">_xlfn.IFS(ISBLANK('3 Grade Avg '!Q39),"",IF(NOT(ISNA('#_3 Grade Avg '!Q39)),IF(ISNA('3 Grade Avg '!Q39),TRUE,FALSE),FALSE),"StuNAMsg",IF(AND(ISNA('#_3 Grade Avg '!Q39),ISNA('3 Grade Avg '!Q39)),TRUE,FALSE),"PerfectMsg",IF(NOT(ISERROR('#_3 Grade Avg '!Q39)),IF(ISERROR('3 Grade Avg '!Q39),TRUE,FALSE),FALSE),"StuErrorMsg",IF(TYPE('#_3 Grade Avg '!Q39)&lt;&gt;TYPE('3 Grade Avg '!Q39),TRUE,FALSE),"WrongTypeMsg",IF(_xlfn.ISFORMULA('#_3 Grade Avg '!Q39),IF(NOT(_xlfn.ISFORMULA('3 Grade Avg '!Q39)),TRUE),FALSE),"MissingFormulaMsg",IF(NOT(AND(ISNUMBER(FIND("[",_xlfn.FORMULATEXT('#_3 Grade Avg '!Q39))),ISNUMBER(FIND("!",_xlfn.FORMULATEXT('#_3 Grade Avg '!Q39))))),AND(ISNUMBER(FIND("[",_xlfn.FORMULATEXT('3 Grade Avg '!Q39))),ISNUMBER(FIND("!",_xlfn.FORMULATEXT('3 Grade Avg '!Q39)))),FALSE),"ExternalRefsMsg",IF(ISNUMBER('#_3 Grade Avg '!Q39),IF(ABS('#_3 Grade Avg '!Q39-'3 Grade Avg '!Q39)&gt;0.00001,TRUE,FALSE),IF('#_3 Grade Avg '!Q39&lt;&gt;'3 Grade Avg '!Q39,TRUE,FALSE)),IF(ISNUMBER('#_3 Grade Avg '!Q39),IF('#_3 Grade Avg '!Q39&gt;'3 Grade Avg '!Q39,"TooLow","TooHigh"),"WrongAnswer"),NOT(_xlfn.ISFORMULA('#_3 Grade Avg '!Q39)),"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'!Q39),_xlfn.FORMULATEXT('3 Grade Avg '!Q39),'3 Grade Avg '!Q39),"9","#"),"8","#"),"7","#"),"6","#"),"5","#"),"4","#"),"3","#"),"2","#"),"1","#"),"0","#"),CHAR(10),""),"$",""),"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'!Q39),_xlfn.FORMULATEXT('3 Grade Avg '!Q39),'3 Grade Avg '!Q39),"9","#"),"8","#"),"7","#"),"6","#"),"5","#"),"4","#"),"3","#"),"2","#"),"1","#"),"0","#"),CHAR(10),""),"$",""),"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'!Q39),_xlfn.FORMULATEXT('#_3 Grade Avg '!Q39),'#_3 Grade Avg '!Q39),"9","#"),"8","#"),"7","#"),"6","#"),"5","#"),"4","#"),"3","#"),"2","#"),"1","#"),"0","#"),CHAR(10),""),"$",""),"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'!Q39),_xlfn.FORMULATEXT('#_3 Grade Avg '!Q39),'#_3 Grade Avg '!Q39),"9","#"),"8","#"),"7","#"),"6","#"),"5","#"),"4","#"),"3","#"),"2","#"),"1","#"),"0","#"),CHAR(10),""),"$","")," ",""),",","@"),"&gt;","@"),"&lt;","@"),"=","@"),")","@"),"(","@"),"^","@"),"/","@"),"+","@"),"*","@"),"-","@"),"@#","")))/2,TRUE,FALSE),"HardCodeMsg",IF(LEN(IF(_xlfn.ISFORMULA('3 Grade Avg '!Q39),_xlfn.FORMULATEXT('3 Grade Avg '!Q39),'3 Grade Avg '!Q39))-LEN(SUBSTITUTE(IF(_xlfn.ISFORMULA('3 Grade Avg '!Q39),_xlfn.FORMULATEXT('3 Grade Avg '!Q39),'3 Grade Avg '!Q39),"""",""))&gt;LEN(IF(_xlfn.ISFORMULA('#_3 Grade Avg '!Q39),_xlfn.FORMULATEXT('#_3 Grade Avg '!Q39),'#_3 Grade Avg '!Q39))-LEN(SUBSTITUTE(IF(_xlfn.ISFORMULA('#_3 Grade Avg '!Q39),_xlfn.FORMULATEXT('#_3 Grade Avg '!Q39),'#_3 Grade Avg '!Q39),"""","")),TRUE,FALSE),"HardQuoteMsg",IF(LEN(IF(_xlfn.ISFORMULA('3 Grade Avg '!Q39),_xlfn.FORMULATEXT('3 Grade Avg '!Q39),'3 Grade Avg '!Q39))-LEN(SUBSTITUTE(IF(_xlfn.ISFORMULA('3 Grade Avg '!Q39),_xlfn.FORMULATEXT('3 Grade Avg '!Q39),'3 Grade Avg '!Q39),"$",""))&lt;0.5*(LEN(IF(_xlfn.ISFORMULA('#_3 Grade Avg '!Q39),_xlfn.FORMULATEXT('#_3 Grade Avg '!Q39),'#_3 Grade Avg '!Q39))-LEN(SUBSTITUTE(IF(_xlfn.ISFORMULA('#_3 Grade Avg '!Q39),_xlfn.FORMULATEXT('#_3 Grade Avg '!Q39),'#_3 Grade Avg '!Q39),"$",""))),TRUE,FALSE),"MissingAbsMsg",TRUE,"PerfectMsg")</f>
        <v/>
      </c>
      <c r="R39" s="372" t="str">
        <f ca="1">_xlfn.IFS(ISBLANK('3 Grade Avg '!R39),"",IF(NOT(ISNA('#_3 Grade Avg '!R39)),IF(ISNA('3 Grade Avg '!R39),TRUE,FALSE),FALSE),"StuNAMsg",IF(AND(ISNA('#_3 Grade Avg '!R39),ISNA('3 Grade Avg '!R39)),TRUE,FALSE),"PerfectMsg",IF(NOT(ISERROR('#_3 Grade Avg '!R39)),IF(ISERROR('3 Grade Avg '!R39),TRUE,FALSE),FALSE),"StuErrorMsg",IF(TYPE('#_3 Grade Avg '!R39)&lt;&gt;TYPE('3 Grade Avg '!R39),TRUE,FALSE),"WrongTypeMsg",IF(_xlfn.ISFORMULA('#_3 Grade Avg '!R39),IF(NOT(_xlfn.ISFORMULA('3 Grade Avg '!R39)),TRUE),FALSE),"MissingFormulaMsg",IF(NOT(AND(ISNUMBER(FIND("[",_xlfn.FORMULATEXT('#_3 Grade Avg '!R39))),ISNUMBER(FIND("!",_xlfn.FORMULATEXT('#_3 Grade Avg '!R39))))),AND(ISNUMBER(FIND("[",_xlfn.FORMULATEXT('3 Grade Avg '!R39))),ISNUMBER(FIND("!",_xlfn.FORMULATEXT('3 Grade Avg '!R39)))),FALSE),"ExternalRefsMsg",IF(ISNUMBER('#_3 Grade Avg '!R39),IF(ABS('#_3 Grade Avg '!R39-'3 Grade Avg '!R39)&gt;0.00001,TRUE,FALSE),IF('#_3 Grade Avg '!R39&lt;&gt;'3 Grade Avg '!R39,TRUE,FALSE)),IF(ISNUMBER('#_3 Grade Avg '!R39),IF('#_3 Grade Avg '!R39&gt;'3 Grade Avg '!R39,"TooLow","TooHigh"),"WrongAnswer"),NOT(_xlfn.ISFORMULA('#_3 Grade Avg '!R39)),"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'!R39),_xlfn.FORMULATEXT('3 Grade Avg '!R39),'3 Grade Avg '!R39),"9","#"),"8","#"),"7","#"),"6","#"),"5","#"),"4","#"),"3","#"),"2","#"),"1","#"),"0","#"),CHAR(10),""),"$",""),"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'!R39),_xlfn.FORMULATEXT('3 Grade Avg '!R39),'3 Grade Avg '!R39),"9","#"),"8","#"),"7","#"),"6","#"),"5","#"),"4","#"),"3","#"),"2","#"),"1","#"),"0","#"),CHAR(10),""),"$",""),"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'!R39),_xlfn.FORMULATEXT('#_3 Grade Avg '!R39),'#_3 Grade Avg '!R39),"9","#"),"8","#"),"7","#"),"6","#"),"5","#"),"4","#"),"3","#"),"2","#"),"1","#"),"0","#"),CHAR(10),""),"$",""),"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'!R39),_xlfn.FORMULATEXT('#_3 Grade Avg '!R39),'#_3 Grade Avg '!R39),"9","#"),"8","#"),"7","#"),"6","#"),"5","#"),"4","#"),"3","#"),"2","#"),"1","#"),"0","#"),CHAR(10),""),"$","")," ",""),",","@"),"&gt;","@"),"&lt;","@"),"=","@"),")","@"),"(","@"),"^","@"),"/","@"),"+","@"),"*","@"),"-","@"),"@#","")))/2,TRUE,FALSE),"HardCodeMsg",IF(LEN(IF(_xlfn.ISFORMULA('3 Grade Avg '!R39),_xlfn.FORMULATEXT('3 Grade Avg '!R39),'3 Grade Avg '!R39))-LEN(SUBSTITUTE(IF(_xlfn.ISFORMULA('3 Grade Avg '!R39),_xlfn.FORMULATEXT('3 Grade Avg '!R39),'3 Grade Avg '!R39),"""",""))&gt;LEN(IF(_xlfn.ISFORMULA('#_3 Grade Avg '!R39),_xlfn.FORMULATEXT('#_3 Grade Avg '!R39),'#_3 Grade Avg '!R39))-LEN(SUBSTITUTE(IF(_xlfn.ISFORMULA('#_3 Grade Avg '!R39),_xlfn.FORMULATEXT('#_3 Grade Avg '!R39),'#_3 Grade Avg '!R39),"""","")),TRUE,FALSE),"HardQuoteMsg",IF(LEN(IF(_xlfn.ISFORMULA('3 Grade Avg '!R39),_xlfn.FORMULATEXT('3 Grade Avg '!R39),'3 Grade Avg '!R39))-LEN(SUBSTITUTE(IF(_xlfn.ISFORMULA('3 Grade Avg '!R39),_xlfn.FORMULATEXT('3 Grade Avg '!R39),'3 Grade Avg '!R39),"$",""))&lt;0.5*(LEN(IF(_xlfn.ISFORMULA('#_3 Grade Avg '!R39),_xlfn.FORMULATEXT('#_3 Grade Avg '!R39),'#_3 Grade Avg '!R39))-LEN(SUBSTITUTE(IF(_xlfn.ISFORMULA('#_3 Grade Avg '!R39),_xlfn.FORMULATEXT('#_3 Grade Avg '!R39),'#_3 Grade Avg '!R39),"$",""))),TRUE,FALSE),"MissingAbsMsg",TRUE,"PerfectMsg")</f>
        <v/>
      </c>
      <c r="S39" s="366" t="str">
        <f ca="1">_xlfn.IFS(ISBLANK('3 Grade Avg '!S39),"",IF(NOT(ISNA('#_3 Grade Avg '!S39)),IF(ISNA('3 Grade Avg '!S39),TRUE,FALSE),FALSE),"StuNAMsg",IF(AND(ISNA('#_3 Grade Avg '!S39),ISNA('3 Grade Avg '!S39)),TRUE,FALSE),"PerfectMsg",IF(NOT(ISERROR('#_3 Grade Avg '!S39)),IF(ISERROR('3 Grade Avg '!S39),TRUE,FALSE),FALSE),"StuErrorMsg",IF(TYPE('#_3 Grade Avg '!S39)&lt;&gt;TYPE('3 Grade Avg '!S39),TRUE,FALSE),"WrongTypeMsg",IF(_xlfn.ISFORMULA('#_3 Grade Avg '!S39),IF(NOT(_xlfn.ISFORMULA('3 Grade Avg '!S39)),TRUE),FALSE),"MissingFormulaMsg",IF(NOT(AND(ISNUMBER(FIND("[",_xlfn.FORMULATEXT('#_3 Grade Avg '!S39))),ISNUMBER(FIND("!",_xlfn.FORMULATEXT('#_3 Grade Avg '!S39))))),AND(ISNUMBER(FIND("[",_xlfn.FORMULATEXT('3 Grade Avg '!S39))),ISNUMBER(FIND("!",_xlfn.FORMULATEXT('3 Grade Avg '!S39)))),FALSE),"ExternalRefsMsg",IF(ISNUMBER('#_3 Grade Avg '!S39),IF(ABS('#_3 Grade Avg '!S39-'3 Grade Avg '!S39)&gt;0.00001,TRUE,FALSE),IF('#_3 Grade Avg '!S39&lt;&gt;'3 Grade Avg '!S39,TRUE,FALSE)),IF(ISNUMBER('#_3 Grade Avg '!S39),IF('#_3 Grade Avg '!S39&gt;'3 Grade Avg '!S39,"TooLow","TooHigh"),"WrongAnswer"),NOT(_xlfn.ISFORMULA('#_3 Grade Avg '!S39)),"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'!S39),_xlfn.FORMULATEXT('3 Grade Avg '!S39),'3 Grade Avg '!S39),"9","#"),"8","#"),"7","#"),"6","#"),"5","#"),"4","#"),"3","#"),"2","#"),"1","#"),"0","#"),CHAR(10),""),"$",""),"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'!S39),_xlfn.FORMULATEXT('3 Grade Avg '!S39),'3 Grade Avg '!S39),"9","#"),"8","#"),"7","#"),"6","#"),"5","#"),"4","#"),"3","#"),"2","#"),"1","#"),"0","#"),CHAR(10),""),"$",""),"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'!S39),_xlfn.FORMULATEXT('#_3 Grade Avg '!S39),'#_3 Grade Avg '!S39),"9","#"),"8","#"),"7","#"),"6","#"),"5","#"),"4","#"),"3","#"),"2","#"),"1","#"),"0","#"),CHAR(10),""),"$",""),"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'!S39),_xlfn.FORMULATEXT('#_3 Grade Avg '!S39),'#_3 Grade Avg '!S39),"9","#"),"8","#"),"7","#"),"6","#"),"5","#"),"4","#"),"3","#"),"2","#"),"1","#"),"0","#"),CHAR(10),""),"$","")," ",""),",","@"),"&gt;","@"),"&lt;","@"),"=","@"),")","@"),"(","@"),"^","@"),"/","@"),"+","@"),"*","@"),"-","@"),"@#","")))/2,TRUE,FALSE),"HardCodeMsg",IF(LEN(IF(_xlfn.ISFORMULA('3 Grade Avg '!S39),_xlfn.FORMULATEXT('3 Grade Avg '!S39),'3 Grade Avg '!S39))-LEN(SUBSTITUTE(IF(_xlfn.ISFORMULA('3 Grade Avg '!S39),_xlfn.FORMULATEXT('3 Grade Avg '!S39),'3 Grade Avg '!S39),"""",""))&gt;LEN(IF(_xlfn.ISFORMULA('#_3 Grade Avg '!S39),_xlfn.FORMULATEXT('#_3 Grade Avg '!S39),'#_3 Grade Avg '!S39))-LEN(SUBSTITUTE(IF(_xlfn.ISFORMULA('#_3 Grade Avg '!S39),_xlfn.FORMULATEXT('#_3 Grade Avg '!S39),'#_3 Grade Avg '!S39),"""","")),TRUE,FALSE),"HardQuoteMsg",IF(LEN(IF(_xlfn.ISFORMULA('3 Grade Avg '!S39),_xlfn.FORMULATEXT('3 Grade Avg '!S39),'3 Grade Avg '!S39))-LEN(SUBSTITUTE(IF(_xlfn.ISFORMULA('3 Grade Avg '!S39),_xlfn.FORMULATEXT('3 Grade Avg '!S39),'3 Grade Avg '!S39),"$",""))&lt;0.5*(LEN(IF(_xlfn.ISFORMULA('#_3 Grade Avg '!S39),_xlfn.FORMULATEXT('#_3 Grade Avg '!S39),'#_3 Grade Avg '!S39))-LEN(SUBSTITUTE(IF(_xlfn.ISFORMULA('#_3 Grade Avg '!S39),_xlfn.FORMULATEXT('#_3 Grade Avg '!S39),'#_3 Grade Avg '!S39),"$",""))),TRUE,FALSE),"MissingAbsMsg",TRUE,"PerfectMsg")</f>
        <v/>
      </c>
    </row>
    <row r="40" spans="5:19" s="359" customFormat="1" x14ac:dyDescent="0.15">
      <c r="E40" s="359">
        <v>0</v>
      </c>
      <c r="F40" s="370">
        <v>0</v>
      </c>
      <c r="G40" s="370">
        <v>0</v>
      </c>
      <c r="H40" s="370">
        <v>0</v>
      </c>
      <c r="I40" s="370">
        <v>0</v>
      </c>
      <c r="J40" s="370">
        <v>0</v>
      </c>
      <c r="K40" s="370">
        <v>0</v>
      </c>
      <c r="L40" s="370">
        <v>0</v>
      </c>
      <c r="M40" s="361"/>
      <c r="N40" s="370"/>
      <c r="O40" s="370" t="str">
        <f ca="1">_xlfn.IFS(ISBLANK('3 Grade Avg '!O40),"",IF(NOT(ISNA('#_3 Grade Avg '!O40)),IF(ISNA('3 Grade Avg '!O40),TRUE,FALSE),FALSE),"StuNAMsg",IF(AND(ISNA('#_3 Grade Avg '!O40),ISNA('3 Grade Avg '!O40)),TRUE,FALSE),"PerfectMsg",IF(NOT(ISERROR('#_3 Grade Avg '!O40)),IF(ISERROR('3 Grade Avg '!O40),TRUE,FALSE),FALSE),"StuErrorMsg",IF(TYPE('#_3 Grade Avg '!O40)&lt;&gt;TYPE('3 Grade Avg '!O40),TRUE,FALSE),"WrongTypeMsg",IF(_xlfn.ISFORMULA('#_3 Grade Avg '!O40),IF(NOT(_xlfn.ISFORMULA('3 Grade Avg '!O40)),TRUE),FALSE),"MissingFormulaMsg",IF(NOT(AND(ISNUMBER(FIND("[",_xlfn.FORMULATEXT('#_3 Grade Avg '!O40))),ISNUMBER(FIND("!",_xlfn.FORMULATEXT('#_3 Grade Avg '!O40))))),AND(ISNUMBER(FIND("[",_xlfn.FORMULATEXT('3 Grade Avg '!O40))),ISNUMBER(FIND("!",_xlfn.FORMULATEXT('3 Grade Avg '!O40)))),FALSE),"ExternalRefsMsg",IF(ISNUMBER('#_3 Grade Avg '!O40),IF(ABS('#_3 Grade Avg '!O40-'3 Grade Avg '!O40)&gt;0.00001,TRUE,FALSE),IF('#_3 Grade Avg '!O40&lt;&gt;'3 Grade Avg '!O40,TRUE,FALSE)),IF(ISNUMBER('#_3 Grade Avg '!O40),IF('#_3 Grade Avg '!O40&gt;'3 Grade Avg '!O40,"TooLow","TooHigh"),"WrongAnswer"),NOT(_xlfn.ISFORMULA('#_3 Grade Avg '!O40)),"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'!O40),_xlfn.FORMULATEXT('3 Grade Avg '!O40),'3 Grade Avg '!O40),"9","#"),"8","#"),"7","#"),"6","#"),"5","#"),"4","#"),"3","#"),"2","#"),"1","#"),"0","#"),CHAR(10),""),"$",""),"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'!O40),_xlfn.FORMULATEXT('3 Grade Avg '!O40),'3 Grade Avg '!O40),"9","#"),"8","#"),"7","#"),"6","#"),"5","#"),"4","#"),"3","#"),"2","#"),"1","#"),"0","#"),CHAR(10),""),"$",""),"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'!O40),_xlfn.FORMULATEXT('#_3 Grade Avg '!O40),'#_3 Grade Avg '!O40),"9","#"),"8","#"),"7","#"),"6","#"),"5","#"),"4","#"),"3","#"),"2","#"),"1","#"),"0","#"),CHAR(10),""),"$",""),"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'!O40),_xlfn.FORMULATEXT('#_3 Grade Avg '!O40),'#_3 Grade Avg '!O40),"9","#"),"8","#"),"7","#"),"6","#"),"5","#"),"4","#"),"3","#"),"2","#"),"1","#"),"0","#"),CHAR(10),""),"$","")," ",""),",","@"),"&gt;","@"),"&lt;","@"),"=","@"),")","@"),"(","@"),"^","@"),"/","@"),"+","@"),"*","@"),"-","@"),"@#","")))/2,TRUE,FALSE),"HardCodeMsg",IF(LEN(IF(_xlfn.ISFORMULA('3 Grade Avg '!O40),_xlfn.FORMULATEXT('3 Grade Avg '!O40),'3 Grade Avg '!O40))-LEN(SUBSTITUTE(IF(_xlfn.ISFORMULA('3 Grade Avg '!O40),_xlfn.FORMULATEXT('3 Grade Avg '!O40),'3 Grade Avg '!O40),"""",""))&gt;LEN(IF(_xlfn.ISFORMULA('#_3 Grade Avg '!O40),_xlfn.FORMULATEXT('#_3 Grade Avg '!O40),'#_3 Grade Avg '!O40))-LEN(SUBSTITUTE(IF(_xlfn.ISFORMULA('#_3 Grade Avg '!O40),_xlfn.FORMULATEXT('#_3 Grade Avg '!O40),'#_3 Grade Avg '!O40),"""","")),TRUE,FALSE),"HardQuoteMsg",IF(LEN(IF(_xlfn.ISFORMULA('3 Grade Avg '!O40),_xlfn.FORMULATEXT('3 Grade Avg '!O40),'3 Grade Avg '!O40))-LEN(SUBSTITUTE(IF(_xlfn.ISFORMULA('3 Grade Avg '!O40),_xlfn.FORMULATEXT('3 Grade Avg '!O40),'3 Grade Avg '!O40),"$",""))&lt;0.5*(LEN(IF(_xlfn.ISFORMULA('#_3 Grade Avg '!O40),_xlfn.FORMULATEXT('#_3 Grade Avg '!O40),'#_3 Grade Avg '!O40))-LEN(SUBSTITUTE(IF(_xlfn.ISFORMULA('#_3 Grade Avg '!O40),_xlfn.FORMULATEXT('#_3 Grade Avg '!O40),'#_3 Grade Avg '!O40),"$",""))),TRUE,FALSE),"MissingAbsMsg",TRUE,"PerfectMsg")</f>
        <v/>
      </c>
      <c r="P40" s="371" t="str">
        <f ca="1">_xlfn.IFS(ISBLANK('3 Grade Avg '!P40),"",IF(NOT(ISNA('#_3 Grade Avg '!P40)),IF(ISNA('3 Grade Avg '!P40),TRUE,FALSE),FALSE),"StuNAMsg",IF(AND(ISNA('#_3 Grade Avg '!P40),ISNA('3 Grade Avg '!P40)),TRUE,FALSE),"PerfectMsg",IF(NOT(ISERROR('#_3 Grade Avg '!P40)),IF(ISERROR('3 Grade Avg '!P40),TRUE,FALSE),FALSE),"StuErrorMsg",IF(TYPE('#_3 Grade Avg '!P40)&lt;&gt;TYPE('3 Grade Avg '!P40),TRUE,FALSE),"WrongTypeMsg",IF(_xlfn.ISFORMULA('#_3 Grade Avg '!P40),IF(NOT(_xlfn.ISFORMULA('3 Grade Avg '!P40)),TRUE),FALSE),"MissingFormulaMsg",IF(NOT(AND(ISNUMBER(FIND("[",_xlfn.FORMULATEXT('#_3 Grade Avg '!P40))),ISNUMBER(FIND("!",_xlfn.FORMULATEXT('#_3 Grade Avg '!P40))))),AND(ISNUMBER(FIND("[",_xlfn.FORMULATEXT('3 Grade Avg '!P40))),ISNUMBER(FIND("!",_xlfn.FORMULATEXT('3 Grade Avg '!P40)))),FALSE),"ExternalRefsMsg",IF(ISNUMBER('#_3 Grade Avg '!P40),IF(ABS('#_3 Grade Avg '!P40-'3 Grade Avg '!P40)&gt;0.00001,TRUE,FALSE),IF('#_3 Grade Avg '!P40&lt;&gt;'3 Grade Avg '!P40,TRUE,FALSE)),IF(ISNUMBER('#_3 Grade Avg '!P40),IF('#_3 Grade Avg '!P40&gt;'3 Grade Avg '!P40,"TooLow","TooHigh"),"WrongAnswer"),NOT(_xlfn.ISFORMULA('#_3 Grade Avg '!P40)),"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'!P40),_xlfn.FORMULATEXT('3 Grade Avg '!P40),'3 Grade Avg '!P40),"9","#"),"8","#"),"7","#"),"6","#"),"5","#"),"4","#"),"3","#"),"2","#"),"1","#"),"0","#"),CHAR(10),""),"$",""),"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'!P40),_xlfn.FORMULATEXT('3 Grade Avg '!P40),'3 Grade Avg '!P40),"9","#"),"8","#"),"7","#"),"6","#"),"5","#"),"4","#"),"3","#"),"2","#"),"1","#"),"0","#"),CHAR(10),""),"$",""),"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'!P40),_xlfn.FORMULATEXT('#_3 Grade Avg '!P40),'#_3 Grade Avg '!P40),"9","#"),"8","#"),"7","#"),"6","#"),"5","#"),"4","#"),"3","#"),"2","#"),"1","#"),"0","#"),CHAR(10),""),"$",""),"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'!P40),_xlfn.FORMULATEXT('#_3 Grade Avg '!P40),'#_3 Grade Avg '!P40),"9","#"),"8","#"),"7","#"),"6","#"),"5","#"),"4","#"),"3","#"),"2","#"),"1","#"),"0","#"),CHAR(10),""),"$","")," ",""),",","@"),"&gt;","@"),"&lt;","@"),"=","@"),")","@"),"(","@"),"^","@"),"/","@"),"+","@"),"*","@"),"-","@"),"@#","")))/2,TRUE,FALSE),"HardCodeMsg",IF(LEN(IF(_xlfn.ISFORMULA('3 Grade Avg '!P40),_xlfn.FORMULATEXT('3 Grade Avg '!P40),'3 Grade Avg '!P40))-LEN(SUBSTITUTE(IF(_xlfn.ISFORMULA('3 Grade Avg '!P40),_xlfn.FORMULATEXT('3 Grade Avg '!P40),'3 Grade Avg '!P40),"""",""))&gt;LEN(IF(_xlfn.ISFORMULA('#_3 Grade Avg '!P40),_xlfn.FORMULATEXT('#_3 Grade Avg '!P40),'#_3 Grade Avg '!P40))-LEN(SUBSTITUTE(IF(_xlfn.ISFORMULA('#_3 Grade Avg '!P40),_xlfn.FORMULATEXT('#_3 Grade Avg '!P40),'#_3 Grade Avg '!P40),"""","")),TRUE,FALSE),"HardQuoteMsg",IF(LEN(IF(_xlfn.ISFORMULA('3 Grade Avg '!P40),_xlfn.FORMULATEXT('3 Grade Avg '!P40),'3 Grade Avg '!P40))-LEN(SUBSTITUTE(IF(_xlfn.ISFORMULA('3 Grade Avg '!P40),_xlfn.FORMULATEXT('3 Grade Avg '!P40),'3 Grade Avg '!P40),"$",""))&lt;0.5*(LEN(IF(_xlfn.ISFORMULA('#_3 Grade Avg '!P40),_xlfn.FORMULATEXT('#_3 Grade Avg '!P40),'#_3 Grade Avg '!P40))-LEN(SUBSTITUTE(IF(_xlfn.ISFORMULA('#_3 Grade Avg '!P40),_xlfn.FORMULATEXT('#_3 Grade Avg '!P40),'#_3 Grade Avg '!P40),"$",""))),TRUE,FALSE),"MissingAbsMsg",TRUE,"PerfectMsg")</f>
        <v/>
      </c>
      <c r="Q40" s="371" t="str">
        <f ca="1">_xlfn.IFS(ISBLANK('3 Grade Avg '!Q40),"",IF(NOT(ISNA('#_3 Grade Avg '!Q40)),IF(ISNA('3 Grade Avg '!Q40),TRUE,FALSE),FALSE),"StuNAMsg",IF(AND(ISNA('#_3 Grade Avg '!Q40),ISNA('3 Grade Avg '!Q40)),TRUE,FALSE),"PerfectMsg",IF(NOT(ISERROR('#_3 Grade Avg '!Q40)),IF(ISERROR('3 Grade Avg '!Q40),TRUE,FALSE),FALSE),"StuErrorMsg",IF(TYPE('#_3 Grade Avg '!Q40)&lt;&gt;TYPE('3 Grade Avg '!Q40),TRUE,FALSE),"WrongTypeMsg",IF(_xlfn.ISFORMULA('#_3 Grade Avg '!Q40),IF(NOT(_xlfn.ISFORMULA('3 Grade Avg '!Q40)),TRUE),FALSE),"MissingFormulaMsg",IF(NOT(AND(ISNUMBER(FIND("[",_xlfn.FORMULATEXT('#_3 Grade Avg '!Q40))),ISNUMBER(FIND("!",_xlfn.FORMULATEXT('#_3 Grade Avg '!Q40))))),AND(ISNUMBER(FIND("[",_xlfn.FORMULATEXT('3 Grade Avg '!Q40))),ISNUMBER(FIND("!",_xlfn.FORMULATEXT('3 Grade Avg '!Q40)))),FALSE),"ExternalRefsMsg",IF(ISNUMBER('#_3 Grade Avg '!Q40),IF(ABS('#_3 Grade Avg '!Q40-'3 Grade Avg '!Q40)&gt;0.00001,TRUE,FALSE),IF('#_3 Grade Avg '!Q40&lt;&gt;'3 Grade Avg '!Q40,TRUE,FALSE)),IF(ISNUMBER('#_3 Grade Avg '!Q40),IF('#_3 Grade Avg '!Q40&gt;'3 Grade Avg '!Q40,"TooLow","TooHigh"),"WrongAnswer"),NOT(_xlfn.ISFORMULA('#_3 Grade Avg '!Q40)),"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'!Q40),_xlfn.FORMULATEXT('3 Grade Avg '!Q40),'3 Grade Avg '!Q40),"9","#"),"8","#"),"7","#"),"6","#"),"5","#"),"4","#"),"3","#"),"2","#"),"1","#"),"0","#"),CHAR(10),""),"$",""),"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'!Q40),_xlfn.FORMULATEXT('3 Grade Avg '!Q40),'3 Grade Avg '!Q40),"9","#"),"8","#"),"7","#"),"6","#"),"5","#"),"4","#"),"3","#"),"2","#"),"1","#"),"0","#"),CHAR(10),""),"$",""),"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'!Q40),_xlfn.FORMULATEXT('#_3 Grade Avg '!Q40),'#_3 Grade Avg '!Q40),"9","#"),"8","#"),"7","#"),"6","#"),"5","#"),"4","#"),"3","#"),"2","#"),"1","#"),"0","#"),CHAR(10),""),"$",""),"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'!Q40),_xlfn.FORMULATEXT('#_3 Grade Avg '!Q40),'#_3 Grade Avg '!Q40),"9","#"),"8","#"),"7","#"),"6","#"),"5","#"),"4","#"),"3","#"),"2","#"),"1","#"),"0","#"),CHAR(10),""),"$","")," ",""),",","@"),"&gt;","@"),"&lt;","@"),"=","@"),")","@"),"(","@"),"^","@"),"/","@"),"+","@"),"*","@"),"-","@"),"@#","")))/2,TRUE,FALSE),"HardCodeMsg",IF(LEN(IF(_xlfn.ISFORMULA('3 Grade Avg '!Q40),_xlfn.FORMULATEXT('3 Grade Avg '!Q40),'3 Grade Avg '!Q40))-LEN(SUBSTITUTE(IF(_xlfn.ISFORMULA('3 Grade Avg '!Q40),_xlfn.FORMULATEXT('3 Grade Avg '!Q40),'3 Grade Avg '!Q40),"""",""))&gt;LEN(IF(_xlfn.ISFORMULA('#_3 Grade Avg '!Q40),_xlfn.FORMULATEXT('#_3 Grade Avg '!Q40),'#_3 Grade Avg '!Q40))-LEN(SUBSTITUTE(IF(_xlfn.ISFORMULA('#_3 Grade Avg '!Q40),_xlfn.FORMULATEXT('#_3 Grade Avg '!Q40),'#_3 Grade Avg '!Q40),"""","")),TRUE,FALSE),"HardQuoteMsg",IF(LEN(IF(_xlfn.ISFORMULA('3 Grade Avg '!Q40),_xlfn.FORMULATEXT('3 Grade Avg '!Q40),'3 Grade Avg '!Q40))-LEN(SUBSTITUTE(IF(_xlfn.ISFORMULA('3 Grade Avg '!Q40),_xlfn.FORMULATEXT('3 Grade Avg '!Q40),'3 Grade Avg '!Q40),"$",""))&lt;0.5*(LEN(IF(_xlfn.ISFORMULA('#_3 Grade Avg '!Q40),_xlfn.FORMULATEXT('#_3 Grade Avg '!Q40),'#_3 Grade Avg '!Q40))-LEN(SUBSTITUTE(IF(_xlfn.ISFORMULA('#_3 Grade Avg '!Q40),_xlfn.FORMULATEXT('#_3 Grade Avg '!Q40),'#_3 Grade Avg '!Q40),"$",""))),TRUE,FALSE),"MissingAbsMsg",TRUE,"PerfectMsg")</f>
        <v/>
      </c>
      <c r="R40" s="372" t="str">
        <f ca="1">_xlfn.IFS(ISBLANK('3 Grade Avg '!R40),"",IF(NOT(ISNA('#_3 Grade Avg '!R40)),IF(ISNA('3 Grade Avg '!R40),TRUE,FALSE),FALSE),"StuNAMsg",IF(AND(ISNA('#_3 Grade Avg '!R40),ISNA('3 Grade Avg '!R40)),TRUE,FALSE),"PerfectMsg",IF(NOT(ISERROR('#_3 Grade Avg '!R40)),IF(ISERROR('3 Grade Avg '!R40),TRUE,FALSE),FALSE),"StuErrorMsg",IF(TYPE('#_3 Grade Avg '!R40)&lt;&gt;TYPE('3 Grade Avg '!R40),TRUE,FALSE),"WrongTypeMsg",IF(_xlfn.ISFORMULA('#_3 Grade Avg '!R40),IF(NOT(_xlfn.ISFORMULA('3 Grade Avg '!R40)),TRUE),FALSE),"MissingFormulaMsg",IF(NOT(AND(ISNUMBER(FIND("[",_xlfn.FORMULATEXT('#_3 Grade Avg '!R40))),ISNUMBER(FIND("!",_xlfn.FORMULATEXT('#_3 Grade Avg '!R40))))),AND(ISNUMBER(FIND("[",_xlfn.FORMULATEXT('3 Grade Avg '!R40))),ISNUMBER(FIND("!",_xlfn.FORMULATEXT('3 Grade Avg '!R40)))),FALSE),"ExternalRefsMsg",IF(ISNUMBER('#_3 Grade Avg '!R40),IF(ABS('#_3 Grade Avg '!R40-'3 Grade Avg '!R40)&gt;0.00001,TRUE,FALSE),IF('#_3 Grade Avg '!R40&lt;&gt;'3 Grade Avg '!R40,TRUE,FALSE)),IF(ISNUMBER('#_3 Grade Avg '!R40),IF('#_3 Grade Avg '!R40&gt;'3 Grade Avg '!R40,"TooLow","TooHigh"),"WrongAnswer"),NOT(_xlfn.ISFORMULA('#_3 Grade Avg '!R40)),"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'!R40),_xlfn.FORMULATEXT('3 Grade Avg '!R40),'3 Grade Avg '!R40),"9","#"),"8","#"),"7","#"),"6","#"),"5","#"),"4","#"),"3","#"),"2","#"),"1","#"),"0","#"),CHAR(10),""),"$",""),"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'!R40),_xlfn.FORMULATEXT('3 Grade Avg '!R40),'3 Grade Avg '!R40),"9","#"),"8","#"),"7","#"),"6","#"),"5","#"),"4","#"),"3","#"),"2","#"),"1","#"),"0","#"),CHAR(10),""),"$",""),"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'!R40),_xlfn.FORMULATEXT('#_3 Grade Avg '!R40),'#_3 Grade Avg '!R40),"9","#"),"8","#"),"7","#"),"6","#"),"5","#"),"4","#"),"3","#"),"2","#"),"1","#"),"0","#"),CHAR(10),""),"$",""),"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'!R40),_xlfn.FORMULATEXT('#_3 Grade Avg '!R40),'#_3 Grade Avg '!R40),"9","#"),"8","#"),"7","#"),"6","#"),"5","#"),"4","#"),"3","#"),"2","#"),"1","#"),"0","#"),CHAR(10),""),"$","")," ",""),",","@"),"&gt;","@"),"&lt;","@"),"=","@"),")","@"),"(","@"),"^","@"),"/","@"),"+","@"),"*","@"),"-","@"),"@#","")))/2,TRUE,FALSE),"HardCodeMsg",IF(LEN(IF(_xlfn.ISFORMULA('3 Grade Avg '!R40),_xlfn.FORMULATEXT('3 Grade Avg '!R40),'3 Grade Avg '!R40))-LEN(SUBSTITUTE(IF(_xlfn.ISFORMULA('3 Grade Avg '!R40),_xlfn.FORMULATEXT('3 Grade Avg '!R40),'3 Grade Avg '!R40),"""",""))&gt;LEN(IF(_xlfn.ISFORMULA('#_3 Grade Avg '!R40),_xlfn.FORMULATEXT('#_3 Grade Avg '!R40),'#_3 Grade Avg '!R40))-LEN(SUBSTITUTE(IF(_xlfn.ISFORMULA('#_3 Grade Avg '!R40),_xlfn.FORMULATEXT('#_3 Grade Avg '!R40),'#_3 Grade Avg '!R40),"""","")),TRUE,FALSE),"HardQuoteMsg",IF(LEN(IF(_xlfn.ISFORMULA('3 Grade Avg '!R40),_xlfn.FORMULATEXT('3 Grade Avg '!R40),'3 Grade Avg '!R40))-LEN(SUBSTITUTE(IF(_xlfn.ISFORMULA('3 Grade Avg '!R40),_xlfn.FORMULATEXT('3 Grade Avg '!R40),'3 Grade Avg '!R40),"$",""))&lt;0.5*(LEN(IF(_xlfn.ISFORMULA('#_3 Grade Avg '!R40),_xlfn.FORMULATEXT('#_3 Grade Avg '!R40),'#_3 Grade Avg '!R40))-LEN(SUBSTITUTE(IF(_xlfn.ISFORMULA('#_3 Grade Avg '!R40),_xlfn.FORMULATEXT('#_3 Grade Avg '!R40),'#_3 Grade Avg '!R40),"$",""))),TRUE,FALSE),"MissingAbsMsg",TRUE,"PerfectMsg")</f>
        <v/>
      </c>
      <c r="S40" s="366" t="str">
        <f ca="1">_xlfn.IFS(ISBLANK('3 Grade Avg '!S40),"",IF(NOT(ISNA('#_3 Grade Avg '!S40)),IF(ISNA('3 Grade Avg '!S40),TRUE,FALSE),FALSE),"StuNAMsg",IF(AND(ISNA('#_3 Grade Avg '!S40),ISNA('3 Grade Avg '!S40)),TRUE,FALSE),"PerfectMsg",IF(NOT(ISERROR('#_3 Grade Avg '!S40)),IF(ISERROR('3 Grade Avg '!S40),TRUE,FALSE),FALSE),"StuErrorMsg",IF(TYPE('#_3 Grade Avg '!S40)&lt;&gt;TYPE('3 Grade Avg '!S40),TRUE,FALSE),"WrongTypeMsg",IF(_xlfn.ISFORMULA('#_3 Grade Avg '!S40),IF(NOT(_xlfn.ISFORMULA('3 Grade Avg '!S40)),TRUE),FALSE),"MissingFormulaMsg",IF(NOT(AND(ISNUMBER(FIND("[",_xlfn.FORMULATEXT('#_3 Grade Avg '!S40))),ISNUMBER(FIND("!",_xlfn.FORMULATEXT('#_3 Grade Avg '!S40))))),AND(ISNUMBER(FIND("[",_xlfn.FORMULATEXT('3 Grade Avg '!S40))),ISNUMBER(FIND("!",_xlfn.FORMULATEXT('3 Grade Avg '!S40)))),FALSE),"ExternalRefsMsg",IF(ISNUMBER('#_3 Grade Avg '!S40),IF(ABS('#_3 Grade Avg '!S40-'3 Grade Avg '!S40)&gt;0.00001,TRUE,FALSE),IF('#_3 Grade Avg '!S40&lt;&gt;'3 Grade Avg '!S40,TRUE,FALSE)),IF(ISNUMBER('#_3 Grade Avg '!S40),IF('#_3 Grade Avg '!S40&gt;'3 Grade Avg '!S40,"TooLow","TooHigh"),"WrongAnswer"),NOT(_xlfn.ISFORMULA('#_3 Grade Avg '!S40)),"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'!S40),_xlfn.FORMULATEXT('3 Grade Avg '!S40),'3 Grade Avg '!S40),"9","#"),"8","#"),"7","#"),"6","#"),"5","#"),"4","#"),"3","#"),"2","#"),"1","#"),"0","#"),CHAR(10),""),"$",""),"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'!S40),_xlfn.FORMULATEXT('3 Grade Avg '!S40),'3 Grade Avg '!S40),"9","#"),"8","#"),"7","#"),"6","#"),"5","#"),"4","#"),"3","#"),"2","#"),"1","#"),"0","#"),CHAR(10),""),"$",""),"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'!S40),_xlfn.FORMULATEXT('#_3 Grade Avg '!S40),'#_3 Grade Avg '!S40),"9","#"),"8","#"),"7","#"),"6","#"),"5","#"),"4","#"),"3","#"),"2","#"),"1","#"),"0","#"),CHAR(10),""),"$",""),"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'!S40),_xlfn.FORMULATEXT('#_3 Grade Avg '!S40),'#_3 Grade Avg '!S40),"9","#"),"8","#"),"7","#"),"6","#"),"5","#"),"4","#"),"3","#"),"2","#"),"1","#"),"0","#"),CHAR(10),""),"$","")," ",""),",","@"),"&gt;","@"),"&lt;","@"),"=","@"),")","@"),"(","@"),"^","@"),"/","@"),"+","@"),"*","@"),"-","@"),"@#","")))/2,TRUE,FALSE),"HardCodeMsg",IF(LEN(IF(_xlfn.ISFORMULA('3 Grade Avg '!S40),_xlfn.FORMULATEXT('3 Grade Avg '!S40),'3 Grade Avg '!S40))-LEN(SUBSTITUTE(IF(_xlfn.ISFORMULA('3 Grade Avg '!S40),_xlfn.FORMULATEXT('3 Grade Avg '!S40),'3 Grade Avg '!S40),"""",""))&gt;LEN(IF(_xlfn.ISFORMULA('#_3 Grade Avg '!S40),_xlfn.FORMULATEXT('#_3 Grade Avg '!S40),'#_3 Grade Avg '!S40))-LEN(SUBSTITUTE(IF(_xlfn.ISFORMULA('#_3 Grade Avg '!S40),_xlfn.FORMULATEXT('#_3 Grade Avg '!S40),'#_3 Grade Avg '!S40),"""","")),TRUE,FALSE),"HardQuoteMsg",IF(LEN(IF(_xlfn.ISFORMULA('3 Grade Avg '!S40),_xlfn.FORMULATEXT('3 Grade Avg '!S40),'3 Grade Avg '!S40))-LEN(SUBSTITUTE(IF(_xlfn.ISFORMULA('3 Grade Avg '!S40),_xlfn.FORMULATEXT('3 Grade Avg '!S40),'3 Grade Avg '!S40),"$",""))&lt;0.5*(LEN(IF(_xlfn.ISFORMULA('#_3 Grade Avg '!S40),_xlfn.FORMULATEXT('#_3 Grade Avg '!S40),'#_3 Grade Avg '!S40))-LEN(SUBSTITUTE(IF(_xlfn.ISFORMULA('#_3 Grade Avg '!S40),_xlfn.FORMULATEXT('#_3 Grade Avg '!S40),'#_3 Grade Avg '!S40),"$",""))),TRUE,FALSE),"MissingAbsMsg",TRUE,"PerfectMsg")</f>
        <v/>
      </c>
    </row>
    <row r="41" spans="5:19" s="359" customFormat="1" x14ac:dyDescent="0.15">
      <c r="E41" s="359">
        <v>0</v>
      </c>
      <c r="F41" s="370">
        <v>0</v>
      </c>
      <c r="G41" s="370">
        <v>0</v>
      </c>
      <c r="H41" s="370">
        <v>0</v>
      </c>
      <c r="I41" s="370">
        <v>0</v>
      </c>
      <c r="J41" s="370">
        <v>0</v>
      </c>
      <c r="K41" s="370">
        <v>0</v>
      </c>
      <c r="L41" s="370">
        <v>0</v>
      </c>
      <c r="M41" s="361"/>
      <c r="N41" s="370"/>
      <c r="O41" s="370" t="str">
        <f ca="1">_xlfn.IFS(ISBLANK('3 Grade Avg '!O41),"",IF(NOT(ISNA('#_3 Grade Avg '!O41)),IF(ISNA('3 Grade Avg '!O41),TRUE,FALSE),FALSE),"StuNAMsg",IF(AND(ISNA('#_3 Grade Avg '!O41),ISNA('3 Grade Avg '!O41)),TRUE,FALSE),"PerfectMsg",IF(NOT(ISERROR('#_3 Grade Avg '!O41)),IF(ISERROR('3 Grade Avg '!O41),TRUE,FALSE),FALSE),"StuErrorMsg",IF(TYPE('#_3 Grade Avg '!O41)&lt;&gt;TYPE('3 Grade Avg '!O41),TRUE,FALSE),"WrongTypeMsg",IF(_xlfn.ISFORMULA('#_3 Grade Avg '!O41),IF(NOT(_xlfn.ISFORMULA('3 Grade Avg '!O41)),TRUE),FALSE),"MissingFormulaMsg",IF(NOT(AND(ISNUMBER(FIND("[",_xlfn.FORMULATEXT('#_3 Grade Avg '!O41))),ISNUMBER(FIND("!",_xlfn.FORMULATEXT('#_3 Grade Avg '!O41))))),AND(ISNUMBER(FIND("[",_xlfn.FORMULATEXT('3 Grade Avg '!O41))),ISNUMBER(FIND("!",_xlfn.FORMULATEXT('3 Grade Avg '!O41)))),FALSE),"ExternalRefsMsg",IF(ISNUMBER('#_3 Grade Avg '!O41),IF(ABS('#_3 Grade Avg '!O41-'3 Grade Avg '!O41)&gt;0.00001,TRUE,FALSE),IF('#_3 Grade Avg '!O41&lt;&gt;'3 Grade Avg '!O41,TRUE,FALSE)),IF(ISNUMBER('#_3 Grade Avg '!O41),IF('#_3 Grade Avg '!O41&gt;'3 Grade Avg '!O41,"TooLow","TooHigh"),"WrongAnswer"),NOT(_xlfn.ISFORMULA('#_3 Grade Avg '!O41)),"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'!O41),_xlfn.FORMULATEXT('3 Grade Avg '!O41),'3 Grade Avg '!O41),"9","#"),"8","#"),"7","#"),"6","#"),"5","#"),"4","#"),"3","#"),"2","#"),"1","#"),"0","#"),CHAR(10),""),"$",""),"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'!O41),_xlfn.FORMULATEXT('3 Grade Avg '!O41),'3 Grade Avg '!O41),"9","#"),"8","#"),"7","#"),"6","#"),"5","#"),"4","#"),"3","#"),"2","#"),"1","#"),"0","#"),CHAR(10),""),"$",""),"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'!O41),_xlfn.FORMULATEXT('#_3 Grade Avg '!O41),'#_3 Grade Avg '!O41),"9","#"),"8","#"),"7","#"),"6","#"),"5","#"),"4","#"),"3","#"),"2","#"),"1","#"),"0","#"),CHAR(10),""),"$",""),"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'!O41),_xlfn.FORMULATEXT('#_3 Grade Avg '!O41),'#_3 Grade Avg '!O41),"9","#"),"8","#"),"7","#"),"6","#"),"5","#"),"4","#"),"3","#"),"2","#"),"1","#"),"0","#"),CHAR(10),""),"$","")," ",""),",","@"),"&gt;","@"),"&lt;","@"),"=","@"),")","@"),"(","@"),"^","@"),"/","@"),"+","@"),"*","@"),"-","@"),"@#","")))/2,TRUE,FALSE),"HardCodeMsg",IF(LEN(IF(_xlfn.ISFORMULA('3 Grade Avg '!O41),_xlfn.FORMULATEXT('3 Grade Avg '!O41),'3 Grade Avg '!O41))-LEN(SUBSTITUTE(IF(_xlfn.ISFORMULA('3 Grade Avg '!O41),_xlfn.FORMULATEXT('3 Grade Avg '!O41),'3 Grade Avg '!O41),"""",""))&gt;LEN(IF(_xlfn.ISFORMULA('#_3 Grade Avg '!O41),_xlfn.FORMULATEXT('#_3 Grade Avg '!O41),'#_3 Grade Avg '!O41))-LEN(SUBSTITUTE(IF(_xlfn.ISFORMULA('#_3 Grade Avg '!O41),_xlfn.FORMULATEXT('#_3 Grade Avg '!O41),'#_3 Grade Avg '!O41),"""","")),TRUE,FALSE),"HardQuoteMsg",IF(LEN(IF(_xlfn.ISFORMULA('3 Grade Avg '!O41),_xlfn.FORMULATEXT('3 Grade Avg '!O41),'3 Grade Avg '!O41))-LEN(SUBSTITUTE(IF(_xlfn.ISFORMULA('3 Grade Avg '!O41),_xlfn.FORMULATEXT('3 Grade Avg '!O41),'3 Grade Avg '!O41),"$",""))&lt;0.5*(LEN(IF(_xlfn.ISFORMULA('#_3 Grade Avg '!O41),_xlfn.FORMULATEXT('#_3 Grade Avg '!O41),'#_3 Grade Avg '!O41))-LEN(SUBSTITUTE(IF(_xlfn.ISFORMULA('#_3 Grade Avg '!O41),_xlfn.FORMULATEXT('#_3 Grade Avg '!O41),'#_3 Grade Avg '!O41),"$",""))),TRUE,FALSE),"MissingAbsMsg",TRUE,"PerfectMsg")</f>
        <v/>
      </c>
      <c r="P41" s="371" t="str">
        <f ca="1">_xlfn.IFS(ISBLANK('3 Grade Avg '!P41),"",IF(NOT(ISNA('#_3 Grade Avg '!P41)),IF(ISNA('3 Grade Avg '!P41),TRUE,FALSE),FALSE),"StuNAMsg",IF(AND(ISNA('#_3 Grade Avg '!P41),ISNA('3 Grade Avg '!P41)),TRUE,FALSE),"PerfectMsg",IF(NOT(ISERROR('#_3 Grade Avg '!P41)),IF(ISERROR('3 Grade Avg '!P41),TRUE,FALSE),FALSE),"StuErrorMsg",IF(TYPE('#_3 Grade Avg '!P41)&lt;&gt;TYPE('3 Grade Avg '!P41),TRUE,FALSE),"WrongTypeMsg",IF(_xlfn.ISFORMULA('#_3 Grade Avg '!P41),IF(NOT(_xlfn.ISFORMULA('3 Grade Avg '!P41)),TRUE),FALSE),"MissingFormulaMsg",IF(NOT(AND(ISNUMBER(FIND("[",_xlfn.FORMULATEXT('#_3 Grade Avg '!P41))),ISNUMBER(FIND("!",_xlfn.FORMULATEXT('#_3 Grade Avg '!P41))))),AND(ISNUMBER(FIND("[",_xlfn.FORMULATEXT('3 Grade Avg '!P41))),ISNUMBER(FIND("!",_xlfn.FORMULATEXT('3 Grade Avg '!P41)))),FALSE),"ExternalRefsMsg",IF(ISNUMBER('#_3 Grade Avg '!P41),IF(ABS('#_3 Grade Avg '!P41-'3 Grade Avg '!P41)&gt;0.00001,TRUE,FALSE),IF('#_3 Grade Avg '!P41&lt;&gt;'3 Grade Avg '!P41,TRUE,FALSE)),IF(ISNUMBER('#_3 Grade Avg '!P41),IF('#_3 Grade Avg '!P41&gt;'3 Grade Avg '!P41,"TooLow","TooHigh"),"WrongAnswer"),NOT(_xlfn.ISFORMULA('#_3 Grade Avg '!P41)),"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'!P41),_xlfn.FORMULATEXT('3 Grade Avg '!P41),'3 Grade Avg '!P41),"9","#"),"8","#"),"7","#"),"6","#"),"5","#"),"4","#"),"3","#"),"2","#"),"1","#"),"0","#"),CHAR(10),""),"$",""),"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'!P41),_xlfn.FORMULATEXT('3 Grade Avg '!P41),'3 Grade Avg '!P41),"9","#"),"8","#"),"7","#"),"6","#"),"5","#"),"4","#"),"3","#"),"2","#"),"1","#"),"0","#"),CHAR(10),""),"$",""),"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'!P41),_xlfn.FORMULATEXT('#_3 Grade Avg '!P41),'#_3 Grade Avg '!P41),"9","#"),"8","#"),"7","#"),"6","#"),"5","#"),"4","#"),"3","#"),"2","#"),"1","#"),"0","#"),CHAR(10),""),"$",""),"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'!P41),_xlfn.FORMULATEXT('#_3 Grade Avg '!P41),'#_3 Grade Avg '!P41),"9","#"),"8","#"),"7","#"),"6","#"),"5","#"),"4","#"),"3","#"),"2","#"),"1","#"),"0","#"),CHAR(10),""),"$","")," ",""),",","@"),"&gt;","@"),"&lt;","@"),"=","@"),")","@"),"(","@"),"^","@"),"/","@"),"+","@"),"*","@"),"-","@"),"@#","")))/2,TRUE,FALSE),"HardCodeMsg",IF(LEN(IF(_xlfn.ISFORMULA('3 Grade Avg '!P41),_xlfn.FORMULATEXT('3 Grade Avg '!P41),'3 Grade Avg '!P41))-LEN(SUBSTITUTE(IF(_xlfn.ISFORMULA('3 Grade Avg '!P41),_xlfn.FORMULATEXT('3 Grade Avg '!P41),'3 Grade Avg '!P41),"""",""))&gt;LEN(IF(_xlfn.ISFORMULA('#_3 Grade Avg '!P41),_xlfn.FORMULATEXT('#_3 Grade Avg '!P41),'#_3 Grade Avg '!P41))-LEN(SUBSTITUTE(IF(_xlfn.ISFORMULA('#_3 Grade Avg '!P41),_xlfn.FORMULATEXT('#_3 Grade Avg '!P41),'#_3 Grade Avg '!P41),"""","")),TRUE,FALSE),"HardQuoteMsg",IF(LEN(IF(_xlfn.ISFORMULA('3 Grade Avg '!P41),_xlfn.FORMULATEXT('3 Grade Avg '!P41),'3 Grade Avg '!P41))-LEN(SUBSTITUTE(IF(_xlfn.ISFORMULA('3 Grade Avg '!P41),_xlfn.FORMULATEXT('3 Grade Avg '!P41),'3 Grade Avg '!P41),"$",""))&lt;0.5*(LEN(IF(_xlfn.ISFORMULA('#_3 Grade Avg '!P41),_xlfn.FORMULATEXT('#_3 Grade Avg '!P41),'#_3 Grade Avg '!P41))-LEN(SUBSTITUTE(IF(_xlfn.ISFORMULA('#_3 Grade Avg '!P41),_xlfn.FORMULATEXT('#_3 Grade Avg '!P41),'#_3 Grade Avg '!P41),"$",""))),TRUE,FALSE),"MissingAbsMsg",TRUE,"PerfectMsg")</f>
        <v/>
      </c>
      <c r="Q41" s="371" t="str">
        <f ca="1">_xlfn.IFS(ISBLANK('3 Grade Avg '!Q41),"",IF(NOT(ISNA('#_3 Grade Avg '!Q41)),IF(ISNA('3 Grade Avg '!Q41),TRUE,FALSE),FALSE),"StuNAMsg",IF(AND(ISNA('#_3 Grade Avg '!Q41),ISNA('3 Grade Avg '!Q41)),TRUE,FALSE),"PerfectMsg",IF(NOT(ISERROR('#_3 Grade Avg '!Q41)),IF(ISERROR('3 Grade Avg '!Q41),TRUE,FALSE),FALSE),"StuErrorMsg",IF(TYPE('#_3 Grade Avg '!Q41)&lt;&gt;TYPE('3 Grade Avg '!Q41),TRUE,FALSE),"WrongTypeMsg",IF(_xlfn.ISFORMULA('#_3 Grade Avg '!Q41),IF(NOT(_xlfn.ISFORMULA('3 Grade Avg '!Q41)),TRUE),FALSE),"MissingFormulaMsg",IF(NOT(AND(ISNUMBER(FIND("[",_xlfn.FORMULATEXT('#_3 Grade Avg '!Q41))),ISNUMBER(FIND("!",_xlfn.FORMULATEXT('#_3 Grade Avg '!Q41))))),AND(ISNUMBER(FIND("[",_xlfn.FORMULATEXT('3 Grade Avg '!Q41))),ISNUMBER(FIND("!",_xlfn.FORMULATEXT('3 Grade Avg '!Q41)))),FALSE),"ExternalRefsMsg",IF(ISNUMBER('#_3 Grade Avg '!Q41),IF(ABS('#_3 Grade Avg '!Q41-'3 Grade Avg '!Q41)&gt;0.00001,TRUE,FALSE),IF('#_3 Grade Avg '!Q41&lt;&gt;'3 Grade Avg '!Q41,TRUE,FALSE)),IF(ISNUMBER('#_3 Grade Avg '!Q41),IF('#_3 Grade Avg '!Q41&gt;'3 Grade Avg '!Q41,"TooLow","TooHigh"),"WrongAnswer"),NOT(_xlfn.ISFORMULA('#_3 Grade Avg '!Q41)),"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'!Q41),_xlfn.FORMULATEXT('3 Grade Avg '!Q41),'3 Grade Avg '!Q41),"9","#"),"8","#"),"7","#"),"6","#"),"5","#"),"4","#"),"3","#"),"2","#"),"1","#"),"0","#"),CHAR(10),""),"$",""),"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'!Q41),_xlfn.FORMULATEXT('3 Grade Avg '!Q41),'3 Grade Avg '!Q41),"9","#"),"8","#"),"7","#"),"6","#"),"5","#"),"4","#"),"3","#"),"2","#"),"1","#"),"0","#"),CHAR(10),""),"$",""),"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'!Q41),_xlfn.FORMULATEXT('#_3 Grade Avg '!Q41),'#_3 Grade Avg '!Q41),"9","#"),"8","#"),"7","#"),"6","#"),"5","#"),"4","#"),"3","#"),"2","#"),"1","#"),"0","#"),CHAR(10),""),"$",""),"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'!Q41),_xlfn.FORMULATEXT('#_3 Grade Avg '!Q41),'#_3 Grade Avg '!Q41),"9","#"),"8","#"),"7","#"),"6","#"),"5","#"),"4","#"),"3","#"),"2","#"),"1","#"),"0","#"),CHAR(10),""),"$","")," ",""),",","@"),"&gt;","@"),"&lt;","@"),"=","@"),")","@"),"(","@"),"^","@"),"/","@"),"+","@"),"*","@"),"-","@"),"@#","")))/2,TRUE,FALSE),"HardCodeMsg",IF(LEN(IF(_xlfn.ISFORMULA('3 Grade Avg '!Q41),_xlfn.FORMULATEXT('3 Grade Avg '!Q41),'3 Grade Avg '!Q41))-LEN(SUBSTITUTE(IF(_xlfn.ISFORMULA('3 Grade Avg '!Q41),_xlfn.FORMULATEXT('3 Grade Avg '!Q41),'3 Grade Avg '!Q41),"""",""))&gt;LEN(IF(_xlfn.ISFORMULA('#_3 Grade Avg '!Q41),_xlfn.FORMULATEXT('#_3 Grade Avg '!Q41),'#_3 Grade Avg '!Q41))-LEN(SUBSTITUTE(IF(_xlfn.ISFORMULA('#_3 Grade Avg '!Q41),_xlfn.FORMULATEXT('#_3 Grade Avg '!Q41),'#_3 Grade Avg '!Q41),"""","")),TRUE,FALSE),"HardQuoteMsg",IF(LEN(IF(_xlfn.ISFORMULA('3 Grade Avg '!Q41),_xlfn.FORMULATEXT('3 Grade Avg '!Q41),'3 Grade Avg '!Q41))-LEN(SUBSTITUTE(IF(_xlfn.ISFORMULA('3 Grade Avg '!Q41),_xlfn.FORMULATEXT('3 Grade Avg '!Q41),'3 Grade Avg '!Q41),"$",""))&lt;0.5*(LEN(IF(_xlfn.ISFORMULA('#_3 Grade Avg '!Q41),_xlfn.FORMULATEXT('#_3 Grade Avg '!Q41),'#_3 Grade Avg '!Q41))-LEN(SUBSTITUTE(IF(_xlfn.ISFORMULA('#_3 Grade Avg '!Q41),_xlfn.FORMULATEXT('#_3 Grade Avg '!Q41),'#_3 Grade Avg '!Q41),"$",""))),TRUE,FALSE),"MissingAbsMsg",TRUE,"PerfectMsg")</f>
        <v/>
      </c>
      <c r="R41" s="372" t="str">
        <f ca="1">_xlfn.IFS(ISBLANK('3 Grade Avg '!R41),"",IF(NOT(ISNA('#_3 Grade Avg '!R41)),IF(ISNA('3 Grade Avg '!R41),TRUE,FALSE),FALSE),"StuNAMsg",IF(AND(ISNA('#_3 Grade Avg '!R41),ISNA('3 Grade Avg '!R41)),TRUE,FALSE),"PerfectMsg",IF(NOT(ISERROR('#_3 Grade Avg '!R41)),IF(ISERROR('3 Grade Avg '!R41),TRUE,FALSE),FALSE),"StuErrorMsg",IF(TYPE('#_3 Grade Avg '!R41)&lt;&gt;TYPE('3 Grade Avg '!R41),TRUE,FALSE),"WrongTypeMsg",IF(_xlfn.ISFORMULA('#_3 Grade Avg '!R41),IF(NOT(_xlfn.ISFORMULA('3 Grade Avg '!R41)),TRUE),FALSE),"MissingFormulaMsg",IF(NOT(AND(ISNUMBER(FIND("[",_xlfn.FORMULATEXT('#_3 Grade Avg '!R41))),ISNUMBER(FIND("!",_xlfn.FORMULATEXT('#_3 Grade Avg '!R41))))),AND(ISNUMBER(FIND("[",_xlfn.FORMULATEXT('3 Grade Avg '!R41))),ISNUMBER(FIND("!",_xlfn.FORMULATEXT('3 Grade Avg '!R41)))),FALSE),"ExternalRefsMsg",IF(ISNUMBER('#_3 Grade Avg '!R41),IF(ABS('#_3 Grade Avg '!R41-'3 Grade Avg '!R41)&gt;0.00001,TRUE,FALSE),IF('#_3 Grade Avg '!R41&lt;&gt;'3 Grade Avg '!R41,TRUE,FALSE)),IF(ISNUMBER('#_3 Grade Avg '!R41),IF('#_3 Grade Avg '!R41&gt;'3 Grade Avg '!R41,"TooLow","TooHigh"),"WrongAnswer"),NOT(_xlfn.ISFORMULA('#_3 Grade Avg '!R41)),"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'!R41),_xlfn.FORMULATEXT('3 Grade Avg '!R41),'3 Grade Avg '!R41),"9","#"),"8","#"),"7","#"),"6","#"),"5","#"),"4","#"),"3","#"),"2","#"),"1","#"),"0","#"),CHAR(10),""),"$",""),"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'!R41),_xlfn.FORMULATEXT('3 Grade Avg '!R41),'3 Grade Avg '!R41),"9","#"),"8","#"),"7","#"),"6","#"),"5","#"),"4","#"),"3","#"),"2","#"),"1","#"),"0","#"),CHAR(10),""),"$",""),"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'!R41),_xlfn.FORMULATEXT('#_3 Grade Avg '!R41),'#_3 Grade Avg '!R41),"9","#"),"8","#"),"7","#"),"6","#"),"5","#"),"4","#"),"3","#"),"2","#"),"1","#"),"0","#"),CHAR(10),""),"$",""),"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'!R41),_xlfn.FORMULATEXT('#_3 Grade Avg '!R41),'#_3 Grade Avg '!R41),"9","#"),"8","#"),"7","#"),"6","#"),"5","#"),"4","#"),"3","#"),"2","#"),"1","#"),"0","#"),CHAR(10),""),"$","")," ",""),",","@"),"&gt;","@"),"&lt;","@"),"=","@"),")","@"),"(","@"),"^","@"),"/","@"),"+","@"),"*","@"),"-","@"),"@#","")))/2,TRUE,FALSE),"HardCodeMsg",IF(LEN(IF(_xlfn.ISFORMULA('3 Grade Avg '!R41),_xlfn.FORMULATEXT('3 Grade Avg '!R41),'3 Grade Avg '!R41))-LEN(SUBSTITUTE(IF(_xlfn.ISFORMULA('3 Grade Avg '!R41),_xlfn.FORMULATEXT('3 Grade Avg '!R41),'3 Grade Avg '!R41),"""",""))&gt;LEN(IF(_xlfn.ISFORMULA('#_3 Grade Avg '!R41),_xlfn.FORMULATEXT('#_3 Grade Avg '!R41),'#_3 Grade Avg '!R41))-LEN(SUBSTITUTE(IF(_xlfn.ISFORMULA('#_3 Grade Avg '!R41),_xlfn.FORMULATEXT('#_3 Grade Avg '!R41),'#_3 Grade Avg '!R41),"""","")),TRUE,FALSE),"HardQuoteMsg",IF(LEN(IF(_xlfn.ISFORMULA('3 Grade Avg '!R41),_xlfn.FORMULATEXT('3 Grade Avg '!R41),'3 Grade Avg '!R41))-LEN(SUBSTITUTE(IF(_xlfn.ISFORMULA('3 Grade Avg '!R41),_xlfn.FORMULATEXT('3 Grade Avg '!R41),'3 Grade Avg '!R41),"$",""))&lt;0.5*(LEN(IF(_xlfn.ISFORMULA('#_3 Grade Avg '!R41),_xlfn.FORMULATEXT('#_3 Grade Avg '!R41),'#_3 Grade Avg '!R41))-LEN(SUBSTITUTE(IF(_xlfn.ISFORMULA('#_3 Grade Avg '!R41),_xlfn.FORMULATEXT('#_3 Grade Avg '!R41),'#_3 Grade Avg '!R41),"$",""))),TRUE,FALSE),"MissingAbsMsg",TRUE,"PerfectMsg")</f>
        <v/>
      </c>
      <c r="S41" s="366" t="str">
        <f ca="1">_xlfn.IFS(ISBLANK('3 Grade Avg '!S41),"",IF(NOT(ISNA('#_3 Grade Avg '!S41)),IF(ISNA('3 Grade Avg '!S41),TRUE,FALSE),FALSE),"StuNAMsg",IF(AND(ISNA('#_3 Grade Avg '!S41),ISNA('3 Grade Avg '!S41)),TRUE,FALSE),"PerfectMsg",IF(NOT(ISERROR('#_3 Grade Avg '!S41)),IF(ISERROR('3 Grade Avg '!S41),TRUE,FALSE),FALSE),"StuErrorMsg",IF(TYPE('#_3 Grade Avg '!S41)&lt;&gt;TYPE('3 Grade Avg '!S41),TRUE,FALSE),"WrongTypeMsg",IF(_xlfn.ISFORMULA('#_3 Grade Avg '!S41),IF(NOT(_xlfn.ISFORMULA('3 Grade Avg '!S41)),TRUE),FALSE),"MissingFormulaMsg",IF(NOT(AND(ISNUMBER(FIND("[",_xlfn.FORMULATEXT('#_3 Grade Avg '!S41))),ISNUMBER(FIND("!",_xlfn.FORMULATEXT('#_3 Grade Avg '!S41))))),AND(ISNUMBER(FIND("[",_xlfn.FORMULATEXT('3 Grade Avg '!S41))),ISNUMBER(FIND("!",_xlfn.FORMULATEXT('3 Grade Avg '!S41)))),FALSE),"ExternalRefsMsg",IF(ISNUMBER('#_3 Grade Avg '!S41),IF(ABS('#_3 Grade Avg '!S41-'3 Grade Avg '!S41)&gt;0.00001,TRUE,FALSE),IF('#_3 Grade Avg '!S41&lt;&gt;'3 Grade Avg '!S41,TRUE,FALSE)),IF(ISNUMBER('#_3 Grade Avg '!S41),IF('#_3 Grade Avg '!S41&gt;'3 Grade Avg '!S41,"TooLow","TooHigh"),"WrongAnswer"),NOT(_xlfn.ISFORMULA('#_3 Grade Avg '!S41)),"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'!S41),_xlfn.FORMULATEXT('3 Grade Avg '!S41),'3 Grade Avg '!S41),"9","#"),"8","#"),"7","#"),"6","#"),"5","#"),"4","#"),"3","#"),"2","#"),"1","#"),"0","#"),CHAR(10),""),"$",""),"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'!S41),_xlfn.FORMULATEXT('3 Grade Avg '!S41),'3 Grade Avg '!S41),"9","#"),"8","#"),"7","#"),"6","#"),"5","#"),"4","#"),"3","#"),"2","#"),"1","#"),"0","#"),CHAR(10),""),"$",""),"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'!S41),_xlfn.FORMULATEXT('#_3 Grade Avg '!S41),'#_3 Grade Avg '!S41),"9","#"),"8","#"),"7","#"),"6","#"),"5","#"),"4","#"),"3","#"),"2","#"),"1","#"),"0","#"),CHAR(10),""),"$",""),"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'!S41),_xlfn.FORMULATEXT('#_3 Grade Avg '!S41),'#_3 Grade Avg '!S41),"9","#"),"8","#"),"7","#"),"6","#"),"5","#"),"4","#"),"3","#"),"2","#"),"1","#"),"0","#"),CHAR(10),""),"$","")," ",""),",","@"),"&gt;","@"),"&lt;","@"),"=","@"),")","@"),"(","@"),"^","@"),"/","@"),"+","@"),"*","@"),"-","@"),"@#","")))/2,TRUE,FALSE),"HardCodeMsg",IF(LEN(IF(_xlfn.ISFORMULA('3 Grade Avg '!S41),_xlfn.FORMULATEXT('3 Grade Avg '!S41),'3 Grade Avg '!S41))-LEN(SUBSTITUTE(IF(_xlfn.ISFORMULA('3 Grade Avg '!S41),_xlfn.FORMULATEXT('3 Grade Avg '!S41),'3 Grade Avg '!S41),"""",""))&gt;LEN(IF(_xlfn.ISFORMULA('#_3 Grade Avg '!S41),_xlfn.FORMULATEXT('#_3 Grade Avg '!S41),'#_3 Grade Avg '!S41))-LEN(SUBSTITUTE(IF(_xlfn.ISFORMULA('#_3 Grade Avg '!S41),_xlfn.FORMULATEXT('#_3 Grade Avg '!S41),'#_3 Grade Avg '!S41),"""","")),TRUE,FALSE),"HardQuoteMsg",IF(LEN(IF(_xlfn.ISFORMULA('3 Grade Avg '!S41),_xlfn.FORMULATEXT('3 Grade Avg '!S41),'3 Grade Avg '!S41))-LEN(SUBSTITUTE(IF(_xlfn.ISFORMULA('3 Grade Avg '!S41),_xlfn.FORMULATEXT('3 Grade Avg '!S41),'3 Grade Avg '!S41),"$",""))&lt;0.5*(LEN(IF(_xlfn.ISFORMULA('#_3 Grade Avg '!S41),_xlfn.FORMULATEXT('#_3 Grade Avg '!S41),'#_3 Grade Avg '!S41))-LEN(SUBSTITUTE(IF(_xlfn.ISFORMULA('#_3 Grade Avg '!S41),_xlfn.FORMULATEXT('#_3 Grade Avg '!S41),'#_3 Grade Avg '!S41),"$",""))),TRUE,FALSE),"MissingAbsMsg",TRUE,"PerfectMsg")</f>
        <v/>
      </c>
    </row>
    <row r="42" spans="5:19" s="359" customFormat="1" ht="8" customHeight="1" x14ac:dyDescent="0.15">
      <c r="F42" s="357"/>
      <c r="G42" s="357"/>
      <c r="H42" s="357"/>
      <c r="I42" s="357"/>
      <c r="J42" s="357"/>
      <c r="K42" s="357"/>
      <c r="L42" s="357"/>
      <c r="M42" s="361"/>
      <c r="N42" s="357"/>
      <c r="O42" s="357"/>
      <c r="P42" s="357"/>
      <c r="Q42" s="357"/>
    </row>
    <row r="43" spans="5:19" s="359" customFormat="1" x14ac:dyDescent="0.15">
      <c r="E43" s="373">
        <v>0</v>
      </c>
      <c r="F43" s="374" t="str">
        <f ca="1">_xlfn.IFS(ISBLANK('3 Grade Avg '!F43),"",IF(NOT(ISNA('#_3 Grade Avg '!F43)),IF(ISNA('3 Grade Avg '!F43),TRUE,FALSE),FALSE),"StuNAMsg",IF(AND(ISNA('#_3 Grade Avg '!F43),ISNA('3 Grade Avg '!F43)),TRUE,FALSE),"PerfectMsg",IF(NOT(ISERROR('#_3 Grade Avg '!F43)),IF(ISERROR('3 Grade Avg '!F43),TRUE,FALSE),FALSE),"StuErrorMsg",IF(TYPE('#_3 Grade Avg '!F43)&lt;&gt;TYPE('3 Grade Avg '!F43),TRUE,FALSE),"WrongTypeMsg",IF(_xlfn.ISFORMULA('#_3 Grade Avg '!F43),IF(NOT(_xlfn.ISFORMULA('3 Grade Avg '!F43)),TRUE),FALSE),"MissingFormulaMsg",IF(NOT(AND(ISNUMBER(FIND("[",_xlfn.FORMULATEXT('#_3 Grade Avg '!F43))),ISNUMBER(FIND("!",_xlfn.FORMULATEXT('#_3 Grade Avg '!F43))))),AND(ISNUMBER(FIND("[",_xlfn.FORMULATEXT('3 Grade Avg '!F43))),ISNUMBER(FIND("!",_xlfn.FORMULATEXT('3 Grade Avg '!F43)))),FALSE),"ExternalRefsMsg",IF(ISNUMBER('#_3 Grade Avg '!F43),IF(ABS('#_3 Grade Avg '!F43-'3 Grade Avg '!F43)&gt;0.00001,TRUE,FALSE),IF('#_3 Grade Avg '!F43&lt;&gt;'3 Grade Avg '!F43,TRUE,FALSE)),IF(ISNUMBER('#_3 Grade Avg '!F43),IF('#_3 Grade Avg '!F43&gt;'3 Grade Avg '!F43,"TooLow","TooHigh"),"WrongAnswer"),NOT(_xlfn.ISFORMULA('#_3 Grade Avg '!F43)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'!F43),_xlfn.FORMULATEXT('3 Grade Avg '!F43),'3 Grade Avg '!F43),"9","#"),"8","#"),"7","#"),"6","#"),"5","#"),"4","#"),"3","#"),"2","#"),"1","#"),"0","#"),CHAR(10),""),"$",""),"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'!F43),_xlfn.FORMULATEXT('3 Grade Avg '!F43),'3 Grade Avg '!F43),"9","#"),"8","#"),"7","#"),"6","#"),"5","#"),"4","#"),"3","#"),"2","#"),"1","#"),"0","#"),CHAR(10),""),"$",""),"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'!F43),_xlfn.FORMULATEXT('#_3 Grade Avg '!F43),'#_3 Grade Avg '!F43),"9","#"),"8","#"),"7","#"),"6","#"),"5","#"),"4","#"),"3","#"),"2","#"),"1","#"),"0","#"),CHAR(10),""),"$",""),"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'!F43),_xlfn.FORMULATEXT('#_3 Grade Avg '!F43),'#_3 Grade Avg '!F43),"9","#"),"8","#"),"7","#"),"6","#"),"5","#"),"4","#"),"3","#"),"2","#"),"1","#"),"0","#"),CHAR(10),""),"$","")," ",""),",","@"),"&gt;","@"),"&lt;","@"),"=","@"),")","@"),"(","@"),"^","@"),"/","@"),"+","@"),"*","@"),"-","@"),"@#","")))/2,TRUE,FALSE),"HardCodeMsg",IF(LEN(IF(_xlfn.ISFORMULA('3 Grade Avg '!F43),_xlfn.FORMULATEXT('3 Grade Avg '!F43),'3 Grade Avg '!F43))-LEN(SUBSTITUTE(IF(_xlfn.ISFORMULA('3 Grade Avg '!F43),_xlfn.FORMULATEXT('3 Grade Avg '!F43),'3 Grade Avg '!F43),"""",""))&gt;LEN(IF(_xlfn.ISFORMULA('#_3 Grade Avg '!F43),_xlfn.FORMULATEXT('#_3 Grade Avg '!F43),'#_3 Grade Avg '!F43))-LEN(SUBSTITUTE(IF(_xlfn.ISFORMULA('#_3 Grade Avg '!F43),_xlfn.FORMULATEXT('#_3 Grade Avg '!F43),'#_3 Grade Avg '!F43),"""","")),TRUE,FALSE),"HardQuoteMsg",IF(LEN(IF(_xlfn.ISFORMULA('3 Grade Avg '!F43),_xlfn.FORMULATEXT('3 Grade Avg '!F43),'3 Grade Avg '!F43))-LEN(SUBSTITUTE(IF(_xlfn.ISFORMULA('3 Grade Avg '!F43),_xlfn.FORMULATEXT('3 Grade Avg '!F43),'3 Grade Avg '!F43),"$",""))&lt;0.5*(LEN(IF(_xlfn.ISFORMULA('#_3 Grade Avg '!F43),_xlfn.FORMULATEXT('#_3 Grade Avg '!F43),'#_3 Grade Avg '!F43))-LEN(SUBSTITUTE(IF(_xlfn.ISFORMULA('#_3 Grade Avg '!F43),_xlfn.FORMULATEXT('#_3 Grade Avg '!F43),'#_3 Grade Avg '!F43),"$",""))),TRUE,FALSE),"MissingAbsMsg",TRUE,"PerfectMsg")</f>
        <v/>
      </c>
      <c r="G43" s="374" t="str">
        <f ca="1">_xlfn.IFS(ISBLANK('3 Grade Avg '!G43),"",IF(NOT(ISNA('#_3 Grade Avg '!G43)),IF(ISNA('3 Grade Avg '!G43),TRUE,FALSE),FALSE),"StuNAMsg",IF(AND(ISNA('#_3 Grade Avg '!G43),ISNA('3 Grade Avg '!G43)),TRUE,FALSE),"PerfectMsg",IF(NOT(ISERROR('#_3 Grade Avg '!G43)),IF(ISERROR('3 Grade Avg '!G43),TRUE,FALSE),FALSE),"StuErrorMsg",IF(TYPE('#_3 Grade Avg '!G43)&lt;&gt;TYPE('3 Grade Avg '!G43),TRUE,FALSE),"WrongTypeMsg",IF(_xlfn.ISFORMULA('#_3 Grade Avg '!G43),IF(NOT(_xlfn.ISFORMULA('3 Grade Avg '!G43)),TRUE),FALSE),"MissingFormulaMsg",IF(NOT(AND(ISNUMBER(FIND("[",_xlfn.FORMULATEXT('#_3 Grade Avg '!G43))),ISNUMBER(FIND("!",_xlfn.FORMULATEXT('#_3 Grade Avg '!G43))))),AND(ISNUMBER(FIND("[",_xlfn.FORMULATEXT('3 Grade Avg '!G43))),ISNUMBER(FIND("!",_xlfn.FORMULATEXT('3 Grade Avg '!G43)))),FALSE),"ExternalRefsMsg",IF(ISNUMBER('#_3 Grade Avg '!G43),IF(ABS('#_3 Grade Avg '!G43-'3 Grade Avg '!G43)&gt;0.00001,TRUE,FALSE),IF('#_3 Grade Avg '!G43&lt;&gt;'3 Grade Avg '!G43,TRUE,FALSE)),IF(ISNUMBER('#_3 Grade Avg '!G43),IF('#_3 Grade Avg '!G43&gt;'3 Grade Avg '!G43,"TooLow","TooHigh"),"WrongAnswer"),NOT(_xlfn.ISFORMULA('#_3 Grade Avg '!G43)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'!G43),_xlfn.FORMULATEXT('3 Grade Avg '!G43),'3 Grade Avg '!G43),"9","#"),"8","#"),"7","#"),"6","#"),"5","#"),"4","#"),"3","#"),"2","#"),"1","#"),"0","#"),CHAR(10),""),"$",""),"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'!G43),_xlfn.FORMULATEXT('3 Grade Avg '!G43),'3 Grade Avg '!G43),"9","#"),"8","#"),"7","#"),"6","#"),"5","#"),"4","#"),"3","#"),"2","#"),"1","#"),"0","#"),CHAR(10),""),"$",""),"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'!G43),_xlfn.FORMULATEXT('#_3 Grade Avg '!G43),'#_3 Grade Avg '!G43),"9","#"),"8","#"),"7","#"),"6","#"),"5","#"),"4","#"),"3","#"),"2","#"),"1","#"),"0","#"),CHAR(10),""),"$",""),"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'!G43),_xlfn.FORMULATEXT('#_3 Grade Avg '!G43),'#_3 Grade Avg '!G43),"9","#"),"8","#"),"7","#"),"6","#"),"5","#"),"4","#"),"3","#"),"2","#"),"1","#"),"0","#"),CHAR(10),""),"$","")," ",""),",","@"),"&gt;","@"),"&lt;","@"),"=","@"),")","@"),"(","@"),"^","@"),"/","@"),"+","@"),"*","@"),"-","@"),"@#","")))/2,TRUE,FALSE),"HardCodeMsg",IF(LEN(IF(_xlfn.ISFORMULA('3 Grade Avg '!G43),_xlfn.FORMULATEXT('3 Grade Avg '!G43),'3 Grade Avg '!G43))-LEN(SUBSTITUTE(IF(_xlfn.ISFORMULA('3 Grade Avg '!G43),_xlfn.FORMULATEXT('3 Grade Avg '!G43),'3 Grade Avg '!G43),"""",""))&gt;LEN(IF(_xlfn.ISFORMULA('#_3 Grade Avg '!G43),_xlfn.FORMULATEXT('#_3 Grade Avg '!G43),'#_3 Grade Avg '!G43))-LEN(SUBSTITUTE(IF(_xlfn.ISFORMULA('#_3 Grade Avg '!G43),_xlfn.FORMULATEXT('#_3 Grade Avg '!G43),'#_3 Grade Avg '!G43),"""","")),TRUE,FALSE),"HardQuoteMsg",IF(LEN(IF(_xlfn.ISFORMULA('3 Grade Avg '!G43),_xlfn.FORMULATEXT('3 Grade Avg '!G43),'3 Grade Avg '!G43))-LEN(SUBSTITUTE(IF(_xlfn.ISFORMULA('3 Grade Avg '!G43),_xlfn.FORMULATEXT('3 Grade Avg '!G43),'3 Grade Avg '!G43),"$",""))&lt;0.5*(LEN(IF(_xlfn.ISFORMULA('#_3 Grade Avg '!G43),_xlfn.FORMULATEXT('#_3 Grade Avg '!G43),'#_3 Grade Avg '!G43))-LEN(SUBSTITUTE(IF(_xlfn.ISFORMULA('#_3 Grade Avg '!G43),_xlfn.FORMULATEXT('#_3 Grade Avg '!G43),'#_3 Grade Avg '!G43),"$",""))),TRUE,FALSE),"MissingAbsMsg",TRUE,"PerfectMsg")</f>
        <v/>
      </c>
      <c r="H43" s="374" t="str">
        <f ca="1">_xlfn.IFS(ISBLANK('3 Grade Avg '!H43),"",IF(NOT(ISNA('#_3 Grade Avg '!H43)),IF(ISNA('3 Grade Avg '!H43),TRUE,FALSE),FALSE),"StuNAMsg",IF(AND(ISNA('#_3 Grade Avg '!H43),ISNA('3 Grade Avg '!H43)),TRUE,FALSE),"PerfectMsg",IF(NOT(ISERROR('#_3 Grade Avg '!H43)),IF(ISERROR('3 Grade Avg '!H43),TRUE,FALSE),FALSE),"StuErrorMsg",IF(TYPE('#_3 Grade Avg '!H43)&lt;&gt;TYPE('3 Grade Avg '!H43),TRUE,FALSE),"WrongTypeMsg",IF(_xlfn.ISFORMULA('#_3 Grade Avg '!H43),IF(NOT(_xlfn.ISFORMULA('3 Grade Avg '!H43)),TRUE),FALSE),"MissingFormulaMsg",IF(NOT(AND(ISNUMBER(FIND("[",_xlfn.FORMULATEXT('#_3 Grade Avg '!H43))),ISNUMBER(FIND("!",_xlfn.FORMULATEXT('#_3 Grade Avg '!H43))))),AND(ISNUMBER(FIND("[",_xlfn.FORMULATEXT('3 Grade Avg '!H43))),ISNUMBER(FIND("!",_xlfn.FORMULATEXT('3 Grade Avg '!H43)))),FALSE),"ExternalRefsMsg",IF(ISNUMBER('#_3 Grade Avg '!H43),IF(ABS('#_3 Grade Avg '!H43-'3 Grade Avg '!H43)&gt;0.00001,TRUE,FALSE),IF('#_3 Grade Avg '!H43&lt;&gt;'3 Grade Avg '!H43,TRUE,FALSE)),IF(ISNUMBER('#_3 Grade Avg '!H43),IF('#_3 Grade Avg '!H43&gt;'3 Grade Avg '!H43,"TooLow","TooHigh"),"WrongAnswer"),NOT(_xlfn.ISFORMULA('#_3 Grade Avg '!H43)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'!H43),_xlfn.FORMULATEXT('3 Grade Avg '!H43),'3 Grade Avg '!H43),"9","#"),"8","#"),"7","#"),"6","#"),"5","#"),"4","#"),"3","#"),"2","#"),"1","#"),"0","#"),CHAR(10),""),"$",""),"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'!H43),_xlfn.FORMULATEXT('3 Grade Avg '!H43),'3 Grade Avg '!H43),"9","#"),"8","#"),"7","#"),"6","#"),"5","#"),"4","#"),"3","#"),"2","#"),"1","#"),"0","#"),CHAR(10),""),"$",""),"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'!H43),_xlfn.FORMULATEXT('#_3 Grade Avg '!H43),'#_3 Grade Avg '!H43),"9","#"),"8","#"),"7","#"),"6","#"),"5","#"),"4","#"),"3","#"),"2","#"),"1","#"),"0","#"),CHAR(10),""),"$",""),"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'!H43),_xlfn.FORMULATEXT('#_3 Grade Avg '!H43),'#_3 Grade Avg '!H43),"9","#"),"8","#"),"7","#"),"6","#"),"5","#"),"4","#"),"3","#"),"2","#"),"1","#"),"0","#"),CHAR(10),""),"$","")," ",""),",","@"),"&gt;","@"),"&lt;","@"),"=","@"),")","@"),"(","@"),"^","@"),"/","@"),"+","@"),"*","@"),"-","@"),"@#","")))/2,TRUE,FALSE),"HardCodeMsg",IF(LEN(IF(_xlfn.ISFORMULA('3 Grade Avg '!H43),_xlfn.FORMULATEXT('3 Grade Avg '!H43),'3 Grade Avg '!H43))-LEN(SUBSTITUTE(IF(_xlfn.ISFORMULA('3 Grade Avg '!H43),_xlfn.FORMULATEXT('3 Grade Avg '!H43),'3 Grade Avg '!H43),"""",""))&gt;LEN(IF(_xlfn.ISFORMULA('#_3 Grade Avg '!H43),_xlfn.FORMULATEXT('#_3 Grade Avg '!H43),'#_3 Grade Avg '!H43))-LEN(SUBSTITUTE(IF(_xlfn.ISFORMULA('#_3 Grade Avg '!H43),_xlfn.FORMULATEXT('#_3 Grade Avg '!H43),'#_3 Grade Avg '!H43),"""","")),TRUE,FALSE),"HardQuoteMsg",IF(LEN(IF(_xlfn.ISFORMULA('3 Grade Avg '!H43),_xlfn.FORMULATEXT('3 Grade Avg '!H43),'3 Grade Avg '!H43))-LEN(SUBSTITUTE(IF(_xlfn.ISFORMULA('3 Grade Avg '!H43),_xlfn.FORMULATEXT('3 Grade Avg '!H43),'3 Grade Avg '!H43),"$",""))&lt;0.5*(LEN(IF(_xlfn.ISFORMULA('#_3 Grade Avg '!H43),_xlfn.FORMULATEXT('#_3 Grade Avg '!H43),'#_3 Grade Avg '!H43))-LEN(SUBSTITUTE(IF(_xlfn.ISFORMULA('#_3 Grade Avg '!H43),_xlfn.FORMULATEXT('#_3 Grade Avg '!H43),'#_3 Grade Avg '!H43),"$",""))),TRUE,FALSE),"MissingAbsMsg",TRUE,"PerfectMsg")</f>
        <v/>
      </c>
      <c r="I43" s="374" t="str">
        <f ca="1">_xlfn.IFS(ISBLANK('3 Grade Avg '!I43),"",IF(NOT(ISNA('#_3 Grade Avg '!I43)),IF(ISNA('3 Grade Avg '!I43),TRUE,FALSE),FALSE),"StuNAMsg",IF(AND(ISNA('#_3 Grade Avg '!I43),ISNA('3 Grade Avg '!I43)),TRUE,FALSE),"PerfectMsg",IF(NOT(ISERROR('#_3 Grade Avg '!I43)),IF(ISERROR('3 Grade Avg '!I43),TRUE,FALSE),FALSE),"StuErrorMsg",IF(TYPE('#_3 Grade Avg '!I43)&lt;&gt;TYPE('3 Grade Avg '!I43),TRUE,FALSE),"WrongTypeMsg",IF(_xlfn.ISFORMULA('#_3 Grade Avg '!I43),IF(NOT(_xlfn.ISFORMULA('3 Grade Avg '!I43)),TRUE),FALSE),"MissingFormulaMsg",IF(NOT(AND(ISNUMBER(FIND("[",_xlfn.FORMULATEXT('#_3 Grade Avg '!I43))),ISNUMBER(FIND("!",_xlfn.FORMULATEXT('#_3 Grade Avg '!I43))))),AND(ISNUMBER(FIND("[",_xlfn.FORMULATEXT('3 Grade Avg '!I43))),ISNUMBER(FIND("!",_xlfn.FORMULATEXT('3 Grade Avg '!I43)))),FALSE),"ExternalRefsMsg",IF(ISNUMBER('#_3 Grade Avg '!I43),IF(ABS('#_3 Grade Avg '!I43-'3 Grade Avg '!I43)&gt;0.00001,TRUE,FALSE),IF('#_3 Grade Avg '!I43&lt;&gt;'3 Grade Avg '!I43,TRUE,FALSE)),IF(ISNUMBER('#_3 Grade Avg '!I43),IF('#_3 Grade Avg '!I43&gt;'3 Grade Avg '!I43,"TooLow","TooHigh"),"WrongAnswer"),NOT(_xlfn.ISFORMULA('#_3 Grade Avg '!I43)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'!I43),_xlfn.FORMULATEXT('3 Grade Avg '!I43),'3 Grade Avg '!I43),"9","#"),"8","#"),"7","#"),"6","#"),"5","#"),"4","#"),"3","#"),"2","#"),"1","#"),"0","#"),CHAR(10),""),"$",""),"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'!I43),_xlfn.FORMULATEXT('3 Grade Avg '!I43),'3 Grade Avg '!I43),"9","#"),"8","#"),"7","#"),"6","#"),"5","#"),"4","#"),"3","#"),"2","#"),"1","#"),"0","#"),CHAR(10),""),"$",""),"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'!I43),_xlfn.FORMULATEXT('#_3 Grade Avg '!I43),'#_3 Grade Avg '!I43),"9","#"),"8","#"),"7","#"),"6","#"),"5","#"),"4","#"),"3","#"),"2","#"),"1","#"),"0","#"),CHAR(10),""),"$",""),"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'!I43),_xlfn.FORMULATEXT('#_3 Grade Avg '!I43),'#_3 Grade Avg '!I43),"9","#"),"8","#"),"7","#"),"6","#"),"5","#"),"4","#"),"3","#"),"2","#"),"1","#"),"0","#"),CHAR(10),""),"$","")," ",""),",","@"),"&gt;","@"),"&lt;","@"),"=","@"),")","@"),"(","@"),"^","@"),"/","@"),"+","@"),"*","@"),"-","@"),"@#","")))/2,TRUE,FALSE),"HardCodeMsg",IF(LEN(IF(_xlfn.ISFORMULA('3 Grade Avg '!I43),_xlfn.FORMULATEXT('3 Grade Avg '!I43),'3 Grade Avg '!I43))-LEN(SUBSTITUTE(IF(_xlfn.ISFORMULA('3 Grade Avg '!I43),_xlfn.FORMULATEXT('3 Grade Avg '!I43),'3 Grade Avg '!I43),"""",""))&gt;LEN(IF(_xlfn.ISFORMULA('#_3 Grade Avg '!I43),_xlfn.FORMULATEXT('#_3 Grade Avg '!I43),'#_3 Grade Avg '!I43))-LEN(SUBSTITUTE(IF(_xlfn.ISFORMULA('#_3 Grade Avg '!I43),_xlfn.FORMULATEXT('#_3 Grade Avg '!I43),'#_3 Grade Avg '!I43),"""","")),TRUE,FALSE),"HardQuoteMsg",IF(LEN(IF(_xlfn.ISFORMULA('3 Grade Avg '!I43),_xlfn.FORMULATEXT('3 Grade Avg '!I43),'3 Grade Avg '!I43))-LEN(SUBSTITUTE(IF(_xlfn.ISFORMULA('3 Grade Avg '!I43),_xlfn.FORMULATEXT('3 Grade Avg '!I43),'3 Grade Avg '!I43),"$",""))&lt;0.5*(LEN(IF(_xlfn.ISFORMULA('#_3 Grade Avg '!I43),_xlfn.FORMULATEXT('#_3 Grade Avg '!I43),'#_3 Grade Avg '!I43))-LEN(SUBSTITUTE(IF(_xlfn.ISFORMULA('#_3 Grade Avg '!I43),_xlfn.FORMULATEXT('#_3 Grade Avg '!I43),'#_3 Grade Avg '!I43),"$",""))),TRUE,FALSE),"MissingAbsMsg",TRUE,"PerfectMsg")</f>
        <v/>
      </c>
      <c r="J43" s="374" t="str">
        <f ca="1">_xlfn.IFS(ISBLANK('3 Grade Avg '!J43),"",IF(NOT(ISNA('#_3 Grade Avg '!J43)),IF(ISNA('3 Grade Avg '!J43),TRUE,FALSE),FALSE),"StuNAMsg",IF(AND(ISNA('#_3 Grade Avg '!J43),ISNA('3 Grade Avg '!J43)),TRUE,FALSE),"PerfectMsg",IF(NOT(ISERROR('#_3 Grade Avg '!J43)),IF(ISERROR('3 Grade Avg '!J43),TRUE,FALSE),FALSE),"StuErrorMsg",IF(TYPE('#_3 Grade Avg '!J43)&lt;&gt;TYPE('3 Grade Avg '!J43),TRUE,FALSE),"WrongTypeMsg",IF(_xlfn.ISFORMULA('#_3 Grade Avg '!J43),IF(NOT(_xlfn.ISFORMULA('3 Grade Avg '!J43)),TRUE),FALSE),"MissingFormulaMsg",IF(NOT(AND(ISNUMBER(FIND("[",_xlfn.FORMULATEXT('#_3 Grade Avg '!J43))),ISNUMBER(FIND("!",_xlfn.FORMULATEXT('#_3 Grade Avg '!J43))))),AND(ISNUMBER(FIND("[",_xlfn.FORMULATEXT('3 Grade Avg '!J43))),ISNUMBER(FIND("!",_xlfn.FORMULATEXT('3 Grade Avg '!J43)))),FALSE),"ExternalRefsMsg",IF(ISNUMBER('#_3 Grade Avg '!J43),IF(ABS('#_3 Grade Avg '!J43-'3 Grade Avg '!J43)&gt;0.00001,TRUE,FALSE),IF('#_3 Grade Avg '!J43&lt;&gt;'3 Grade Avg '!J43,TRUE,FALSE)),IF(ISNUMBER('#_3 Grade Avg '!J43),IF('#_3 Grade Avg '!J43&gt;'3 Grade Avg '!J43,"TooLow","TooHigh"),"WrongAnswer"),NOT(_xlfn.ISFORMULA('#_3 Grade Avg '!J43)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'!J43),_xlfn.FORMULATEXT('3 Grade Avg '!J43),'3 Grade Avg '!J43),"9","#"),"8","#"),"7","#"),"6","#"),"5","#"),"4","#"),"3","#"),"2","#"),"1","#"),"0","#"),CHAR(10),""),"$",""),"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'!J43),_xlfn.FORMULATEXT('3 Grade Avg '!J43),'3 Grade Avg '!J43),"9","#"),"8","#"),"7","#"),"6","#"),"5","#"),"4","#"),"3","#"),"2","#"),"1","#"),"0","#"),CHAR(10),""),"$",""),"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'!J43),_xlfn.FORMULATEXT('#_3 Grade Avg '!J43),'#_3 Grade Avg '!J43),"9","#"),"8","#"),"7","#"),"6","#"),"5","#"),"4","#"),"3","#"),"2","#"),"1","#"),"0","#"),CHAR(10),""),"$",""),"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'!J43),_xlfn.FORMULATEXT('#_3 Grade Avg '!J43),'#_3 Grade Avg '!J43),"9","#"),"8","#"),"7","#"),"6","#"),"5","#"),"4","#"),"3","#"),"2","#"),"1","#"),"0","#"),CHAR(10),""),"$","")," ",""),",","@"),"&gt;","@"),"&lt;","@"),"=","@"),")","@"),"(","@"),"^","@"),"/","@"),"+","@"),"*","@"),"-","@"),"@#","")))/2,TRUE,FALSE),"HardCodeMsg",IF(LEN(IF(_xlfn.ISFORMULA('3 Grade Avg '!J43),_xlfn.FORMULATEXT('3 Grade Avg '!J43),'3 Grade Avg '!J43))-LEN(SUBSTITUTE(IF(_xlfn.ISFORMULA('3 Grade Avg '!J43),_xlfn.FORMULATEXT('3 Grade Avg '!J43),'3 Grade Avg '!J43),"""",""))&gt;LEN(IF(_xlfn.ISFORMULA('#_3 Grade Avg '!J43),_xlfn.FORMULATEXT('#_3 Grade Avg '!J43),'#_3 Grade Avg '!J43))-LEN(SUBSTITUTE(IF(_xlfn.ISFORMULA('#_3 Grade Avg '!J43),_xlfn.FORMULATEXT('#_3 Grade Avg '!J43),'#_3 Grade Avg '!J43),"""","")),TRUE,FALSE),"HardQuoteMsg",IF(LEN(IF(_xlfn.ISFORMULA('3 Grade Avg '!J43),_xlfn.FORMULATEXT('3 Grade Avg '!J43),'3 Grade Avg '!J43))-LEN(SUBSTITUTE(IF(_xlfn.ISFORMULA('3 Grade Avg '!J43),_xlfn.FORMULATEXT('3 Grade Avg '!J43),'3 Grade Avg '!J43),"$",""))&lt;0.5*(LEN(IF(_xlfn.ISFORMULA('#_3 Grade Avg '!J43),_xlfn.FORMULATEXT('#_3 Grade Avg '!J43),'#_3 Grade Avg '!J43))-LEN(SUBSTITUTE(IF(_xlfn.ISFORMULA('#_3 Grade Avg '!J43),_xlfn.FORMULATEXT('#_3 Grade Avg '!J43),'#_3 Grade Avg '!J43),"$",""))),TRUE,FALSE),"MissingAbsMsg",TRUE,"PerfectMsg")</f>
        <v/>
      </c>
      <c r="K43" s="374" t="str">
        <f ca="1">_xlfn.IFS(ISBLANK('3 Grade Avg '!K43),"",IF(NOT(ISNA('#_3 Grade Avg '!K43)),IF(ISNA('3 Grade Avg '!K43),TRUE,FALSE),FALSE),"StuNAMsg",IF(AND(ISNA('#_3 Grade Avg '!K43),ISNA('3 Grade Avg '!K43)),TRUE,FALSE),"PerfectMsg",IF(NOT(ISERROR('#_3 Grade Avg '!K43)),IF(ISERROR('3 Grade Avg '!K43),TRUE,FALSE),FALSE),"StuErrorMsg",IF(TYPE('#_3 Grade Avg '!K43)&lt;&gt;TYPE('3 Grade Avg '!K43),TRUE,FALSE),"WrongTypeMsg",IF(_xlfn.ISFORMULA('#_3 Grade Avg '!K43),IF(NOT(_xlfn.ISFORMULA('3 Grade Avg '!K43)),TRUE),FALSE),"MissingFormulaMsg",IF(NOT(AND(ISNUMBER(FIND("[",_xlfn.FORMULATEXT('#_3 Grade Avg '!K43))),ISNUMBER(FIND("!",_xlfn.FORMULATEXT('#_3 Grade Avg '!K43))))),AND(ISNUMBER(FIND("[",_xlfn.FORMULATEXT('3 Grade Avg '!K43))),ISNUMBER(FIND("!",_xlfn.FORMULATEXT('3 Grade Avg '!K43)))),FALSE),"ExternalRefsMsg",IF(ISNUMBER('#_3 Grade Avg '!K43),IF(ABS('#_3 Grade Avg '!K43-'3 Grade Avg '!K43)&gt;0.00001,TRUE,FALSE),IF('#_3 Grade Avg '!K43&lt;&gt;'3 Grade Avg '!K43,TRUE,FALSE)),IF(ISNUMBER('#_3 Grade Avg '!K43),IF('#_3 Grade Avg '!K43&gt;'3 Grade Avg '!K43,"TooLow","TooHigh"),"WrongAnswer"),NOT(_xlfn.ISFORMULA('#_3 Grade Avg '!K43)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'!K43),_xlfn.FORMULATEXT('3 Grade Avg '!K43),'3 Grade Avg '!K43),"9","#"),"8","#"),"7","#"),"6","#"),"5","#"),"4","#"),"3","#"),"2","#"),"1","#"),"0","#"),CHAR(10),""),"$",""),"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'!K43),_xlfn.FORMULATEXT('3 Grade Avg '!K43),'3 Grade Avg '!K43),"9","#"),"8","#"),"7","#"),"6","#"),"5","#"),"4","#"),"3","#"),"2","#"),"1","#"),"0","#"),CHAR(10),""),"$",""),"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'!K43),_xlfn.FORMULATEXT('#_3 Grade Avg '!K43),'#_3 Grade Avg '!K43),"9","#"),"8","#"),"7","#"),"6","#"),"5","#"),"4","#"),"3","#"),"2","#"),"1","#"),"0","#"),CHAR(10),""),"$",""),"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'!K43),_xlfn.FORMULATEXT('#_3 Grade Avg '!K43),'#_3 Grade Avg '!K43),"9","#"),"8","#"),"7","#"),"6","#"),"5","#"),"4","#"),"3","#"),"2","#"),"1","#"),"0","#"),CHAR(10),""),"$","")," ",""),",","@"),"&gt;","@"),"&lt;","@"),"=","@"),")","@"),"(","@"),"^","@"),"/","@"),"+","@"),"*","@"),"-","@"),"@#","")))/2,TRUE,FALSE),"HardCodeMsg",IF(LEN(IF(_xlfn.ISFORMULA('3 Grade Avg '!K43),_xlfn.FORMULATEXT('3 Grade Avg '!K43),'3 Grade Avg '!K43))-LEN(SUBSTITUTE(IF(_xlfn.ISFORMULA('3 Grade Avg '!K43),_xlfn.FORMULATEXT('3 Grade Avg '!K43),'3 Grade Avg '!K43),"""",""))&gt;LEN(IF(_xlfn.ISFORMULA('#_3 Grade Avg '!K43),_xlfn.FORMULATEXT('#_3 Grade Avg '!K43),'#_3 Grade Avg '!K43))-LEN(SUBSTITUTE(IF(_xlfn.ISFORMULA('#_3 Grade Avg '!K43),_xlfn.FORMULATEXT('#_3 Grade Avg '!K43),'#_3 Grade Avg '!K43),"""","")),TRUE,FALSE),"HardQuoteMsg",IF(LEN(IF(_xlfn.ISFORMULA('3 Grade Avg '!K43),_xlfn.FORMULATEXT('3 Grade Avg '!K43),'3 Grade Avg '!K43))-LEN(SUBSTITUTE(IF(_xlfn.ISFORMULA('3 Grade Avg '!K43),_xlfn.FORMULATEXT('3 Grade Avg '!K43),'3 Grade Avg '!K43),"$",""))&lt;0.5*(LEN(IF(_xlfn.ISFORMULA('#_3 Grade Avg '!K43),_xlfn.FORMULATEXT('#_3 Grade Avg '!K43),'#_3 Grade Avg '!K43))-LEN(SUBSTITUTE(IF(_xlfn.ISFORMULA('#_3 Grade Avg '!K43),_xlfn.FORMULATEXT('#_3 Grade Avg '!K43),'#_3 Grade Avg '!K43),"$",""))),TRUE,FALSE),"MissingAbsMsg",TRUE,"PerfectMsg")</f>
        <v/>
      </c>
      <c r="L43" s="374" t="str">
        <f ca="1">_xlfn.IFS(ISBLANK('3 Grade Avg '!L43),"",IF(NOT(ISNA('#_3 Grade Avg '!L43)),IF(ISNA('3 Grade Avg '!L43),TRUE,FALSE),FALSE),"StuNAMsg",IF(AND(ISNA('#_3 Grade Avg '!L43),ISNA('3 Grade Avg '!L43)),TRUE,FALSE),"PerfectMsg",IF(NOT(ISERROR('#_3 Grade Avg '!L43)),IF(ISERROR('3 Grade Avg '!L43),TRUE,FALSE),FALSE),"StuErrorMsg",IF(TYPE('#_3 Grade Avg '!L43)&lt;&gt;TYPE('3 Grade Avg '!L43),TRUE,FALSE),"WrongTypeMsg",IF(_xlfn.ISFORMULA('#_3 Grade Avg '!L43),IF(NOT(_xlfn.ISFORMULA('3 Grade Avg '!L43)),TRUE),FALSE),"MissingFormulaMsg",IF(NOT(AND(ISNUMBER(FIND("[",_xlfn.FORMULATEXT('#_3 Grade Avg '!L43))),ISNUMBER(FIND("!",_xlfn.FORMULATEXT('#_3 Grade Avg '!L43))))),AND(ISNUMBER(FIND("[",_xlfn.FORMULATEXT('3 Grade Avg '!L43))),ISNUMBER(FIND("!",_xlfn.FORMULATEXT('3 Grade Avg '!L43)))),FALSE),"ExternalRefsMsg",IF(ISNUMBER('#_3 Grade Avg '!L43),IF(ABS('#_3 Grade Avg '!L43-'3 Grade Avg '!L43)&gt;0.00001,TRUE,FALSE),IF('#_3 Grade Avg '!L43&lt;&gt;'3 Grade Avg '!L43,TRUE,FALSE)),IF(ISNUMBER('#_3 Grade Avg '!L43),IF('#_3 Grade Avg '!L43&gt;'3 Grade Avg '!L43,"TooLow","TooHigh"),"WrongAnswer"),NOT(_xlfn.ISFORMULA('#_3 Grade Avg '!L43)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'!L43),_xlfn.FORMULATEXT('3 Grade Avg '!L43),'3 Grade Avg '!L43),"9","#"),"8","#"),"7","#"),"6","#"),"5","#"),"4","#"),"3","#"),"2","#"),"1","#"),"0","#"),CHAR(10),""),"$",""),"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'!L43),_xlfn.FORMULATEXT('3 Grade Avg '!L43),'3 Grade Avg '!L43),"9","#"),"8","#"),"7","#"),"6","#"),"5","#"),"4","#"),"3","#"),"2","#"),"1","#"),"0","#"),CHAR(10),""),"$",""),"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'!L43),_xlfn.FORMULATEXT('#_3 Grade Avg '!L43),'#_3 Grade Avg '!L43),"9","#"),"8","#"),"7","#"),"6","#"),"5","#"),"4","#"),"3","#"),"2","#"),"1","#"),"0","#"),CHAR(10),""),"$",""),"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'!L43),_xlfn.FORMULATEXT('#_3 Grade Avg '!L43),'#_3 Grade Avg '!L43),"9","#"),"8","#"),"7","#"),"6","#"),"5","#"),"4","#"),"3","#"),"2","#"),"1","#"),"0","#"),CHAR(10),""),"$","")," ",""),",","@"),"&gt;","@"),"&lt;","@"),"=","@"),")","@"),"(","@"),"^","@"),"/","@"),"+","@"),"*","@"),"-","@"),"@#","")))/2,TRUE,FALSE),"HardCodeMsg",IF(LEN(IF(_xlfn.ISFORMULA('3 Grade Avg '!L43),_xlfn.FORMULATEXT('3 Grade Avg '!L43),'3 Grade Avg '!L43))-LEN(SUBSTITUTE(IF(_xlfn.ISFORMULA('3 Grade Avg '!L43),_xlfn.FORMULATEXT('3 Grade Avg '!L43),'3 Grade Avg '!L43),"""",""))&gt;LEN(IF(_xlfn.ISFORMULA('#_3 Grade Avg '!L43),_xlfn.FORMULATEXT('#_3 Grade Avg '!L43),'#_3 Grade Avg '!L43))-LEN(SUBSTITUTE(IF(_xlfn.ISFORMULA('#_3 Grade Avg '!L43),_xlfn.FORMULATEXT('#_3 Grade Avg '!L43),'#_3 Grade Avg '!L43),"""","")),TRUE,FALSE),"HardQuoteMsg",IF(LEN(IF(_xlfn.ISFORMULA('3 Grade Avg '!L43),_xlfn.FORMULATEXT('3 Grade Avg '!L43),'3 Grade Avg '!L43))-LEN(SUBSTITUTE(IF(_xlfn.ISFORMULA('3 Grade Avg '!L43),_xlfn.FORMULATEXT('3 Grade Avg '!L43),'3 Grade Avg '!L43),"$",""))&lt;0.5*(LEN(IF(_xlfn.ISFORMULA('#_3 Grade Avg '!L43),_xlfn.FORMULATEXT('#_3 Grade Avg '!L43),'#_3 Grade Avg '!L43))-LEN(SUBSTITUTE(IF(_xlfn.ISFORMULA('#_3 Grade Avg '!L43),_xlfn.FORMULATEXT('#_3 Grade Avg '!L43),'#_3 Grade Avg '!L43),"$",""))),TRUE,FALSE),"MissingAbsMsg",TRUE,"PerfectMsg")</f>
        <v/>
      </c>
      <c r="M43" s="361"/>
      <c r="N43" s="374"/>
      <c r="O43" s="374" t="str">
        <f ca="1">_xlfn.IFS(ISBLANK('3 Grade Avg '!O43),"",IF(NOT(ISNA('#_3 Grade Avg '!O43)),IF(ISNA('3 Grade Avg '!O43),TRUE,FALSE),FALSE),"StuNAMsg",IF(AND(ISNA('#_3 Grade Avg '!O43),ISNA('3 Grade Avg '!O43)),TRUE,FALSE),"PerfectMsg",IF(NOT(ISERROR('#_3 Grade Avg '!O43)),IF(ISERROR('3 Grade Avg '!O43),TRUE,FALSE),FALSE),"StuErrorMsg",IF(TYPE('#_3 Grade Avg '!O43)&lt;&gt;TYPE('3 Grade Avg '!O43),TRUE,FALSE),"WrongTypeMsg",IF(_xlfn.ISFORMULA('#_3 Grade Avg '!O43),IF(NOT(_xlfn.ISFORMULA('3 Grade Avg '!O43)),TRUE),FALSE),"MissingFormulaMsg",IF(NOT(AND(ISNUMBER(FIND("[",_xlfn.FORMULATEXT('#_3 Grade Avg '!O43))),ISNUMBER(FIND("!",_xlfn.FORMULATEXT('#_3 Grade Avg '!O43))))),AND(ISNUMBER(FIND("[",_xlfn.FORMULATEXT('3 Grade Avg '!O43))),ISNUMBER(FIND("!",_xlfn.FORMULATEXT('3 Grade Avg '!O43)))),FALSE),"ExternalRefsMsg",IF(ISNUMBER('#_3 Grade Avg '!O43),IF(ABS('#_3 Grade Avg '!O43-'3 Grade Avg '!O43)&gt;0.00001,TRUE,FALSE),IF('#_3 Grade Avg '!O43&lt;&gt;'3 Grade Avg '!O43,TRUE,FALSE)),IF(ISNUMBER('#_3 Grade Avg '!O43),IF('#_3 Grade Avg '!O43&gt;'3 Grade Avg '!O43,"TooLow","TooHigh"),"WrongAnswer"),NOT(_xlfn.ISFORMULA('#_3 Grade Avg '!O43)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'!O43),_xlfn.FORMULATEXT('3 Grade Avg '!O43),'3 Grade Avg '!O43),"9","#"),"8","#"),"7","#"),"6","#"),"5","#"),"4","#"),"3","#"),"2","#"),"1","#"),"0","#"),CHAR(10),""),"$",""),"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'!O43),_xlfn.FORMULATEXT('3 Grade Avg '!O43),'3 Grade Avg '!O43),"9","#"),"8","#"),"7","#"),"6","#"),"5","#"),"4","#"),"3","#"),"2","#"),"1","#"),"0","#"),CHAR(10),""),"$",""),"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'!O43),_xlfn.FORMULATEXT('#_3 Grade Avg '!O43),'#_3 Grade Avg '!O43),"9","#"),"8","#"),"7","#"),"6","#"),"5","#"),"4","#"),"3","#"),"2","#"),"1","#"),"0","#"),CHAR(10),""),"$",""),"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'!O43),_xlfn.FORMULATEXT('#_3 Grade Avg '!O43),'#_3 Grade Avg '!O43),"9","#"),"8","#"),"7","#"),"6","#"),"5","#"),"4","#"),"3","#"),"2","#"),"1","#"),"0","#"),CHAR(10),""),"$","")," ",""),",","@"),"&gt;","@"),"&lt;","@"),"=","@"),")","@"),"(","@"),"^","@"),"/","@"),"+","@"),"*","@"),"-","@"),"@#","")))/2,TRUE,FALSE),"HardCodeMsg",IF(LEN(IF(_xlfn.ISFORMULA('3 Grade Avg '!O43),_xlfn.FORMULATEXT('3 Grade Avg '!O43),'3 Grade Avg '!O43))-LEN(SUBSTITUTE(IF(_xlfn.ISFORMULA('3 Grade Avg '!O43),_xlfn.FORMULATEXT('3 Grade Avg '!O43),'3 Grade Avg '!O43),"""",""))&gt;LEN(IF(_xlfn.ISFORMULA('#_3 Grade Avg '!O43),_xlfn.FORMULATEXT('#_3 Grade Avg '!O43),'#_3 Grade Avg '!O43))-LEN(SUBSTITUTE(IF(_xlfn.ISFORMULA('#_3 Grade Avg '!O43),_xlfn.FORMULATEXT('#_3 Grade Avg '!O43),'#_3 Grade Avg '!O43),"""","")),TRUE,FALSE),"HardQuoteMsg",IF(LEN(IF(_xlfn.ISFORMULA('3 Grade Avg '!O43),_xlfn.FORMULATEXT('3 Grade Avg '!O43),'3 Grade Avg '!O43))-LEN(SUBSTITUTE(IF(_xlfn.ISFORMULA('3 Grade Avg '!O43),_xlfn.FORMULATEXT('3 Grade Avg '!O43),'3 Grade Avg '!O43),"$",""))&lt;0.5*(LEN(IF(_xlfn.ISFORMULA('#_3 Grade Avg '!O43),_xlfn.FORMULATEXT('#_3 Grade Avg '!O43),'#_3 Grade Avg '!O43))-LEN(SUBSTITUTE(IF(_xlfn.ISFORMULA('#_3 Grade Avg '!O43),_xlfn.FORMULATEXT('#_3 Grade Avg '!O43),'#_3 Grade Avg '!O43),"$",""))),TRUE,FALSE),"MissingAbsMsg",TRUE,"PerfectMsg")</f>
        <v/>
      </c>
      <c r="P43" s="374" t="str">
        <f ca="1">_xlfn.IFS(ISBLANK('3 Grade Avg '!P43),"",IF(NOT(ISNA('#_3 Grade Avg '!P43)),IF(ISNA('3 Grade Avg '!P43),TRUE,FALSE),FALSE),"StuNAMsg",IF(AND(ISNA('#_3 Grade Avg '!P43),ISNA('3 Grade Avg '!P43)),TRUE,FALSE),"PerfectMsg",IF(NOT(ISERROR('#_3 Grade Avg '!P43)),IF(ISERROR('3 Grade Avg '!P43),TRUE,FALSE),FALSE),"StuErrorMsg",IF(TYPE('#_3 Grade Avg '!P43)&lt;&gt;TYPE('3 Grade Avg '!P43),TRUE,FALSE),"WrongTypeMsg",IF(_xlfn.ISFORMULA('#_3 Grade Avg '!P43),IF(NOT(_xlfn.ISFORMULA('3 Grade Avg '!P43)),TRUE),FALSE),"MissingFormulaMsg",IF(NOT(AND(ISNUMBER(FIND("[",_xlfn.FORMULATEXT('#_3 Grade Avg '!P43))),ISNUMBER(FIND("!",_xlfn.FORMULATEXT('#_3 Grade Avg '!P43))))),AND(ISNUMBER(FIND("[",_xlfn.FORMULATEXT('3 Grade Avg '!P43))),ISNUMBER(FIND("!",_xlfn.FORMULATEXT('3 Grade Avg '!P43)))),FALSE),"ExternalRefsMsg",IF(ISNUMBER('#_3 Grade Avg '!P43),IF(ABS('#_3 Grade Avg '!P43-'3 Grade Avg '!P43)&gt;0.00001,TRUE,FALSE),IF('#_3 Grade Avg '!P43&lt;&gt;'3 Grade Avg '!P43,TRUE,FALSE)),IF(ISNUMBER('#_3 Grade Avg '!P43),IF('#_3 Grade Avg '!P43&gt;'3 Grade Avg '!P43,"TooLow","TooHigh"),"WrongAnswer"),NOT(_xlfn.ISFORMULA('#_3 Grade Avg '!P43)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'!P43),_xlfn.FORMULATEXT('3 Grade Avg '!P43),'3 Grade Avg '!P43),"9","#"),"8","#"),"7","#"),"6","#"),"5","#"),"4","#"),"3","#"),"2","#"),"1","#"),"0","#"),CHAR(10),""),"$",""),"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'!P43),_xlfn.FORMULATEXT('3 Grade Avg '!P43),'3 Grade Avg '!P43),"9","#"),"8","#"),"7","#"),"6","#"),"5","#"),"4","#"),"3","#"),"2","#"),"1","#"),"0","#"),CHAR(10),""),"$",""),"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'!P43),_xlfn.FORMULATEXT('#_3 Grade Avg '!P43),'#_3 Grade Avg '!P43),"9","#"),"8","#"),"7","#"),"6","#"),"5","#"),"4","#"),"3","#"),"2","#"),"1","#"),"0","#"),CHAR(10),""),"$",""),"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'!P43),_xlfn.FORMULATEXT('#_3 Grade Avg '!P43),'#_3 Grade Avg '!P43),"9","#"),"8","#"),"7","#"),"6","#"),"5","#"),"4","#"),"3","#"),"2","#"),"1","#"),"0","#"),CHAR(10),""),"$","")," ",""),",","@"),"&gt;","@"),"&lt;","@"),"=","@"),")","@"),"(","@"),"^","@"),"/","@"),"+","@"),"*","@"),"-","@"),"@#","")))/2,TRUE,FALSE),"HardCodeMsg",IF(LEN(IF(_xlfn.ISFORMULA('3 Grade Avg '!P43),_xlfn.FORMULATEXT('3 Grade Avg '!P43),'3 Grade Avg '!P43))-LEN(SUBSTITUTE(IF(_xlfn.ISFORMULA('3 Grade Avg '!P43),_xlfn.FORMULATEXT('3 Grade Avg '!P43),'3 Grade Avg '!P43),"""",""))&gt;LEN(IF(_xlfn.ISFORMULA('#_3 Grade Avg '!P43),_xlfn.FORMULATEXT('#_3 Grade Avg '!P43),'#_3 Grade Avg '!P43))-LEN(SUBSTITUTE(IF(_xlfn.ISFORMULA('#_3 Grade Avg '!P43),_xlfn.FORMULATEXT('#_3 Grade Avg '!P43),'#_3 Grade Avg '!P43),"""","")),TRUE,FALSE),"HardQuoteMsg",IF(LEN(IF(_xlfn.ISFORMULA('3 Grade Avg '!P43),_xlfn.FORMULATEXT('3 Grade Avg '!P43),'3 Grade Avg '!P43))-LEN(SUBSTITUTE(IF(_xlfn.ISFORMULA('3 Grade Avg '!P43),_xlfn.FORMULATEXT('3 Grade Avg '!P43),'3 Grade Avg '!P43),"$",""))&lt;0.5*(LEN(IF(_xlfn.ISFORMULA('#_3 Grade Avg '!P43),_xlfn.FORMULATEXT('#_3 Grade Avg '!P43),'#_3 Grade Avg '!P43))-LEN(SUBSTITUTE(IF(_xlfn.ISFORMULA('#_3 Grade Avg '!P43),_xlfn.FORMULATEXT('#_3 Grade Avg '!P43),'#_3 Grade Avg '!P43),"$",""))),TRUE,FALSE),"MissingAbsMsg",TRUE,"PerfectMsg")</f>
        <v/>
      </c>
      <c r="Q43" s="374" t="str">
        <f ca="1">_xlfn.IFS(ISBLANK('3 Grade Avg '!Q43),"",IF(NOT(ISNA('#_3 Grade Avg '!Q43)),IF(ISNA('3 Grade Avg '!Q43),TRUE,FALSE),FALSE),"StuNAMsg",IF(AND(ISNA('#_3 Grade Avg '!Q43),ISNA('3 Grade Avg '!Q43)),TRUE,FALSE),"PerfectMsg",IF(NOT(ISERROR('#_3 Grade Avg '!Q43)),IF(ISERROR('3 Grade Avg '!Q43),TRUE,FALSE),FALSE),"StuErrorMsg",IF(TYPE('#_3 Grade Avg '!Q43)&lt;&gt;TYPE('3 Grade Avg '!Q43),TRUE,FALSE),"WrongTypeMsg",IF(_xlfn.ISFORMULA('#_3 Grade Avg '!Q43),IF(NOT(_xlfn.ISFORMULA('3 Grade Avg '!Q43)),TRUE),FALSE),"MissingFormulaMsg",IF(NOT(AND(ISNUMBER(FIND("[",_xlfn.FORMULATEXT('#_3 Grade Avg '!Q43))),ISNUMBER(FIND("!",_xlfn.FORMULATEXT('#_3 Grade Avg '!Q43))))),AND(ISNUMBER(FIND("[",_xlfn.FORMULATEXT('3 Grade Avg '!Q43))),ISNUMBER(FIND("!",_xlfn.FORMULATEXT('3 Grade Avg '!Q43)))),FALSE),"ExternalRefsMsg",IF(ISNUMBER('#_3 Grade Avg '!Q43),IF(ABS('#_3 Grade Avg '!Q43-'3 Grade Avg '!Q43)&gt;0.00001,TRUE,FALSE),IF('#_3 Grade Avg '!Q43&lt;&gt;'3 Grade Avg '!Q43,TRUE,FALSE)),IF(ISNUMBER('#_3 Grade Avg '!Q43),IF('#_3 Grade Avg '!Q43&gt;'3 Grade Avg '!Q43,"TooLow","TooHigh"),"WrongAnswer"),NOT(_xlfn.ISFORMULA('#_3 Grade Avg '!Q43)),"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'!Q43),_xlfn.FORMULATEXT('3 Grade Avg '!Q43),'3 Grade Avg '!Q43),"9","#"),"8","#"),"7","#"),"6","#"),"5","#"),"4","#"),"3","#"),"2","#"),"1","#"),"0","#"),CHAR(10),""),"$",""),"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'!Q43),_xlfn.FORMULATEXT('3 Grade Avg '!Q43),'3 Grade Avg '!Q43),"9","#"),"8","#"),"7","#"),"6","#"),"5","#"),"4","#"),"3","#"),"2","#"),"1","#"),"0","#"),CHAR(10),""),"$",""),"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'!Q43),_xlfn.FORMULATEXT('#_3 Grade Avg '!Q43),'#_3 Grade Avg '!Q43),"9","#"),"8","#"),"7","#"),"6","#"),"5","#"),"4","#"),"3","#"),"2","#"),"1","#"),"0","#"),CHAR(10),""),"$",""),"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'!Q43),_xlfn.FORMULATEXT('#_3 Grade Avg '!Q43),'#_3 Grade Avg '!Q43),"9","#"),"8","#"),"7","#"),"6","#"),"5","#"),"4","#"),"3","#"),"2","#"),"1","#"),"0","#"),CHAR(10),""),"$","")," ",""),",","@"),"&gt;","@"),"&lt;","@"),"=","@"),")","@"),"(","@"),"^","@"),"/","@"),"+","@"),"*","@"),"-","@"),"@#","")))/2,TRUE,FALSE),"HardCodeMsg",IF(LEN(IF(_xlfn.ISFORMULA('3 Grade Avg '!Q43),_xlfn.FORMULATEXT('3 Grade Avg '!Q43),'3 Grade Avg '!Q43))-LEN(SUBSTITUTE(IF(_xlfn.ISFORMULA('3 Grade Avg '!Q43),_xlfn.FORMULATEXT('3 Grade Avg '!Q43),'3 Grade Avg '!Q43),"""",""))&gt;LEN(IF(_xlfn.ISFORMULA('#_3 Grade Avg '!Q43),_xlfn.FORMULATEXT('#_3 Grade Avg '!Q43),'#_3 Grade Avg '!Q43))-LEN(SUBSTITUTE(IF(_xlfn.ISFORMULA('#_3 Grade Avg '!Q43),_xlfn.FORMULATEXT('#_3 Grade Avg '!Q43),'#_3 Grade Avg '!Q43),"""","")),TRUE,FALSE),"HardQuoteMsg",IF(LEN(IF(_xlfn.ISFORMULA('3 Grade Avg '!Q43),_xlfn.FORMULATEXT('3 Grade Avg '!Q43),'3 Grade Avg '!Q43))-LEN(SUBSTITUTE(IF(_xlfn.ISFORMULA('3 Grade Avg '!Q43),_xlfn.FORMULATEXT('3 Grade Avg '!Q43),'3 Grade Avg '!Q43),"$",""))&lt;0.5*(LEN(IF(_xlfn.ISFORMULA('#_3 Grade Avg '!Q43),_xlfn.FORMULATEXT('#_3 Grade Avg '!Q43),'#_3 Grade Avg '!Q43))-LEN(SUBSTITUTE(IF(_xlfn.ISFORMULA('#_3 Grade Avg '!Q43),_xlfn.FORMULATEXT('#_3 Grade Avg '!Q43),'#_3 Grade Avg '!Q43),"$",""))),TRUE,FALSE),"MissingAbsMsg",TRUE,"PerfectMsg")</f>
        <v/>
      </c>
    </row>
    <row r="44" spans="5:19" s="359" customFormat="1" x14ac:dyDescent="0.15">
      <c r="E44" s="362">
        <v>0</v>
      </c>
      <c r="F44" s="372" t="str">
        <f ca="1">_xlfn.IFS(ISBLANK('3 Grade Avg '!F44),"",IF(NOT(ISNA('#_3 Grade Avg '!F44)),IF(ISNA('3 Grade Avg '!F44),TRUE,FALSE),FALSE),"StuNAMsg",IF(AND(ISNA('#_3 Grade Avg '!F44),ISNA('3 Grade Avg '!F44)),TRUE,FALSE),"PerfectMsg",IF(NOT(ISERROR('#_3 Grade Avg '!F44)),IF(ISERROR('3 Grade Avg '!F44),TRUE,FALSE),FALSE),"StuErrorMsg",IF(TYPE('#_3 Grade Avg '!F44)&lt;&gt;TYPE('3 Grade Avg '!F44),TRUE,FALSE),"WrongTypeMsg",IF(_xlfn.ISFORMULA('#_3 Grade Avg '!F44),IF(NOT(_xlfn.ISFORMULA('3 Grade Avg '!F44)),TRUE),FALSE),"MissingFormulaMsg",IF(NOT(AND(ISNUMBER(FIND("[",_xlfn.FORMULATEXT('#_3 Grade Avg '!F44))),ISNUMBER(FIND("!",_xlfn.FORMULATEXT('#_3 Grade Avg '!F44))))),AND(ISNUMBER(FIND("[",_xlfn.FORMULATEXT('3 Grade Avg '!F44))),ISNUMBER(FIND("!",_xlfn.FORMULATEXT('3 Grade Avg '!F44)))),FALSE),"ExternalRefsMsg",IF(ISNUMBER('#_3 Grade Avg '!F44),IF(ABS('#_3 Grade Avg '!F44-'3 Grade Avg '!F44)&gt;0.00001,TRUE,FALSE),IF('#_3 Grade Avg '!F44&lt;&gt;'3 Grade Avg '!F44,TRUE,FALSE)),IF(ISNUMBER('#_3 Grade Avg '!F44),IF('#_3 Grade Avg '!F44&gt;'3 Grade Avg '!F44,"TooLow","TooHigh"),"WrongAnswer"),NOT(_xlfn.ISFORMULA('#_3 Grade Avg '!F44)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'!F44),_xlfn.FORMULATEXT('3 Grade Avg '!F44),'3 Grade Avg '!F44),"9","#"),"8","#"),"7","#"),"6","#"),"5","#"),"4","#"),"3","#"),"2","#"),"1","#"),"0","#"),CHAR(10),""),"$",""),"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'!F44),_xlfn.FORMULATEXT('3 Grade Avg '!F44),'3 Grade Avg '!F44),"9","#"),"8","#"),"7","#"),"6","#"),"5","#"),"4","#"),"3","#"),"2","#"),"1","#"),"0","#"),CHAR(10),""),"$",""),"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'!F44),_xlfn.FORMULATEXT('#_3 Grade Avg '!F44),'#_3 Grade Avg '!F44),"9","#"),"8","#"),"7","#"),"6","#"),"5","#"),"4","#"),"3","#"),"2","#"),"1","#"),"0","#"),CHAR(10),""),"$",""),"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'!F44),_xlfn.FORMULATEXT('#_3 Grade Avg '!F44),'#_3 Grade Avg '!F44),"9","#"),"8","#"),"7","#"),"6","#"),"5","#"),"4","#"),"3","#"),"2","#"),"1","#"),"0","#"),CHAR(10),""),"$","")," ",""),",","@"),"&gt;","@"),"&lt;","@"),"=","@"),")","@"),"(","@"),"^","@"),"/","@"),"+","@"),"*","@"),"-","@"),"@#","")))/2,TRUE,FALSE),"HardCodeMsg",IF(LEN(IF(_xlfn.ISFORMULA('3 Grade Avg '!F44),_xlfn.FORMULATEXT('3 Grade Avg '!F44),'3 Grade Avg '!F44))-LEN(SUBSTITUTE(IF(_xlfn.ISFORMULA('3 Grade Avg '!F44),_xlfn.FORMULATEXT('3 Grade Avg '!F44),'3 Grade Avg '!F44),"""",""))&gt;LEN(IF(_xlfn.ISFORMULA('#_3 Grade Avg '!F44),_xlfn.FORMULATEXT('#_3 Grade Avg '!F44),'#_3 Grade Avg '!F44))-LEN(SUBSTITUTE(IF(_xlfn.ISFORMULA('#_3 Grade Avg '!F44),_xlfn.FORMULATEXT('#_3 Grade Avg '!F44),'#_3 Grade Avg '!F44),"""","")),TRUE,FALSE),"HardQuoteMsg",IF(LEN(IF(_xlfn.ISFORMULA('3 Grade Avg '!F44),_xlfn.FORMULATEXT('3 Grade Avg '!F44),'3 Grade Avg '!F44))-LEN(SUBSTITUTE(IF(_xlfn.ISFORMULA('3 Grade Avg '!F44),_xlfn.FORMULATEXT('3 Grade Avg '!F44),'3 Grade Avg '!F44),"$",""))&lt;0.5*(LEN(IF(_xlfn.ISFORMULA('#_3 Grade Avg '!F44),_xlfn.FORMULATEXT('#_3 Grade Avg '!F44),'#_3 Grade Avg '!F44))-LEN(SUBSTITUTE(IF(_xlfn.ISFORMULA('#_3 Grade Avg '!F44),_xlfn.FORMULATEXT('#_3 Grade Avg '!F44),'#_3 Grade Avg '!F44),"$",""))),TRUE,FALSE),"MissingAbsMsg",TRUE,"PerfectMsg")</f>
        <v/>
      </c>
      <c r="G44" s="372" t="str">
        <f ca="1">_xlfn.IFS(ISBLANK('3 Grade Avg '!G44),"",IF(NOT(ISNA('#_3 Grade Avg '!G44)),IF(ISNA('3 Grade Avg '!G44),TRUE,FALSE),FALSE),"StuNAMsg",IF(AND(ISNA('#_3 Grade Avg '!G44),ISNA('3 Grade Avg '!G44)),TRUE,FALSE),"PerfectMsg",IF(NOT(ISERROR('#_3 Grade Avg '!G44)),IF(ISERROR('3 Grade Avg '!G44),TRUE,FALSE),FALSE),"StuErrorMsg",IF(TYPE('#_3 Grade Avg '!G44)&lt;&gt;TYPE('3 Grade Avg '!G44),TRUE,FALSE),"WrongTypeMsg",IF(_xlfn.ISFORMULA('#_3 Grade Avg '!G44),IF(NOT(_xlfn.ISFORMULA('3 Grade Avg '!G44)),TRUE),FALSE),"MissingFormulaMsg",IF(NOT(AND(ISNUMBER(FIND("[",_xlfn.FORMULATEXT('#_3 Grade Avg '!G44))),ISNUMBER(FIND("!",_xlfn.FORMULATEXT('#_3 Grade Avg '!G44))))),AND(ISNUMBER(FIND("[",_xlfn.FORMULATEXT('3 Grade Avg '!G44))),ISNUMBER(FIND("!",_xlfn.FORMULATEXT('3 Grade Avg '!G44)))),FALSE),"ExternalRefsMsg",IF(ISNUMBER('#_3 Grade Avg '!G44),IF(ABS('#_3 Grade Avg '!G44-'3 Grade Avg '!G44)&gt;0.00001,TRUE,FALSE),IF('#_3 Grade Avg '!G44&lt;&gt;'3 Grade Avg '!G44,TRUE,FALSE)),IF(ISNUMBER('#_3 Grade Avg '!G44),IF('#_3 Grade Avg '!G44&gt;'3 Grade Avg '!G44,"TooLow","TooHigh"),"WrongAnswer"),NOT(_xlfn.ISFORMULA('#_3 Grade Avg '!G44)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'!G44),_xlfn.FORMULATEXT('3 Grade Avg '!G44),'3 Grade Avg '!G44),"9","#"),"8","#"),"7","#"),"6","#"),"5","#"),"4","#"),"3","#"),"2","#"),"1","#"),"0","#"),CHAR(10),""),"$",""),"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'!G44),_xlfn.FORMULATEXT('3 Grade Avg '!G44),'3 Grade Avg '!G44),"9","#"),"8","#"),"7","#"),"6","#"),"5","#"),"4","#"),"3","#"),"2","#"),"1","#"),"0","#"),CHAR(10),""),"$",""),"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'!G44),_xlfn.FORMULATEXT('#_3 Grade Avg '!G44),'#_3 Grade Avg '!G44),"9","#"),"8","#"),"7","#"),"6","#"),"5","#"),"4","#"),"3","#"),"2","#"),"1","#"),"0","#"),CHAR(10),""),"$",""),"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'!G44),_xlfn.FORMULATEXT('#_3 Grade Avg '!G44),'#_3 Grade Avg '!G44),"9","#"),"8","#"),"7","#"),"6","#"),"5","#"),"4","#"),"3","#"),"2","#"),"1","#"),"0","#"),CHAR(10),""),"$","")," ",""),",","@"),"&gt;","@"),"&lt;","@"),"=","@"),")","@"),"(","@"),"^","@"),"/","@"),"+","@"),"*","@"),"-","@"),"@#","")))/2,TRUE,FALSE),"HardCodeMsg",IF(LEN(IF(_xlfn.ISFORMULA('3 Grade Avg '!G44),_xlfn.FORMULATEXT('3 Grade Avg '!G44),'3 Grade Avg '!G44))-LEN(SUBSTITUTE(IF(_xlfn.ISFORMULA('3 Grade Avg '!G44),_xlfn.FORMULATEXT('3 Grade Avg '!G44),'3 Grade Avg '!G44),"""",""))&gt;LEN(IF(_xlfn.ISFORMULA('#_3 Grade Avg '!G44),_xlfn.FORMULATEXT('#_3 Grade Avg '!G44),'#_3 Grade Avg '!G44))-LEN(SUBSTITUTE(IF(_xlfn.ISFORMULA('#_3 Grade Avg '!G44),_xlfn.FORMULATEXT('#_3 Grade Avg '!G44),'#_3 Grade Avg '!G44),"""","")),TRUE,FALSE),"HardQuoteMsg",IF(LEN(IF(_xlfn.ISFORMULA('3 Grade Avg '!G44),_xlfn.FORMULATEXT('3 Grade Avg '!G44),'3 Grade Avg '!G44))-LEN(SUBSTITUTE(IF(_xlfn.ISFORMULA('3 Grade Avg '!G44),_xlfn.FORMULATEXT('3 Grade Avg '!G44),'3 Grade Avg '!G44),"$",""))&lt;0.5*(LEN(IF(_xlfn.ISFORMULA('#_3 Grade Avg '!G44),_xlfn.FORMULATEXT('#_3 Grade Avg '!G44),'#_3 Grade Avg '!G44))-LEN(SUBSTITUTE(IF(_xlfn.ISFORMULA('#_3 Grade Avg '!G44),_xlfn.FORMULATEXT('#_3 Grade Avg '!G44),'#_3 Grade Avg '!G44),"$",""))),TRUE,FALSE),"MissingAbsMsg",TRUE,"PerfectMsg")</f>
        <v/>
      </c>
      <c r="H44" s="372" t="str">
        <f ca="1">_xlfn.IFS(ISBLANK('3 Grade Avg '!H44),"",IF(NOT(ISNA('#_3 Grade Avg '!H44)),IF(ISNA('3 Grade Avg '!H44),TRUE,FALSE),FALSE),"StuNAMsg",IF(AND(ISNA('#_3 Grade Avg '!H44),ISNA('3 Grade Avg '!H44)),TRUE,FALSE),"PerfectMsg",IF(NOT(ISERROR('#_3 Grade Avg '!H44)),IF(ISERROR('3 Grade Avg '!H44),TRUE,FALSE),FALSE),"StuErrorMsg",IF(TYPE('#_3 Grade Avg '!H44)&lt;&gt;TYPE('3 Grade Avg '!H44),TRUE,FALSE),"WrongTypeMsg",IF(_xlfn.ISFORMULA('#_3 Grade Avg '!H44),IF(NOT(_xlfn.ISFORMULA('3 Grade Avg '!H44)),TRUE),FALSE),"MissingFormulaMsg",IF(NOT(AND(ISNUMBER(FIND("[",_xlfn.FORMULATEXT('#_3 Grade Avg '!H44))),ISNUMBER(FIND("!",_xlfn.FORMULATEXT('#_3 Grade Avg '!H44))))),AND(ISNUMBER(FIND("[",_xlfn.FORMULATEXT('3 Grade Avg '!H44))),ISNUMBER(FIND("!",_xlfn.FORMULATEXT('3 Grade Avg '!H44)))),FALSE),"ExternalRefsMsg",IF(ISNUMBER('#_3 Grade Avg '!H44),IF(ABS('#_3 Grade Avg '!H44-'3 Grade Avg '!H44)&gt;0.00001,TRUE,FALSE),IF('#_3 Grade Avg '!H44&lt;&gt;'3 Grade Avg '!H44,TRUE,FALSE)),IF(ISNUMBER('#_3 Grade Avg '!H44),IF('#_3 Grade Avg '!H44&gt;'3 Grade Avg '!H44,"TooLow","TooHigh"),"WrongAnswer"),NOT(_xlfn.ISFORMULA('#_3 Grade Avg '!H44)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'!H44),_xlfn.FORMULATEXT('3 Grade Avg '!H44),'3 Grade Avg '!H44),"9","#"),"8","#"),"7","#"),"6","#"),"5","#"),"4","#"),"3","#"),"2","#"),"1","#"),"0","#"),CHAR(10),""),"$",""),"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'!H44),_xlfn.FORMULATEXT('3 Grade Avg '!H44),'3 Grade Avg '!H44),"9","#"),"8","#"),"7","#"),"6","#"),"5","#"),"4","#"),"3","#"),"2","#"),"1","#"),"0","#"),CHAR(10),""),"$",""),"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'!H44),_xlfn.FORMULATEXT('#_3 Grade Avg '!H44),'#_3 Grade Avg '!H44),"9","#"),"8","#"),"7","#"),"6","#"),"5","#"),"4","#"),"3","#"),"2","#"),"1","#"),"0","#"),CHAR(10),""),"$",""),"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'!H44),_xlfn.FORMULATEXT('#_3 Grade Avg '!H44),'#_3 Grade Avg '!H44),"9","#"),"8","#"),"7","#"),"6","#"),"5","#"),"4","#"),"3","#"),"2","#"),"1","#"),"0","#"),CHAR(10),""),"$","")," ",""),",","@"),"&gt;","@"),"&lt;","@"),"=","@"),")","@"),"(","@"),"^","@"),"/","@"),"+","@"),"*","@"),"-","@"),"@#","")))/2,TRUE,FALSE),"HardCodeMsg",IF(LEN(IF(_xlfn.ISFORMULA('3 Grade Avg '!H44),_xlfn.FORMULATEXT('3 Grade Avg '!H44),'3 Grade Avg '!H44))-LEN(SUBSTITUTE(IF(_xlfn.ISFORMULA('3 Grade Avg '!H44),_xlfn.FORMULATEXT('3 Grade Avg '!H44),'3 Grade Avg '!H44),"""",""))&gt;LEN(IF(_xlfn.ISFORMULA('#_3 Grade Avg '!H44),_xlfn.FORMULATEXT('#_3 Grade Avg '!H44),'#_3 Grade Avg '!H44))-LEN(SUBSTITUTE(IF(_xlfn.ISFORMULA('#_3 Grade Avg '!H44),_xlfn.FORMULATEXT('#_3 Grade Avg '!H44),'#_3 Grade Avg '!H44),"""","")),TRUE,FALSE),"HardQuoteMsg",IF(LEN(IF(_xlfn.ISFORMULA('3 Grade Avg '!H44),_xlfn.FORMULATEXT('3 Grade Avg '!H44),'3 Grade Avg '!H44))-LEN(SUBSTITUTE(IF(_xlfn.ISFORMULA('3 Grade Avg '!H44),_xlfn.FORMULATEXT('3 Grade Avg '!H44),'3 Grade Avg '!H44),"$",""))&lt;0.5*(LEN(IF(_xlfn.ISFORMULA('#_3 Grade Avg '!H44),_xlfn.FORMULATEXT('#_3 Grade Avg '!H44),'#_3 Grade Avg '!H44))-LEN(SUBSTITUTE(IF(_xlfn.ISFORMULA('#_3 Grade Avg '!H44),_xlfn.FORMULATEXT('#_3 Grade Avg '!H44),'#_3 Grade Avg '!H44),"$",""))),TRUE,FALSE),"MissingAbsMsg",TRUE,"PerfectMsg")</f>
        <v/>
      </c>
      <c r="I44" s="372" t="str">
        <f ca="1">_xlfn.IFS(ISBLANK('3 Grade Avg '!I44),"",IF(NOT(ISNA('#_3 Grade Avg '!I44)),IF(ISNA('3 Grade Avg '!I44),TRUE,FALSE),FALSE),"StuNAMsg",IF(AND(ISNA('#_3 Grade Avg '!I44),ISNA('3 Grade Avg '!I44)),TRUE,FALSE),"PerfectMsg",IF(NOT(ISERROR('#_3 Grade Avg '!I44)),IF(ISERROR('3 Grade Avg '!I44),TRUE,FALSE),FALSE),"StuErrorMsg",IF(TYPE('#_3 Grade Avg '!I44)&lt;&gt;TYPE('3 Grade Avg '!I44),TRUE,FALSE),"WrongTypeMsg",IF(_xlfn.ISFORMULA('#_3 Grade Avg '!I44),IF(NOT(_xlfn.ISFORMULA('3 Grade Avg '!I44)),TRUE),FALSE),"MissingFormulaMsg",IF(NOT(AND(ISNUMBER(FIND("[",_xlfn.FORMULATEXT('#_3 Grade Avg '!I44))),ISNUMBER(FIND("!",_xlfn.FORMULATEXT('#_3 Grade Avg '!I44))))),AND(ISNUMBER(FIND("[",_xlfn.FORMULATEXT('3 Grade Avg '!I44))),ISNUMBER(FIND("!",_xlfn.FORMULATEXT('3 Grade Avg '!I44)))),FALSE),"ExternalRefsMsg",IF(ISNUMBER('#_3 Grade Avg '!I44),IF(ABS('#_3 Grade Avg '!I44-'3 Grade Avg '!I44)&gt;0.00001,TRUE,FALSE),IF('#_3 Grade Avg '!I44&lt;&gt;'3 Grade Avg '!I44,TRUE,FALSE)),IF(ISNUMBER('#_3 Grade Avg '!I44),IF('#_3 Grade Avg '!I44&gt;'3 Grade Avg '!I44,"TooLow","TooHigh"),"WrongAnswer"),NOT(_xlfn.ISFORMULA('#_3 Grade Avg '!I44)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'!I44),_xlfn.FORMULATEXT('3 Grade Avg '!I44),'3 Grade Avg '!I44),"9","#"),"8","#"),"7","#"),"6","#"),"5","#"),"4","#"),"3","#"),"2","#"),"1","#"),"0","#"),CHAR(10),""),"$",""),"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'!I44),_xlfn.FORMULATEXT('3 Grade Avg '!I44),'3 Grade Avg '!I44),"9","#"),"8","#"),"7","#"),"6","#"),"5","#"),"4","#"),"3","#"),"2","#"),"1","#"),"0","#"),CHAR(10),""),"$",""),"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'!I44),_xlfn.FORMULATEXT('#_3 Grade Avg '!I44),'#_3 Grade Avg '!I44),"9","#"),"8","#"),"7","#"),"6","#"),"5","#"),"4","#"),"3","#"),"2","#"),"1","#"),"0","#"),CHAR(10),""),"$",""),"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'!I44),_xlfn.FORMULATEXT('#_3 Grade Avg '!I44),'#_3 Grade Avg '!I44),"9","#"),"8","#"),"7","#"),"6","#"),"5","#"),"4","#"),"3","#"),"2","#"),"1","#"),"0","#"),CHAR(10),""),"$","")," ",""),",","@"),"&gt;","@"),"&lt;","@"),"=","@"),")","@"),"(","@"),"^","@"),"/","@"),"+","@"),"*","@"),"-","@"),"@#","")))/2,TRUE,FALSE),"HardCodeMsg",IF(LEN(IF(_xlfn.ISFORMULA('3 Grade Avg '!I44),_xlfn.FORMULATEXT('3 Grade Avg '!I44),'3 Grade Avg '!I44))-LEN(SUBSTITUTE(IF(_xlfn.ISFORMULA('3 Grade Avg '!I44),_xlfn.FORMULATEXT('3 Grade Avg '!I44),'3 Grade Avg '!I44),"""",""))&gt;LEN(IF(_xlfn.ISFORMULA('#_3 Grade Avg '!I44),_xlfn.FORMULATEXT('#_3 Grade Avg '!I44),'#_3 Grade Avg '!I44))-LEN(SUBSTITUTE(IF(_xlfn.ISFORMULA('#_3 Grade Avg '!I44),_xlfn.FORMULATEXT('#_3 Grade Avg '!I44),'#_3 Grade Avg '!I44),"""","")),TRUE,FALSE),"HardQuoteMsg",IF(LEN(IF(_xlfn.ISFORMULA('3 Grade Avg '!I44),_xlfn.FORMULATEXT('3 Grade Avg '!I44),'3 Grade Avg '!I44))-LEN(SUBSTITUTE(IF(_xlfn.ISFORMULA('3 Grade Avg '!I44),_xlfn.FORMULATEXT('3 Grade Avg '!I44),'3 Grade Avg '!I44),"$",""))&lt;0.5*(LEN(IF(_xlfn.ISFORMULA('#_3 Grade Avg '!I44),_xlfn.FORMULATEXT('#_3 Grade Avg '!I44),'#_3 Grade Avg '!I44))-LEN(SUBSTITUTE(IF(_xlfn.ISFORMULA('#_3 Grade Avg '!I44),_xlfn.FORMULATEXT('#_3 Grade Avg '!I44),'#_3 Grade Avg '!I44),"$",""))),TRUE,FALSE),"MissingAbsMsg",TRUE,"PerfectMsg")</f>
        <v/>
      </c>
      <c r="J44" s="372" t="str">
        <f ca="1">_xlfn.IFS(ISBLANK('3 Grade Avg '!J44),"",IF(NOT(ISNA('#_3 Grade Avg '!J44)),IF(ISNA('3 Grade Avg '!J44),TRUE,FALSE),FALSE),"StuNAMsg",IF(AND(ISNA('#_3 Grade Avg '!J44),ISNA('3 Grade Avg '!J44)),TRUE,FALSE),"PerfectMsg",IF(NOT(ISERROR('#_3 Grade Avg '!J44)),IF(ISERROR('3 Grade Avg '!J44),TRUE,FALSE),FALSE),"StuErrorMsg",IF(TYPE('#_3 Grade Avg '!J44)&lt;&gt;TYPE('3 Grade Avg '!J44),TRUE,FALSE),"WrongTypeMsg",IF(_xlfn.ISFORMULA('#_3 Grade Avg '!J44),IF(NOT(_xlfn.ISFORMULA('3 Grade Avg '!J44)),TRUE),FALSE),"MissingFormulaMsg",IF(NOT(AND(ISNUMBER(FIND("[",_xlfn.FORMULATEXT('#_3 Grade Avg '!J44))),ISNUMBER(FIND("!",_xlfn.FORMULATEXT('#_3 Grade Avg '!J44))))),AND(ISNUMBER(FIND("[",_xlfn.FORMULATEXT('3 Grade Avg '!J44))),ISNUMBER(FIND("!",_xlfn.FORMULATEXT('3 Grade Avg '!J44)))),FALSE),"ExternalRefsMsg",IF(ISNUMBER('#_3 Grade Avg '!J44),IF(ABS('#_3 Grade Avg '!J44-'3 Grade Avg '!J44)&gt;0.00001,TRUE,FALSE),IF('#_3 Grade Avg '!J44&lt;&gt;'3 Grade Avg '!J44,TRUE,FALSE)),IF(ISNUMBER('#_3 Grade Avg '!J44),IF('#_3 Grade Avg '!J44&gt;'3 Grade Avg '!J44,"TooLow","TooHigh"),"WrongAnswer"),NOT(_xlfn.ISFORMULA('#_3 Grade Avg '!J44)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'!J44),_xlfn.FORMULATEXT('3 Grade Avg '!J44),'3 Grade Avg '!J44),"9","#"),"8","#"),"7","#"),"6","#"),"5","#"),"4","#"),"3","#"),"2","#"),"1","#"),"0","#"),CHAR(10),""),"$",""),"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'!J44),_xlfn.FORMULATEXT('3 Grade Avg '!J44),'3 Grade Avg '!J44),"9","#"),"8","#"),"7","#"),"6","#"),"5","#"),"4","#"),"3","#"),"2","#"),"1","#"),"0","#"),CHAR(10),""),"$",""),"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'!J44),_xlfn.FORMULATEXT('#_3 Grade Avg '!J44),'#_3 Grade Avg '!J44),"9","#"),"8","#"),"7","#"),"6","#"),"5","#"),"4","#"),"3","#"),"2","#"),"1","#"),"0","#"),CHAR(10),""),"$",""),"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'!J44),_xlfn.FORMULATEXT('#_3 Grade Avg '!J44),'#_3 Grade Avg '!J44),"9","#"),"8","#"),"7","#"),"6","#"),"5","#"),"4","#"),"3","#"),"2","#"),"1","#"),"0","#"),CHAR(10),""),"$","")," ",""),",","@"),"&gt;","@"),"&lt;","@"),"=","@"),")","@"),"(","@"),"^","@"),"/","@"),"+","@"),"*","@"),"-","@"),"@#","")))/2,TRUE,FALSE),"HardCodeMsg",IF(LEN(IF(_xlfn.ISFORMULA('3 Grade Avg '!J44),_xlfn.FORMULATEXT('3 Grade Avg '!J44),'3 Grade Avg '!J44))-LEN(SUBSTITUTE(IF(_xlfn.ISFORMULA('3 Grade Avg '!J44),_xlfn.FORMULATEXT('3 Grade Avg '!J44),'3 Grade Avg '!J44),"""",""))&gt;LEN(IF(_xlfn.ISFORMULA('#_3 Grade Avg '!J44),_xlfn.FORMULATEXT('#_3 Grade Avg '!J44),'#_3 Grade Avg '!J44))-LEN(SUBSTITUTE(IF(_xlfn.ISFORMULA('#_3 Grade Avg '!J44),_xlfn.FORMULATEXT('#_3 Grade Avg '!J44),'#_3 Grade Avg '!J44),"""","")),TRUE,FALSE),"HardQuoteMsg",IF(LEN(IF(_xlfn.ISFORMULA('3 Grade Avg '!J44),_xlfn.FORMULATEXT('3 Grade Avg '!J44),'3 Grade Avg '!J44))-LEN(SUBSTITUTE(IF(_xlfn.ISFORMULA('3 Grade Avg '!J44),_xlfn.FORMULATEXT('3 Grade Avg '!J44),'3 Grade Avg '!J44),"$",""))&lt;0.5*(LEN(IF(_xlfn.ISFORMULA('#_3 Grade Avg '!J44),_xlfn.FORMULATEXT('#_3 Grade Avg '!J44),'#_3 Grade Avg '!J44))-LEN(SUBSTITUTE(IF(_xlfn.ISFORMULA('#_3 Grade Avg '!J44),_xlfn.FORMULATEXT('#_3 Grade Avg '!J44),'#_3 Grade Avg '!J44),"$",""))),TRUE,FALSE),"MissingAbsMsg",TRUE,"PerfectMsg")</f>
        <v/>
      </c>
      <c r="K44" s="372" t="str">
        <f ca="1">_xlfn.IFS(ISBLANK('3 Grade Avg '!K44),"",IF(NOT(ISNA('#_3 Grade Avg '!K44)),IF(ISNA('3 Grade Avg '!K44),TRUE,FALSE),FALSE),"StuNAMsg",IF(AND(ISNA('#_3 Grade Avg '!K44),ISNA('3 Grade Avg '!K44)),TRUE,FALSE),"PerfectMsg",IF(NOT(ISERROR('#_3 Grade Avg '!K44)),IF(ISERROR('3 Grade Avg '!K44),TRUE,FALSE),FALSE),"StuErrorMsg",IF(TYPE('#_3 Grade Avg '!K44)&lt;&gt;TYPE('3 Grade Avg '!K44),TRUE,FALSE),"WrongTypeMsg",IF(_xlfn.ISFORMULA('#_3 Grade Avg '!K44),IF(NOT(_xlfn.ISFORMULA('3 Grade Avg '!K44)),TRUE),FALSE),"MissingFormulaMsg",IF(NOT(AND(ISNUMBER(FIND("[",_xlfn.FORMULATEXT('#_3 Grade Avg '!K44))),ISNUMBER(FIND("!",_xlfn.FORMULATEXT('#_3 Grade Avg '!K44))))),AND(ISNUMBER(FIND("[",_xlfn.FORMULATEXT('3 Grade Avg '!K44))),ISNUMBER(FIND("!",_xlfn.FORMULATEXT('3 Grade Avg '!K44)))),FALSE),"ExternalRefsMsg",IF(ISNUMBER('#_3 Grade Avg '!K44),IF(ABS('#_3 Grade Avg '!K44-'3 Grade Avg '!K44)&gt;0.00001,TRUE,FALSE),IF('#_3 Grade Avg '!K44&lt;&gt;'3 Grade Avg '!K44,TRUE,FALSE)),IF(ISNUMBER('#_3 Grade Avg '!K44),IF('#_3 Grade Avg '!K44&gt;'3 Grade Avg '!K44,"TooLow","TooHigh"),"WrongAnswer"),NOT(_xlfn.ISFORMULA('#_3 Grade Avg '!K44)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'!K44),_xlfn.FORMULATEXT('3 Grade Avg '!K44),'3 Grade Avg '!K44),"9","#"),"8","#"),"7","#"),"6","#"),"5","#"),"4","#"),"3","#"),"2","#"),"1","#"),"0","#"),CHAR(10),""),"$",""),"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'!K44),_xlfn.FORMULATEXT('3 Grade Avg '!K44),'3 Grade Avg '!K44),"9","#"),"8","#"),"7","#"),"6","#"),"5","#"),"4","#"),"3","#"),"2","#"),"1","#"),"0","#"),CHAR(10),""),"$",""),"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'!K44),_xlfn.FORMULATEXT('#_3 Grade Avg '!K44),'#_3 Grade Avg '!K44),"9","#"),"8","#"),"7","#"),"6","#"),"5","#"),"4","#"),"3","#"),"2","#"),"1","#"),"0","#"),CHAR(10),""),"$",""),"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'!K44),_xlfn.FORMULATEXT('#_3 Grade Avg '!K44),'#_3 Grade Avg '!K44),"9","#"),"8","#"),"7","#"),"6","#"),"5","#"),"4","#"),"3","#"),"2","#"),"1","#"),"0","#"),CHAR(10),""),"$","")," ",""),",","@"),"&gt;","@"),"&lt;","@"),"=","@"),")","@"),"(","@"),"^","@"),"/","@"),"+","@"),"*","@"),"-","@"),"@#","")))/2,TRUE,FALSE),"HardCodeMsg",IF(LEN(IF(_xlfn.ISFORMULA('3 Grade Avg '!K44),_xlfn.FORMULATEXT('3 Grade Avg '!K44),'3 Grade Avg '!K44))-LEN(SUBSTITUTE(IF(_xlfn.ISFORMULA('3 Grade Avg '!K44),_xlfn.FORMULATEXT('3 Grade Avg '!K44),'3 Grade Avg '!K44),"""",""))&gt;LEN(IF(_xlfn.ISFORMULA('#_3 Grade Avg '!K44),_xlfn.FORMULATEXT('#_3 Grade Avg '!K44),'#_3 Grade Avg '!K44))-LEN(SUBSTITUTE(IF(_xlfn.ISFORMULA('#_3 Grade Avg '!K44),_xlfn.FORMULATEXT('#_3 Grade Avg '!K44),'#_3 Grade Avg '!K44),"""","")),TRUE,FALSE),"HardQuoteMsg",IF(LEN(IF(_xlfn.ISFORMULA('3 Grade Avg '!K44),_xlfn.FORMULATEXT('3 Grade Avg '!K44),'3 Grade Avg '!K44))-LEN(SUBSTITUTE(IF(_xlfn.ISFORMULA('3 Grade Avg '!K44),_xlfn.FORMULATEXT('3 Grade Avg '!K44),'3 Grade Avg '!K44),"$",""))&lt;0.5*(LEN(IF(_xlfn.ISFORMULA('#_3 Grade Avg '!K44),_xlfn.FORMULATEXT('#_3 Grade Avg '!K44),'#_3 Grade Avg '!K44))-LEN(SUBSTITUTE(IF(_xlfn.ISFORMULA('#_3 Grade Avg '!K44),_xlfn.FORMULATEXT('#_3 Grade Avg '!K44),'#_3 Grade Avg '!K44),"$",""))),TRUE,FALSE),"MissingAbsMsg",TRUE,"PerfectMsg")</f>
        <v/>
      </c>
      <c r="L44" s="372" t="str">
        <f ca="1">_xlfn.IFS(ISBLANK('3 Grade Avg '!L44),"",IF(NOT(ISNA('#_3 Grade Avg '!L44)),IF(ISNA('3 Grade Avg '!L44),TRUE,FALSE),FALSE),"StuNAMsg",IF(AND(ISNA('#_3 Grade Avg '!L44),ISNA('3 Grade Avg '!L44)),TRUE,FALSE),"PerfectMsg",IF(NOT(ISERROR('#_3 Grade Avg '!L44)),IF(ISERROR('3 Grade Avg '!L44),TRUE,FALSE),FALSE),"StuErrorMsg",IF(TYPE('#_3 Grade Avg '!L44)&lt;&gt;TYPE('3 Grade Avg '!L44),TRUE,FALSE),"WrongTypeMsg",IF(_xlfn.ISFORMULA('#_3 Grade Avg '!L44),IF(NOT(_xlfn.ISFORMULA('3 Grade Avg '!L44)),TRUE),FALSE),"MissingFormulaMsg",IF(NOT(AND(ISNUMBER(FIND("[",_xlfn.FORMULATEXT('#_3 Grade Avg '!L44))),ISNUMBER(FIND("!",_xlfn.FORMULATEXT('#_3 Grade Avg '!L44))))),AND(ISNUMBER(FIND("[",_xlfn.FORMULATEXT('3 Grade Avg '!L44))),ISNUMBER(FIND("!",_xlfn.FORMULATEXT('3 Grade Avg '!L44)))),FALSE),"ExternalRefsMsg",IF(ISNUMBER('#_3 Grade Avg '!L44),IF(ABS('#_3 Grade Avg '!L44-'3 Grade Avg '!L44)&gt;0.00001,TRUE,FALSE),IF('#_3 Grade Avg '!L44&lt;&gt;'3 Grade Avg '!L44,TRUE,FALSE)),IF(ISNUMBER('#_3 Grade Avg '!L44),IF('#_3 Grade Avg '!L44&gt;'3 Grade Avg '!L44,"TooLow","TooHigh"),"WrongAnswer"),NOT(_xlfn.ISFORMULA('#_3 Grade Avg '!L44)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'!L44),_xlfn.FORMULATEXT('3 Grade Avg '!L44),'3 Grade Avg '!L44),"9","#"),"8","#"),"7","#"),"6","#"),"5","#"),"4","#"),"3","#"),"2","#"),"1","#"),"0","#"),CHAR(10),""),"$",""),"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'!L44),_xlfn.FORMULATEXT('3 Grade Avg '!L44),'3 Grade Avg '!L44),"9","#"),"8","#"),"7","#"),"6","#"),"5","#"),"4","#"),"3","#"),"2","#"),"1","#"),"0","#"),CHAR(10),""),"$",""),"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'!L44),_xlfn.FORMULATEXT('#_3 Grade Avg '!L44),'#_3 Grade Avg '!L44),"9","#"),"8","#"),"7","#"),"6","#"),"5","#"),"4","#"),"3","#"),"2","#"),"1","#"),"0","#"),CHAR(10),""),"$",""),"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'!L44),_xlfn.FORMULATEXT('#_3 Grade Avg '!L44),'#_3 Grade Avg '!L44),"9","#"),"8","#"),"7","#"),"6","#"),"5","#"),"4","#"),"3","#"),"2","#"),"1","#"),"0","#"),CHAR(10),""),"$","")," ",""),",","@"),"&gt;","@"),"&lt;","@"),"=","@"),")","@"),"(","@"),"^","@"),"/","@"),"+","@"),"*","@"),"-","@"),"@#","")))/2,TRUE,FALSE),"HardCodeMsg",IF(LEN(IF(_xlfn.ISFORMULA('3 Grade Avg '!L44),_xlfn.FORMULATEXT('3 Grade Avg '!L44),'3 Grade Avg '!L44))-LEN(SUBSTITUTE(IF(_xlfn.ISFORMULA('3 Grade Avg '!L44),_xlfn.FORMULATEXT('3 Grade Avg '!L44),'3 Grade Avg '!L44),"""",""))&gt;LEN(IF(_xlfn.ISFORMULA('#_3 Grade Avg '!L44),_xlfn.FORMULATEXT('#_3 Grade Avg '!L44),'#_3 Grade Avg '!L44))-LEN(SUBSTITUTE(IF(_xlfn.ISFORMULA('#_3 Grade Avg '!L44),_xlfn.FORMULATEXT('#_3 Grade Avg '!L44),'#_3 Grade Avg '!L44),"""","")),TRUE,FALSE),"HardQuoteMsg",IF(LEN(IF(_xlfn.ISFORMULA('3 Grade Avg '!L44),_xlfn.FORMULATEXT('3 Grade Avg '!L44),'3 Grade Avg '!L44))-LEN(SUBSTITUTE(IF(_xlfn.ISFORMULA('3 Grade Avg '!L44),_xlfn.FORMULATEXT('3 Grade Avg '!L44),'3 Grade Avg '!L44),"$",""))&lt;0.5*(LEN(IF(_xlfn.ISFORMULA('#_3 Grade Avg '!L44),_xlfn.FORMULATEXT('#_3 Grade Avg '!L44),'#_3 Grade Avg '!L44))-LEN(SUBSTITUTE(IF(_xlfn.ISFORMULA('#_3 Grade Avg '!L44),_xlfn.FORMULATEXT('#_3 Grade Avg '!L44),'#_3 Grade Avg '!L44),"$",""))),TRUE,FALSE),"MissingAbsMsg",TRUE,"PerfectMsg")</f>
        <v/>
      </c>
      <c r="M44" s="361"/>
      <c r="N44" s="372"/>
      <c r="O44" s="372" t="str">
        <f ca="1">_xlfn.IFS(ISBLANK('3 Grade Avg '!O44),"",IF(NOT(ISNA('#_3 Grade Avg '!O44)),IF(ISNA('3 Grade Avg '!O44),TRUE,FALSE),FALSE),"StuNAMsg",IF(AND(ISNA('#_3 Grade Avg '!O44),ISNA('3 Grade Avg '!O44)),TRUE,FALSE),"PerfectMsg",IF(NOT(ISERROR('#_3 Grade Avg '!O44)),IF(ISERROR('3 Grade Avg '!O44),TRUE,FALSE),FALSE),"StuErrorMsg",IF(TYPE('#_3 Grade Avg '!O44)&lt;&gt;TYPE('3 Grade Avg '!O44),TRUE,FALSE),"WrongTypeMsg",IF(_xlfn.ISFORMULA('#_3 Grade Avg '!O44),IF(NOT(_xlfn.ISFORMULA('3 Grade Avg '!O44)),TRUE),FALSE),"MissingFormulaMsg",IF(NOT(AND(ISNUMBER(FIND("[",_xlfn.FORMULATEXT('#_3 Grade Avg '!O44))),ISNUMBER(FIND("!",_xlfn.FORMULATEXT('#_3 Grade Avg '!O44))))),AND(ISNUMBER(FIND("[",_xlfn.FORMULATEXT('3 Grade Avg '!O44))),ISNUMBER(FIND("!",_xlfn.FORMULATEXT('3 Grade Avg '!O44)))),FALSE),"ExternalRefsMsg",IF(ISNUMBER('#_3 Grade Avg '!O44),IF(ABS('#_3 Grade Avg '!O44-'3 Grade Avg '!O44)&gt;0.00001,TRUE,FALSE),IF('#_3 Grade Avg '!O44&lt;&gt;'3 Grade Avg '!O44,TRUE,FALSE)),IF(ISNUMBER('#_3 Grade Avg '!O44),IF('#_3 Grade Avg '!O44&gt;'3 Grade Avg '!O44,"TooLow","TooHigh"),"WrongAnswer"),NOT(_xlfn.ISFORMULA('#_3 Grade Avg '!O44)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'!O44),_xlfn.FORMULATEXT('3 Grade Avg '!O44),'3 Grade Avg '!O44),"9","#"),"8","#"),"7","#"),"6","#"),"5","#"),"4","#"),"3","#"),"2","#"),"1","#"),"0","#"),CHAR(10),""),"$",""),"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'!O44),_xlfn.FORMULATEXT('3 Grade Avg '!O44),'3 Grade Avg '!O44),"9","#"),"8","#"),"7","#"),"6","#"),"5","#"),"4","#"),"3","#"),"2","#"),"1","#"),"0","#"),CHAR(10),""),"$",""),"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'!O44),_xlfn.FORMULATEXT('#_3 Grade Avg '!O44),'#_3 Grade Avg '!O44),"9","#"),"8","#"),"7","#"),"6","#"),"5","#"),"4","#"),"3","#"),"2","#"),"1","#"),"0","#"),CHAR(10),""),"$",""),"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'!O44),_xlfn.FORMULATEXT('#_3 Grade Avg '!O44),'#_3 Grade Avg '!O44),"9","#"),"8","#"),"7","#"),"6","#"),"5","#"),"4","#"),"3","#"),"2","#"),"1","#"),"0","#"),CHAR(10),""),"$","")," ",""),",","@"),"&gt;","@"),"&lt;","@"),"=","@"),")","@"),"(","@"),"^","@"),"/","@"),"+","@"),"*","@"),"-","@"),"@#","")))/2,TRUE,FALSE),"HardCodeMsg",IF(LEN(IF(_xlfn.ISFORMULA('3 Grade Avg '!O44),_xlfn.FORMULATEXT('3 Grade Avg '!O44),'3 Grade Avg '!O44))-LEN(SUBSTITUTE(IF(_xlfn.ISFORMULA('3 Grade Avg '!O44),_xlfn.FORMULATEXT('3 Grade Avg '!O44),'3 Grade Avg '!O44),"""",""))&gt;LEN(IF(_xlfn.ISFORMULA('#_3 Grade Avg '!O44),_xlfn.FORMULATEXT('#_3 Grade Avg '!O44),'#_3 Grade Avg '!O44))-LEN(SUBSTITUTE(IF(_xlfn.ISFORMULA('#_3 Grade Avg '!O44),_xlfn.FORMULATEXT('#_3 Grade Avg '!O44),'#_3 Grade Avg '!O44),"""","")),TRUE,FALSE),"HardQuoteMsg",IF(LEN(IF(_xlfn.ISFORMULA('3 Grade Avg '!O44),_xlfn.FORMULATEXT('3 Grade Avg '!O44),'3 Grade Avg '!O44))-LEN(SUBSTITUTE(IF(_xlfn.ISFORMULA('3 Grade Avg '!O44),_xlfn.FORMULATEXT('3 Grade Avg '!O44),'3 Grade Avg '!O44),"$",""))&lt;0.5*(LEN(IF(_xlfn.ISFORMULA('#_3 Grade Avg '!O44),_xlfn.FORMULATEXT('#_3 Grade Avg '!O44),'#_3 Grade Avg '!O44))-LEN(SUBSTITUTE(IF(_xlfn.ISFORMULA('#_3 Grade Avg '!O44),_xlfn.FORMULATEXT('#_3 Grade Avg '!O44),'#_3 Grade Avg '!O44),"$",""))),TRUE,FALSE),"MissingAbsMsg",TRUE,"PerfectMsg")</f>
        <v/>
      </c>
      <c r="P44" s="372" t="str">
        <f ca="1">_xlfn.IFS(ISBLANK('3 Grade Avg '!P44),"",IF(NOT(ISNA('#_3 Grade Avg '!P44)),IF(ISNA('3 Grade Avg '!P44),TRUE,FALSE),FALSE),"StuNAMsg",IF(AND(ISNA('#_3 Grade Avg '!P44),ISNA('3 Grade Avg '!P44)),TRUE,FALSE),"PerfectMsg",IF(NOT(ISERROR('#_3 Grade Avg '!P44)),IF(ISERROR('3 Grade Avg '!P44),TRUE,FALSE),FALSE),"StuErrorMsg",IF(TYPE('#_3 Grade Avg '!P44)&lt;&gt;TYPE('3 Grade Avg '!P44),TRUE,FALSE),"WrongTypeMsg",IF(_xlfn.ISFORMULA('#_3 Grade Avg '!P44),IF(NOT(_xlfn.ISFORMULA('3 Grade Avg '!P44)),TRUE),FALSE),"MissingFormulaMsg",IF(NOT(AND(ISNUMBER(FIND("[",_xlfn.FORMULATEXT('#_3 Grade Avg '!P44))),ISNUMBER(FIND("!",_xlfn.FORMULATEXT('#_3 Grade Avg '!P44))))),AND(ISNUMBER(FIND("[",_xlfn.FORMULATEXT('3 Grade Avg '!P44))),ISNUMBER(FIND("!",_xlfn.FORMULATEXT('3 Grade Avg '!P44)))),FALSE),"ExternalRefsMsg",IF(ISNUMBER('#_3 Grade Avg '!P44),IF(ABS('#_3 Grade Avg '!P44-'3 Grade Avg '!P44)&gt;0.00001,TRUE,FALSE),IF('#_3 Grade Avg '!P44&lt;&gt;'3 Grade Avg '!P44,TRUE,FALSE)),IF(ISNUMBER('#_3 Grade Avg '!P44),IF('#_3 Grade Avg '!P44&gt;'3 Grade Avg '!P44,"TooLow","TooHigh"),"WrongAnswer"),NOT(_xlfn.ISFORMULA('#_3 Grade Avg '!P44)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'!P44),_xlfn.FORMULATEXT('3 Grade Avg '!P44),'3 Grade Avg '!P44),"9","#"),"8","#"),"7","#"),"6","#"),"5","#"),"4","#"),"3","#"),"2","#"),"1","#"),"0","#"),CHAR(10),""),"$",""),"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'!P44),_xlfn.FORMULATEXT('3 Grade Avg '!P44),'3 Grade Avg '!P44),"9","#"),"8","#"),"7","#"),"6","#"),"5","#"),"4","#"),"3","#"),"2","#"),"1","#"),"0","#"),CHAR(10),""),"$",""),"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'!P44),_xlfn.FORMULATEXT('#_3 Grade Avg '!P44),'#_3 Grade Avg '!P44),"9","#"),"8","#"),"7","#"),"6","#"),"5","#"),"4","#"),"3","#"),"2","#"),"1","#"),"0","#"),CHAR(10),""),"$",""),"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'!P44),_xlfn.FORMULATEXT('#_3 Grade Avg '!P44),'#_3 Grade Avg '!P44),"9","#"),"8","#"),"7","#"),"6","#"),"5","#"),"4","#"),"3","#"),"2","#"),"1","#"),"0","#"),CHAR(10),""),"$","")," ",""),",","@"),"&gt;","@"),"&lt;","@"),"=","@"),")","@"),"(","@"),"^","@"),"/","@"),"+","@"),"*","@"),"-","@"),"@#","")))/2,TRUE,FALSE),"HardCodeMsg",IF(LEN(IF(_xlfn.ISFORMULA('3 Grade Avg '!P44),_xlfn.FORMULATEXT('3 Grade Avg '!P44),'3 Grade Avg '!P44))-LEN(SUBSTITUTE(IF(_xlfn.ISFORMULA('3 Grade Avg '!P44),_xlfn.FORMULATEXT('3 Grade Avg '!P44),'3 Grade Avg '!P44),"""",""))&gt;LEN(IF(_xlfn.ISFORMULA('#_3 Grade Avg '!P44),_xlfn.FORMULATEXT('#_3 Grade Avg '!P44),'#_3 Grade Avg '!P44))-LEN(SUBSTITUTE(IF(_xlfn.ISFORMULA('#_3 Grade Avg '!P44),_xlfn.FORMULATEXT('#_3 Grade Avg '!P44),'#_3 Grade Avg '!P44),"""","")),TRUE,FALSE),"HardQuoteMsg",IF(LEN(IF(_xlfn.ISFORMULA('3 Grade Avg '!P44),_xlfn.FORMULATEXT('3 Grade Avg '!P44),'3 Grade Avg '!P44))-LEN(SUBSTITUTE(IF(_xlfn.ISFORMULA('3 Grade Avg '!P44),_xlfn.FORMULATEXT('3 Grade Avg '!P44),'3 Grade Avg '!P44),"$",""))&lt;0.5*(LEN(IF(_xlfn.ISFORMULA('#_3 Grade Avg '!P44),_xlfn.FORMULATEXT('#_3 Grade Avg '!P44),'#_3 Grade Avg '!P44))-LEN(SUBSTITUTE(IF(_xlfn.ISFORMULA('#_3 Grade Avg '!P44),_xlfn.FORMULATEXT('#_3 Grade Avg '!P44),'#_3 Grade Avg '!P44),"$",""))),TRUE,FALSE),"MissingAbsMsg",TRUE,"PerfectMsg")</f>
        <v/>
      </c>
      <c r="Q44" s="372" t="str">
        <f ca="1">_xlfn.IFS(ISBLANK('3 Grade Avg '!Q44),"",IF(NOT(ISNA('#_3 Grade Avg '!Q44)),IF(ISNA('3 Grade Avg '!Q44),TRUE,FALSE),FALSE),"StuNAMsg",IF(AND(ISNA('#_3 Grade Avg '!Q44),ISNA('3 Grade Avg '!Q44)),TRUE,FALSE),"PerfectMsg",IF(NOT(ISERROR('#_3 Grade Avg '!Q44)),IF(ISERROR('3 Grade Avg '!Q44),TRUE,FALSE),FALSE),"StuErrorMsg",IF(TYPE('#_3 Grade Avg '!Q44)&lt;&gt;TYPE('3 Grade Avg '!Q44),TRUE,FALSE),"WrongTypeMsg",IF(_xlfn.ISFORMULA('#_3 Grade Avg '!Q44),IF(NOT(_xlfn.ISFORMULA('3 Grade Avg '!Q44)),TRUE),FALSE),"MissingFormulaMsg",IF(NOT(AND(ISNUMBER(FIND("[",_xlfn.FORMULATEXT('#_3 Grade Avg '!Q44))),ISNUMBER(FIND("!",_xlfn.FORMULATEXT('#_3 Grade Avg '!Q44))))),AND(ISNUMBER(FIND("[",_xlfn.FORMULATEXT('3 Grade Avg '!Q44))),ISNUMBER(FIND("!",_xlfn.FORMULATEXT('3 Grade Avg '!Q44)))),FALSE),"ExternalRefsMsg",IF(ISNUMBER('#_3 Grade Avg '!Q44),IF(ABS('#_3 Grade Avg '!Q44-'3 Grade Avg '!Q44)&gt;0.00001,TRUE,FALSE),IF('#_3 Grade Avg '!Q44&lt;&gt;'3 Grade Avg '!Q44,TRUE,FALSE)),IF(ISNUMBER('#_3 Grade Avg '!Q44),IF('#_3 Grade Avg '!Q44&gt;'3 Grade Avg '!Q44,"TooLow","TooHigh"),"WrongAnswer"),NOT(_xlfn.ISFORMULA('#_3 Grade Avg '!Q44)),"PerfectMsg",IF((LEN(SUBSTITUTE(SUBSTITUTE(SUBSTITUTE(SUBSTITUTE(SUBSTITUTE(SUBSTITUTE(SUBSTITUTE(SUBSTITUTE(SUBSTITUTE(SUBSTITUTE(SUBSTITUTE(SUBSTITUTE(SUBSTITUTE(SUBSTITUTE(SUBSTITUTE(SUBSTITUTE(SUBSTITUTE(SUBSTITUTE(SUBSTITUTE(SUBSTITUTE(SUBSTITUTE(SUBSTITUTE(SUBSTITUTE(SUBSTITUTE(IF(_xlfn.ISFORMULA('3 Grade Avg '!Q44),_xlfn.FORMULATEXT('3 Grade Avg '!Q44),'3 Grade Avg '!Q44),"9","#"),"8","#"),"7","#"),"6","#"),"5","#"),"4","#"),"3","#"),"2","#"),"1","#"),"0","#"),CHAR(10),""),"$",""),"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3 Grade Avg '!Q44),_xlfn.FORMULATEXT('3 Grade Avg '!Q44),'3 Grade Avg '!Q44),"9","#"),"8","#"),"7","#"),"6","#"),"5","#"),"4","#"),"3","#"),"2","#"),"1","#"),"0","#"),CHAR(10),""),"$",""),"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3 Grade Avg '!Q44),_xlfn.FORMULATEXT('#_3 Grade Avg '!Q44),'#_3 Grade Avg '!Q44),"9","#"),"8","#"),"7","#"),"6","#"),"5","#"),"4","#"),"3","#"),"2","#"),"1","#"),"0","#"),CHAR(10),""),"$",""),"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3 Grade Avg '!Q44),_xlfn.FORMULATEXT('#_3 Grade Avg '!Q44),'#_3 Grade Avg '!Q44),"9","#"),"8","#"),"7","#"),"6","#"),"5","#"),"4","#"),"3","#"),"2","#"),"1","#"),"0","#"),CHAR(10),""),"$","")," ",""),",","@"),"&gt;","@"),"&lt;","@"),"=","@"),")","@"),"(","@"),"^","@"),"/","@"),"+","@"),"*","@"),"-","@"),"@#","")))/2,TRUE,FALSE),"HardCodeMsg",IF(LEN(IF(_xlfn.ISFORMULA('3 Grade Avg '!Q44),_xlfn.FORMULATEXT('3 Grade Avg '!Q44),'3 Grade Avg '!Q44))-LEN(SUBSTITUTE(IF(_xlfn.ISFORMULA('3 Grade Avg '!Q44),_xlfn.FORMULATEXT('3 Grade Avg '!Q44),'3 Grade Avg '!Q44),"""",""))&gt;LEN(IF(_xlfn.ISFORMULA('#_3 Grade Avg '!Q44),_xlfn.FORMULATEXT('#_3 Grade Avg '!Q44),'#_3 Grade Avg '!Q44))-LEN(SUBSTITUTE(IF(_xlfn.ISFORMULA('#_3 Grade Avg '!Q44),_xlfn.FORMULATEXT('#_3 Grade Avg '!Q44),'#_3 Grade Avg '!Q44),"""","")),TRUE,FALSE),"HardQuoteMsg",IF(LEN(IF(_xlfn.ISFORMULA('3 Grade Avg '!Q44),_xlfn.FORMULATEXT('3 Grade Avg '!Q44),'3 Grade Avg '!Q44))-LEN(SUBSTITUTE(IF(_xlfn.ISFORMULA('3 Grade Avg '!Q44),_xlfn.FORMULATEXT('3 Grade Avg '!Q44),'3 Grade Avg '!Q44),"$",""))&lt;0.5*(LEN(IF(_xlfn.ISFORMULA('#_3 Grade Avg '!Q44),_xlfn.FORMULATEXT('#_3 Grade Avg '!Q44),'#_3 Grade Avg '!Q44))-LEN(SUBSTITUTE(IF(_xlfn.ISFORMULA('#_3 Grade Avg '!Q44),_xlfn.FORMULATEXT('#_3 Grade Avg '!Q44),'#_3 Grade Avg '!Q44),"$",""))),TRUE,FALSE),"MissingAbsMsg",TRUE,"PerfectMsg")</f>
        <v/>
      </c>
    </row>
  </sheetData>
  <mergeCells count="1">
    <mergeCell ref="E21:S2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B887-59A3-374A-8FEC-83C366D2650E}">
  <dimension ref="D1:AR44"/>
  <sheetViews>
    <sheetView showGridLines="0" zoomScale="120" zoomScaleNormal="120" workbookViewId="0">
      <pane ySplit="2" topLeftCell="A3" activePane="bottomLeft" state="frozen"/>
      <selection pane="bottomLeft" activeCell="A3" sqref="A3"/>
    </sheetView>
  </sheetViews>
  <sheetFormatPr baseColWidth="10" defaultColWidth="8.6640625" defaultRowHeight="15" x14ac:dyDescent="0.2"/>
  <cols>
    <col min="1" max="3" width="1" style="97" customWidth="1"/>
    <col min="4" max="4" width="8.83203125" style="97" customWidth="1"/>
    <col min="5" max="5" width="24.33203125" style="97" customWidth="1"/>
    <col min="6" max="12" width="10.5" style="97" customWidth="1"/>
    <col min="13" max="13" width="1.5" style="97" customWidth="1"/>
    <col min="14" max="14" width="6.33203125" style="97" hidden="1" customWidth="1"/>
    <col min="15" max="15" width="15.33203125" style="97" bestFit="1" customWidth="1"/>
    <col min="16" max="16" width="17" style="97" bestFit="1" customWidth="1"/>
    <col min="17" max="17" width="10.83203125" style="97" customWidth="1"/>
    <col min="18" max="18" width="8.1640625" style="97" bestFit="1" customWidth="1"/>
    <col min="19" max="19" width="10.5" style="97" bestFit="1" customWidth="1"/>
    <col min="20" max="16384" width="8.6640625" style="97"/>
  </cols>
  <sheetData>
    <row r="1" spans="4:44" s="347" customFormat="1" ht="22" customHeight="1" x14ac:dyDescent="0.2">
      <c r="D1" s="268" t="s">
        <v>503</v>
      </c>
      <c r="E1" s="268" t="s">
        <v>504</v>
      </c>
      <c r="F1" s="268" t="s">
        <v>505</v>
      </c>
      <c r="G1" s="269"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268"/>
      <c r="I1" s="268"/>
      <c r="J1" s="268"/>
      <c r="K1" s="268"/>
      <c r="L1" s="269" t="str" cm="1">
        <f t="array" ref="L1">_xlfn.IFS(ROW(A100)&lt;100,"Undo deleted row or quit without saving",COLUMN(AZ1)&lt;52,"Undo deleted column or quit without saving",ROW(A100)&gt;100,"Undo inserted row or quit without saving",COLUMN(AZ1)&gt;52,"Undo inserted column or quit without saving",Scoreboard!$F$23&lt;&gt;"","Security compromised: Undo last action or quit without saving",TRUE=TRUE,"Joe Bobcat")</f>
        <v>Joe Bobcat</v>
      </c>
      <c r="M1" s="269"/>
      <c r="N1" s="269"/>
      <c r="O1" s="269" t="s">
        <v>506</v>
      </c>
      <c r="P1" s="269"/>
      <c r="Q1" s="269"/>
      <c r="R1" s="269"/>
      <c r="S1" s="270" t="s">
        <v>507</v>
      </c>
      <c r="T1" s="269"/>
      <c r="U1" s="269"/>
      <c r="V1" s="321" t="s">
        <v>512</v>
      </c>
      <c r="W1" s="272"/>
      <c r="X1" s="271"/>
      <c r="Y1" s="272"/>
      <c r="Z1" s="271"/>
      <c r="AA1" s="268" t="str">
        <f t="shared" ref="AA1:AD2" si="0">D1</f>
        <v>earned</v>
      </c>
      <c r="AB1" s="268" t="str">
        <f t="shared" si="0"/>
        <v>possible</v>
      </c>
      <c r="AC1" s="268" t="str">
        <f t="shared" si="0"/>
        <v>cell</v>
      </c>
      <c r="AD1" s="269" t="str">
        <f t="shared" ca="1" si="0"/>
        <v>error</v>
      </c>
      <c r="AE1" s="268"/>
      <c r="AF1" s="268"/>
      <c r="AG1" s="273"/>
      <c r="AH1" s="273"/>
      <c r="AI1" s="269" t="str">
        <f>L1</f>
        <v>Joe Bobcat</v>
      </c>
      <c r="AJ1" s="269"/>
      <c r="AK1" s="273"/>
      <c r="AL1" s="273"/>
      <c r="AM1" s="273"/>
      <c r="AN1" s="273"/>
      <c r="AO1" s="269" t="s">
        <v>506</v>
      </c>
      <c r="AP1" s="273"/>
      <c r="AQ1" s="273"/>
      <c r="AR1" s="273"/>
    </row>
    <row r="2" spans="4:44" s="347" customFormat="1" ht="23" customHeight="1" thickBot="1" x14ac:dyDescent="0.4">
      <c r="D2" s="274">
        <f ca="1">'3 Grade Avg SC'!$D$2</f>
        <v>0</v>
      </c>
      <c r="E2" s="275">
        <f>'3 Grade Avg SC'!$E$2</f>
        <v>30</v>
      </c>
      <c r="F2" s="274" t="str" cm="1">
        <f t="array" aca="1" ref="F2" ca="1">SUBSTITUTE(IF(LEN(CELL("address"))&lt;15,CELL("address"),""),"$","")</f>
        <v/>
      </c>
      <c r="G2" s="276" t="str" cm="1">
        <f t="array" aca="1" ref="G2" ca="1">IF(ISNUMBER(SEARCH("#REF!",_xlfn.SINGLE(_xlfn.FORMULATEXT(INDIRECT("'3 Grade Avg SC'!" &amp; F2))))), "DRAGGING CELLS IS NOT PERMITTED. PLEASE UNDO LAST ACTION!!",IF(IF('3 Grade Avg SC'!E2=0,1,'3 Grade Avg SC'!F2/'3 Grade Avg SC'!E2)&gt;=Scoreboard!$F$19,IF(ISNUMBER(SEARCH("#REF!",_xlfn.SINGLE(_xlfn.FORMULATEXT(INDIRECT("'3 Grade Avg SC'!"&amp;F2))))),"DRAGGING CELLS IS NOT PERMITTED. PLEASE UNDO LAST ACTION!!",IF($S$1&lt;&gt;"Feedback OFF",IFERROR(HLOOKUP(INDIRECT("'3 Grade Avg SC'!"&amp;F2),FeedbackSFX!$B$2:$N$10,IF($S$1="Feedback ON", 2, FeedbackSFX!B1), FALSE), ""),"")),"Earn "&amp;TEXT(Scoreboard!$F$19,"0%")&amp;" to unlock score and feedback."))</f>
        <v/>
      </c>
      <c r="H2" s="277"/>
      <c r="I2" s="277"/>
      <c r="J2" s="277"/>
      <c r="K2" s="277"/>
      <c r="L2" s="278"/>
      <c r="M2" s="277"/>
      <c r="N2" s="277"/>
      <c r="O2" s="277"/>
      <c r="P2" s="277"/>
      <c r="Q2" s="277"/>
      <c r="R2" s="277"/>
      <c r="S2" s="284" t="str">
        <f ca="1">IF(Scoreboard!$E$4="Excel version: Invalid","****ERROR: Scoreboard requires Excel 365 or 2021 to run****", "")</f>
        <v/>
      </c>
      <c r="T2" s="277"/>
      <c r="U2" s="277"/>
      <c r="V2" s="279"/>
      <c r="W2" s="280"/>
      <c r="X2" s="281"/>
      <c r="Y2" s="280"/>
      <c r="Z2" s="281"/>
      <c r="AA2" s="282">
        <f t="shared" ca="1" si="0"/>
        <v>0</v>
      </c>
      <c r="AB2" s="282">
        <f t="shared" si="0"/>
        <v>30</v>
      </c>
      <c r="AC2" s="282" t="str">
        <f t="shared" ca="1" si="0"/>
        <v/>
      </c>
      <c r="AD2" s="276" t="str">
        <f t="shared" ca="1" si="0"/>
        <v/>
      </c>
      <c r="AE2" s="277"/>
      <c r="AF2" s="277"/>
      <c r="AG2" s="283"/>
      <c r="AH2" s="283"/>
      <c r="AI2" s="283"/>
      <c r="AJ2" s="283"/>
      <c r="AK2" s="283"/>
      <c r="AL2" s="283"/>
      <c r="AM2" s="283"/>
      <c r="AN2" s="283"/>
      <c r="AO2" s="283"/>
      <c r="AP2" s="283"/>
      <c r="AQ2" s="283"/>
      <c r="AR2" s="283"/>
    </row>
    <row r="3" spans="4:44" ht="5" customHeight="1" x14ac:dyDescent="0.2"/>
    <row r="4" spans="4:44" ht="5" customHeight="1" x14ac:dyDescent="0.2"/>
    <row r="5" spans="4:44" ht="5" customHeight="1" x14ac:dyDescent="0.2"/>
    <row r="6" spans="4:44" ht="10" customHeight="1" x14ac:dyDescent="0.2"/>
    <row r="7" spans="4:44" ht="19" x14ac:dyDescent="0.25">
      <c r="E7" s="98" t="s">
        <v>41</v>
      </c>
      <c r="F7" s="99"/>
      <c r="G7" s="99"/>
      <c r="H7" s="99"/>
      <c r="I7" s="99"/>
      <c r="J7" s="99"/>
      <c r="K7" s="99"/>
      <c r="L7" s="99"/>
      <c r="M7" s="99"/>
      <c r="N7" s="99"/>
      <c r="O7" s="99"/>
      <c r="P7" s="99"/>
      <c r="Q7" s="99"/>
      <c r="R7" s="99"/>
      <c r="S7" s="100"/>
    </row>
    <row r="8" spans="4:44" ht="16" x14ac:dyDescent="0.2">
      <c r="E8" s="101" t="s">
        <v>42</v>
      </c>
      <c r="F8" s="102"/>
      <c r="G8" s="102"/>
      <c r="H8" s="102"/>
      <c r="I8" s="102"/>
      <c r="J8" s="102"/>
      <c r="K8" s="102"/>
      <c r="L8" s="102"/>
      <c r="M8" s="102"/>
      <c r="N8" s="102"/>
      <c r="O8" s="102"/>
      <c r="P8" s="102"/>
      <c r="Q8" s="102"/>
      <c r="R8" s="102"/>
      <c r="S8" s="103"/>
    </row>
    <row r="9" spans="4:44" ht="16" x14ac:dyDescent="0.2">
      <c r="E9" s="101" t="s">
        <v>43</v>
      </c>
      <c r="F9" s="102"/>
      <c r="G9" s="102"/>
      <c r="H9" s="102"/>
      <c r="I9" s="102"/>
      <c r="J9" s="102"/>
      <c r="K9" s="102"/>
      <c r="L9" s="102"/>
      <c r="M9" s="102"/>
      <c r="N9" s="102"/>
      <c r="O9" s="102"/>
      <c r="P9" s="102"/>
      <c r="Q9" s="102"/>
      <c r="R9" s="102"/>
      <c r="S9" s="103"/>
    </row>
    <row r="10" spans="4:44" ht="16" x14ac:dyDescent="0.2">
      <c r="E10" s="101"/>
      <c r="F10" s="102"/>
      <c r="G10" s="102"/>
      <c r="H10" s="102"/>
      <c r="I10" s="102"/>
      <c r="J10" s="102"/>
      <c r="K10" s="102"/>
      <c r="L10" s="102"/>
      <c r="M10" s="102"/>
      <c r="N10" s="102"/>
      <c r="O10" s="102"/>
      <c r="P10" s="102"/>
      <c r="Q10" s="102"/>
      <c r="R10" s="102"/>
      <c r="S10" s="103"/>
    </row>
    <row r="11" spans="4:44" ht="16" x14ac:dyDescent="0.2">
      <c r="E11" s="104" t="s">
        <v>2</v>
      </c>
      <c r="F11" s="102"/>
      <c r="G11" s="102"/>
      <c r="H11" s="102"/>
      <c r="I11" s="102"/>
      <c r="J11" s="102"/>
      <c r="K11" s="102"/>
      <c r="L11" s="102"/>
      <c r="M11" s="102"/>
      <c r="N11" s="102"/>
      <c r="O11" s="102"/>
      <c r="P11" s="102"/>
      <c r="Q11" s="102"/>
      <c r="R11" s="102"/>
      <c r="S11" s="103"/>
    </row>
    <row r="12" spans="4:44" ht="16" x14ac:dyDescent="0.2">
      <c r="E12" s="105" t="s">
        <v>44</v>
      </c>
      <c r="F12" s="102"/>
      <c r="G12" s="102"/>
      <c r="H12" s="102"/>
      <c r="I12" s="102"/>
      <c r="J12" s="102"/>
      <c r="K12" s="102"/>
      <c r="L12" s="102"/>
      <c r="M12" s="102"/>
      <c r="N12" s="102"/>
      <c r="O12" s="102"/>
      <c r="P12" s="102"/>
      <c r="Q12" s="102"/>
      <c r="R12" s="102"/>
      <c r="S12" s="103"/>
    </row>
    <row r="13" spans="4:44" ht="16" x14ac:dyDescent="0.2">
      <c r="E13" s="105" t="s">
        <v>45</v>
      </c>
      <c r="F13" s="102"/>
      <c r="G13" s="102"/>
      <c r="H13" s="102"/>
      <c r="I13" s="102"/>
      <c r="J13" s="102"/>
      <c r="K13" s="102"/>
      <c r="L13" s="102"/>
      <c r="M13" s="102"/>
      <c r="N13" s="102"/>
      <c r="O13" s="102"/>
      <c r="P13" s="102"/>
      <c r="Q13" s="102"/>
      <c r="R13" s="102"/>
      <c r="S13" s="103"/>
    </row>
    <row r="14" spans="4:44" ht="16" x14ac:dyDescent="0.2">
      <c r="E14" s="105" t="s">
        <v>46</v>
      </c>
      <c r="F14" s="102"/>
      <c r="G14" s="102"/>
      <c r="H14" s="102"/>
      <c r="I14" s="102"/>
      <c r="J14" s="102"/>
      <c r="K14" s="102"/>
      <c r="L14" s="102"/>
      <c r="M14" s="102"/>
      <c r="N14" s="102"/>
      <c r="O14" s="102"/>
      <c r="P14" s="102"/>
      <c r="Q14" s="102"/>
      <c r="R14" s="102"/>
      <c r="S14" s="103"/>
    </row>
    <row r="15" spans="4:44" ht="16" x14ac:dyDescent="0.2">
      <c r="E15" s="105" t="s">
        <v>47</v>
      </c>
      <c r="F15" s="102"/>
      <c r="G15" s="102"/>
      <c r="H15" s="102"/>
      <c r="I15" s="102"/>
      <c r="J15" s="102"/>
      <c r="K15" s="102"/>
      <c r="L15" s="102"/>
      <c r="M15" s="102"/>
      <c r="N15" s="102"/>
      <c r="O15" s="102"/>
      <c r="P15" s="102"/>
      <c r="Q15" s="102"/>
      <c r="R15" s="102"/>
      <c r="S15" s="103"/>
    </row>
    <row r="16" spans="4:44" ht="16" x14ac:dyDescent="0.2">
      <c r="E16" s="105" t="s">
        <v>48</v>
      </c>
      <c r="F16" s="102"/>
      <c r="G16" s="102"/>
      <c r="H16" s="102"/>
      <c r="I16" s="102"/>
      <c r="J16" s="102"/>
      <c r="K16" s="102"/>
      <c r="L16" s="102"/>
      <c r="M16" s="102"/>
      <c r="N16" s="102"/>
      <c r="O16" s="102"/>
      <c r="P16" s="102"/>
      <c r="Q16" s="102"/>
      <c r="R16" s="102"/>
      <c r="S16" s="103"/>
    </row>
    <row r="17" spans="5:19" ht="16" x14ac:dyDescent="0.2">
      <c r="E17" s="105" t="s">
        <v>49</v>
      </c>
      <c r="F17" s="102"/>
      <c r="G17" s="102"/>
      <c r="H17" s="102"/>
      <c r="I17" s="102"/>
      <c r="J17" s="102"/>
      <c r="K17" s="102"/>
      <c r="L17" s="102"/>
      <c r="M17" s="102"/>
      <c r="N17" s="102"/>
      <c r="O17" s="102"/>
      <c r="P17" s="102"/>
      <c r="Q17" s="102"/>
      <c r="R17" s="102"/>
      <c r="S17" s="103"/>
    </row>
    <row r="18" spans="5:19" ht="16" x14ac:dyDescent="0.2">
      <c r="E18" s="106"/>
      <c r="F18" s="107"/>
      <c r="G18" s="107"/>
      <c r="H18" s="107"/>
      <c r="I18" s="107"/>
      <c r="J18" s="107"/>
      <c r="K18" s="107"/>
      <c r="L18" s="107"/>
      <c r="M18" s="107"/>
      <c r="N18" s="107"/>
      <c r="O18" s="107"/>
      <c r="P18" s="107"/>
      <c r="Q18" s="107"/>
      <c r="R18" s="107"/>
      <c r="S18" s="108"/>
    </row>
    <row r="19" spans="5:19" ht="16" x14ac:dyDescent="0.2">
      <c r="E19" s="109"/>
    </row>
    <row r="21" spans="5:19" ht="19" x14ac:dyDescent="0.25">
      <c r="E21" s="110" t="s">
        <v>50</v>
      </c>
      <c r="F21" s="111"/>
      <c r="G21" s="111"/>
      <c r="H21" s="111"/>
      <c r="I21" s="111"/>
      <c r="J21" s="111"/>
      <c r="K21" s="111"/>
      <c r="L21" s="111"/>
      <c r="M21" s="111"/>
      <c r="N21" s="111"/>
      <c r="O21" s="111"/>
      <c r="P21" s="111"/>
      <c r="Q21" s="111"/>
      <c r="R21" s="111"/>
      <c r="S21" s="112"/>
    </row>
    <row r="22" spans="5:19" ht="16" x14ac:dyDescent="0.2">
      <c r="E22" s="113"/>
      <c r="F22" s="114" t="s">
        <v>51</v>
      </c>
      <c r="G22" s="114" t="s">
        <v>52</v>
      </c>
      <c r="H22" s="114" t="s">
        <v>53</v>
      </c>
      <c r="I22" s="115" t="s">
        <v>54</v>
      </c>
      <c r="J22" s="114" t="s">
        <v>55</v>
      </c>
      <c r="K22" s="114" t="s">
        <v>56</v>
      </c>
      <c r="L22" s="114" t="s">
        <v>57</v>
      </c>
      <c r="M22" s="116"/>
      <c r="N22" s="117"/>
      <c r="O22" s="114" t="s">
        <v>58</v>
      </c>
      <c r="P22" s="114" t="s">
        <v>59</v>
      </c>
      <c r="Q22" s="114" t="s">
        <v>60</v>
      </c>
      <c r="R22" s="118" t="s">
        <v>61</v>
      </c>
      <c r="S22" s="114" t="s">
        <v>62</v>
      </c>
    </row>
    <row r="23" spans="5:19" ht="16" x14ac:dyDescent="0.2">
      <c r="E23" s="119" t="s">
        <v>63</v>
      </c>
      <c r="F23" s="120">
        <v>50</v>
      </c>
      <c r="G23" s="120">
        <v>50</v>
      </c>
      <c r="H23" s="120">
        <v>100</v>
      </c>
      <c r="I23" s="121">
        <v>50</v>
      </c>
      <c r="J23" s="120">
        <v>50</v>
      </c>
      <c r="K23" s="120">
        <v>25</v>
      </c>
      <c r="L23" s="120">
        <v>100</v>
      </c>
      <c r="M23" s="122"/>
      <c r="N23" s="123"/>
      <c r="O23" s="348"/>
      <c r="P23" s="348"/>
      <c r="Q23" s="348"/>
      <c r="R23" s="124"/>
      <c r="S23" s="125">
        <v>0.6</v>
      </c>
    </row>
    <row r="24" spans="5:19" ht="8" customHeight="1" x14ac:dyDescent="0.2">
      <c r="E24" s="126"/>
      <c r="F24" s="127"/>
      <c r="G24" s="127"/>
      <c r="H24" s="127"/>
      <c r="I24" s="127"/>
      <c r="J24" s="126"/>
      <c r="K24" s="128"/>
      <c r="L24" s="128"/>
      <c r="M24" s="122"/>
      <c r="N24" s="128"/>
      <c r="O24" s="128"/>
      <c r="P24" s="127"/>
      <c r="Q24" s="127"/>
      <c r="R24" s="129"/>
      <c r="S24" s="130"/>
    </row>
    <row r="25" spans="5:19" ht="16" x14ac:dyDescent="0.2">
      <c r="E25" s="131" t="s">
        <v>64</v>
      </c>
      <c r="F25" s="132">
        <v>48</v>
      </c>
      <c r="G25" s="132">
        <v>47</v>
      </c>
      <c r="H25" s="132">
        <v>68</v>
      </c>
      <c r="I25" s="133">
        <v>51</v>
      </c>
      <c r="J25" s="132">
        <v>49</v>
      </c>
      <c r="K25" s="132">
        <v>21</v>
      </c>
      <c r="L25" s="132">
        <v>97</v>
      </c>
      <c r="M25" s="122"/>
      <c r="N25" s="134"/>
      <c r="O25" s="349"/>
      <c r="P25" s="350"/>
      <c r="Q25" s="350"/>
      <c r="R25" s="351"/>
      <c r="S25" s="352"/>
    </row>
    <row r="26" spans="5:19" ht="16" x14ac:dyDescent="0.2">
      <c r="E26" s="131" t="s">
        <v>65</v>
      </c>
      <c r="F26" s="132">
        <v>38</v>
      </c>
      <c r="G26" s="132">
        <v>41</v>
      </c>
      <c r="H26" s="132">
        <v>85</v>
      </c>
      <c r="I26" s="133">
        <v>48</v>
      </c>
      <c r="J26" s="132">
        <v>29</v>
      </c>
      <c r="K26" s="132">
        <v>20</v>
      </c>
      <c r="L26" s="132">
        <v>77</v>
      </c>
      <c r="M26" s="122"/>
      <c r="N26" s="135"/>
      <c r="O26" s="349"/>
      <c r="P26" s="350"/>
      <c r="Q26" s="350"/>
      <c r="R26" s="351"/>
      <c r="S26" s="352"/>
    </row>
    <row r="27" spans="5:19" ht="16" x14ac:dyDescent="0.2">
      <c r="E27" s="131" t="s">
        <v>66</v>
      </c>
      <c r="F27" s="132">
        <v>32</v>
      </c>
      <c r="G27" s="132">
        <v>31</v>
      </c>
      <c r="H27" s="132">
        <v>65</v>
      </c>
      <c r="I27" s="133">
        <v>28</v>
      </c>
      <c r="J27" s="132">
        <v>0</v>
      </c>
      <c r="K27" s="132">
        <v>25</v>
      </c>
      <c r="L27" s="132">
        <v>67</v>
      </c>
      <c r="M27" s="122"/>
      <c r="N27" s="135"/>
      <c r="O27" s="349"/>
      <c r="P27" s="350"/>
      <c r="Q27" s="350"/>
      <c r="R27" s="351"/>
      <c r="S27" s="352"/>
    </row>
    <row r="28" spans="5:19" ht="16" x14ac:dyDescent="0.2">
      <c r="E28" s="131" t="s">
        <v>67</v>
      </c>
      <c r="F28" s="132">
        <v>30</v>
      </c>
      <c r="G28" s="132">
        <v>43</v>
      </c>
      <c r="H28" s="132">
        <v>73</v>
      </c>
      <c r="I28" s="133">
        <v>45</v>
      </c>
      <c r="J28" s="132">
        <v>25</v>
      </c>
      <c r="K28" s="132">
        <v>19</v>
      </c>
      <c r="L28" s="132">
        <v>83</v>
      </c>
      <c r="M28" s="122"/>
      <c r="N28" s="135"/>
      <c r="O28" s="349"/>
      <c r="P28" s="350"/>
      <c r="Q28" s="350"/>
      <c r="R28" s="351"/>
      <c r="S28" s="352"/>
    </row>
    <row r="29" spans="5:19" ht="16" x14ac:dyDescent="0.2">
      <c r="E29" s="131" t="s">
        <v>68</v>
      </c>
      <c r="F29" s="132">
        <v>40</v>
      </c>
      <c r="G29" s="132">
        <v>37</v>
      </c>
      <c r="H29" s="132">
        <v>67</v>
      </c>
      <c r="I29" s="133">
        <v>34</v>
      </c>
      <c r="J29" s="132">
        <v>34</v>
      </c>
      <c r="K29" s="132">
        <v>10</v>
      </c>
      <c r="L29" s="132">
        <v>65</v>
      </c>
      <c r="M29" s="122"/>
      <c r="N29" s="135"/>
      <c r="O29" s="349"/>
      <c r="P29" s="350"/>
      <c r="Q29" s="350"/>
      <c r="R29" s="351"/>
      <c r="S29" s="352"/>
    </row>
    <row r="30" spans="5:19" ht="16" x14ac:dyDescent="0.2">
      <c r="E30" s="131" t="s">
        <v>69</v>
      </c>
      <c r="F30" s="132">
        <v>33</v>
      </c>
      <c r="G30" s="132">
        <v>44</v>
      </c>
      <c r="H30" s="132">
        <v>77</v>
      </c>
      <c r="I30" s="133">
        <v>46</v>
      </c>
      <c r="J30" s="132">
        <v>32</v>
      </c>
      <c r="K30" s="132">
        <v>18</v>
      </c>
      <c r="L30" s="132">
        <v>81</v>
      </c>
      <c r="M30" s="122"/>
      <c r="N30" s="135"/>
      <c r="O30" s="349"/>
      <c r="P30" s="350"/>
      <c r="Q30" s="350"/>
      <c r="R30" s="351"/>
      <c r="S30" s="352"/>
    </row>
    <row r="31" spans="5:19" ht="16" x14ac:dyDescent="0.2">
      <c r="E31" s="131" t="s">
        <v>70</v>
      </c>
      <c r="F31" s="132">
        <v>44</v>
      </c>
      <c r="G31" s="132">
        <v>30</v>
      </c>
      <c r="H31" s="136">
        <v>96</v>
      </c>
      <c r="I31" s="133">
        <v>34</v>
      </c>
      <c r="J31" s="132">
        <v>33</v>
      </c>
      <c r="K31" s="132">
        <v>22</v>
      </c>
      <c r="L31" s="132">
        <v>99</v>
      </c>
      <c r="M31" s="122"/>
      <c r="N31" s="355">
        <v>1013</v>
      </c>
      <c r="O31" s="349"/>
      <c r="P31" s="350"/>
      <c r="Q31" s="350"/>
      <c r="R31" s="351"/>
      <c r="S31" s="352"/>
    </row>
    <row r="32" spans="5:19" ht="16" x14ac:dyDescent="0.2">
      <c r="E32" s="131" t="s">
        <v>71</v>
      </c>
      <c r="F32" s="132">
        <v>50</v>
      </c>
      <c r="G32" s="132">
        <v>25</v>
      </c>
      <c r="H32" s="354">
        <v>94</v>
      </c>
      <c r="I32" s="133">
        <v>36</v>
      </c>
      <c r="J32" s="132">
        <v>48</v>
      </c>
      <c r="K32" s="132">
        <v>20</v>
      </c>
      <c r="L32" s="132">
        <v>98</v>
      </c>
      <c r="M32" s="122"/>
      <c r="N32" s="135"/>
      <c r="O32" s="349"/>
      <c r="P32" s="350"/>
      <c r="Q32" s="350"/>
      <c r="R32" s="351"/>
      <c r="S32" s="352"/>
    </row>
    <row r="33" spans="5:19" ht="16" x14ac:dyDescent="0.2">
      <c r="E33" s="131" t="s">
        <v>72</v>
      </c>
      <c r="F33" s="132">
        <v>49</v>
      </c>
      <c r="G33" s="132">
        <v>44</v>
      </c>
      <c r="H33" s="354">
        <v>74</v>
      </c>
      <c r="I33" s="133">
        <v>35</v>
      </c>
      <c r="J33" s="132">
        <v>33</v>
      </c>
      <c r="K33" s="132">
        <v>25</v>
      </c>
      <c r="L33" s="132">
        <v>86</v>
      </c>
      <c r="M33" s="122"/>
      <c r="N33" s="135"/>
      <c r="O33" s="349"/>
      <c r="P33" s="350"/>
      <c r="Q33" s="350"/>
      <c r="R33" s="351"/>
      <c r="S33" s="352"/>
    </row>
    <row r="34" spans="5:19" ht="16" x14ac:dyDescent="0.2">
      <c r="E34" s="131" t="s">
        <v>73</v>
      </c>
      <c r="F34" s="132">
        <v>21</v>
      </c>
      <c r="G34" s="132">
        <v>22</v>
      </c>
      <c r="H34" s="354">
        <v>71</v>
      </c>
      <c r="I34" s="133">
        <v>26</v>
      </c>
      <c r="J34" s="132">
        <v>25</v>
      </c>
      <c r="K34" s="132">
        <v>19</v>
      </c>
      <c r="L34" s="132">
        <v>75</v>
      </c>
      <c r="M34" s="122"/>
      <c r="N34" s="135"/>
      <c r="O34" s="349"/>
      <c r="P34" s="350"/>
      <c r="Q34" s="350"/>
      <c r="R34" s="351"/>
      <c r="S34" s="352"/>
    </row>
    <row r="35" spans="5:19" ht="16" x14ac:dyDescent="0.2">
      <c r="E35" s="131" t="s">
        <v>74</v>
      </c>
      <c r="F35" s="132">
        <v>45</v>
      </c>
      <c r="G35" s="132">
        <v>37</v>
      </c>
      <c r="H35" s="354">
        <v>57</v>
      </c>
      <c r="I35" s="133">
        <v>38</v>
      </c>
      <c r="J35" s="132">
        <v>43</v>
      </c>
      <c r="K35" s="132">
        <v>24</v>
      </c>
      <c r="L35" s="132">
        <v>45</v>
      </c>
      <c r="M35" s="122"/>
      <c r="N35" s="135"/>
      <c r="O35" s="349"/>
      <c r="P35" s="350"/>
      <c r="Q35" s="350"/>
      <c r="R35" s="351"/>
      <c r="S35" s="352"/>
    </row>
    <row r="36" spans="5:19" ht="16" x14ac:dyDescent="0.2">
      <c r="E36" s="131" t="s">
        <v>75</v>
      </c>
      <c r="F36" s="132">
        <v>26</v>
      </c>
      <c r="G36" s="132">
        <v>39</v>
      </c>
      <c r="H36" s="354">
        <v>75</v>
      </c>
      <c r="I36" s="133">
        <v>43</v>
      </c>
      <c r="J36" s="132">
        <v>44</v>
      </c>
      <c r="K36" s="132">
        <v>24</v>
      </c>
      <c r="L36" s="132">
        <v>63</v>
      </c>
      <c r="M36" s="122"/>
      <c r="N36" s="135"/>
      <c r="O36" s="349"/>
      <c r="P36" s="350"/>
      <c r="Q36" s="350"/>
      <c r="R36" s="351"/>
      <c r="S36" s="352"/>
    </row>
    <row r="37" spans="5:19" ht="16" x14ac:dyDescent="0.2">
      <c r="E37" s="131" t="s">
        <v>76</v>
      </c>
      <c r="F37" s="132">
        <v>0</v>
      </c>
      <c r="G37" s="132">
        <v>35</v>
      </c>
      <c r="H37" s="354">
        <v>81</v>
      </c>
      <c r="I37" s="133">
        <v>45</v>
      </c>
      <c r="J37" s="132">
        <v>27</v>
      </c>
      <c r="K37" s="132">
        <v>21</v>
      </c>
      <c r="L37" s="132">
        <v>81</v>
      </c>
      <c r="M37" s="122"/>
      <c r="N37" s="135"/>
      <c r="O37" s="349"/>
      <c r="P37" s="350"/>
      <c r="Q37" s="350"/>
      <c r="R37" s="351"/>
      <c r="S37" s="352"/>
    </row>
    <row r="38" spans="5:19" ht="16" x14ac:dyDescent="0.2">
      <c r="E38" s="131" t="s">
        <v>77</v>
      </c>
      <c r="F38" s="132">
        <v>28</v>
      </c>
      <c r="G38" s="132">
        <v>26</v>
      </c>
      <c r="H38" s="354">
        <v>68</v>
      </c>
      <c r="I38" s="133">
        <v>34</v>
      </c>
      <c r="J38" s="132">
        <v>29</v>
      </c>
      <c r="K38" s="132">
        <v>25</v>
      </c>
      <c r="L38" s="132">
        <v>92</v>
      </c>
      <c r="M38" s="122"/>
      <c r="N38" s="135"/>
      <c r="O38" s="349"/>
      <c r="P38" s="350"/>
      <c r="Q38" s="350"/>
      <c r="R38" s="351"/>
      <c r="S38" s="352"/>
    </row>
    <row r="39" spans="5:19" ht="16" x14ac:dyDescent="0.2">
      <c r="E39" s="131" t="s">
        <v>78</v>
      </c>
      <c r="F39" s="132">
        <v>30</v>
      </c>
      <c r="G39" s="132">
        <v>47</v>
      </c>
      <c r="H39" s="132">
        <v>95</v>
      </c>
      <c r="I39" s="133">
        <v>45</v>
      </c>
      <c r="J39" s="132">
        <v>40</v>
      </c>
      <c r="K39" s="132">
        <v>18</v>
      </c>
      <c r="L39" s="132">
        <v>76</v>
      </c>
      <c r="M39" s="122"/>
      <c r="N39" s="135"/>
      <c r="O39" s="349"/>
      <c r="P39" s="350"/>
      <c r="Q39" s="350"/>
      <c r="R39" s="351"/>
      <c r="S39" s="352"/>
    </row>
    <row r="40" spans="5:19" ht="16" x14ac:dyDescent="0.2">
      <c r="E40" s="131" t="s">
        <v>79</v>
      </c>
      <c r="F40" s="132">
        <v>42</v>
      </c>
      <c r="G40" s="132">
        <v>34</v>
      </c>
      <c r="H40" s="132">
        <v>79</v>
      </c>
      <c r="I40" s="133">
        <v>45</v>
      </c>
      <c r="J40" s="132">
        <v>25</v>
      </c>
      <c r="K40" s="132">
        <v>19</v>
      </c>
      <c r="L40" s="132">
        <v>97</v>
      </c>
      <c r="M40" s="122"/>
      <c r="N40" s="135"/>
      <c r="O40" s="349"/>
      <c r="P40" s="350"/>
      <c r="Q40" s="350"/>
      <c r="R40" s="351"/>
      <c r="S40" s="352"/>
    </row>
    <row r="41" spans="5:19" ht="16" x14ac:dyDescent="0.2">
      <c r="E41" s="131" t="s">
        <v>80</v>
      </c>
      <c r="F41" s="132">
        <v>30</v>
      </c>
      <c r="G41" s="132">
        <v>43</v>
      </c>
      <c r="H41" s="132">
        <v>67</v>
      </c>
      <c r="I41" s="133">
        <v>42</v>
      </c>
      <c r="J41" s="132">
        <v>37</v>
      </c>
      <c r="K41" s="132">
        <v>24</v>
      </c>
      <c r="L41" s="132">
        <v>0</v>
      </c>
      <c r="M41" s="122"/>
      <c r="N41" s="137"/>
      <c r="O41" s="349"/>
      <c r="P41" s="350"/>
      <c r="Q41" s="350"/>
      <c r="R41" s="351"/>
      <c r="S41" s="352"/>
    </row>
    <row r="42" spans="5:19" ht="8" customHeight="1" x14ac:dyDescent="0.2">
      <c r="E42" s="138"/>
      <c r="F42" s="139"/>
      <c r="G42" s="139"/>
      <c r="H42" s="139"/>
      <c r="I42" s="139"/>
      <c r="J42" s="140"/>
      <c r="K42" s="139"/>
      <c r="L42" s="139"/>
      <c r="M42" s="122"/>
      <c r="N42" s="139"/>
      <c r="O42" s="139"/>
      <c r="P42" s="139"/>
      <c r="Q42" s="139"/>
      <c r="S42" s="141"/>
    </row>
    <row r="43" spans="5:19" ht="16" x14ac:dyDescent="0.2">
      <c r="E43" s="142" t="s">
        <v>81</v>
      </c>
      <c r="F43" s="353"/>
      <c r="G43" s="353"/>
      <c r="H43" s="353"/>
      <c r="I43" s="353"/>
      <c r="J43" s="353"/>
      <c r="K43" s="353"/>
      <c r="L43" s="353"/>
      <c r="M43" s="122"/>
      <c r="N43" s="143"/>
      <c r="O43" s="353"/>
      <c r="P43" s="353"/>
      <c r="Q43" s="353"/>
      <c r="S43" s="141"/>
    </row>
    <row r="44" spans="5:19" ht="16" x14ac:dyDescent="0.2">
      <c r="E44" s="144" t="s">
        <v>82</v>
      </c>
      <c r="F44" s="351"/>
      <c r="G44" s="351"/>
      <c r="H44" s="351"/>
      <c r="I44" s="351"/>
      <c r="J44" s="351"/>
      <c r="K44" s="351"/>
      <c r="L44" s="351"/>
      <c r="M44" s="145"/>
      <c r="N44" s="146"/>
      <c r="O44" s="351"/>
      <c r="P44" s="351"/>
      <c r="Q44" s="351"/>
      <c r="R44" s="147"/>
      <c r="S44" s="148"/>
    </row>
  </sheetData>
  <mergeCells count="1">
    <mergeCell ref="E21:S21"/>
  </mergeCells>
  <conditionalFormatting sqref="D1:D2 AA1:AA2">
    <cfRule type="expression" dxfId="216" priority="7">
      <formula>$D$2/$E$2&gt;=0.05</formula>
    </cfRule>
  </conditionalFormatting>
  <conditionalFormatting sqref="E1:E2 AB1:AB2">
    <cfRule type="expression" dxfId="215" priority="8">
      <formula>$D$2/$E$2&gt;=0.1</formula>
    </cfRule>
  </conditionalFormatting>
  <conditionalFormatting sqref="F1:F2 AC1:AC2">
    <cfRule type="expression" dxfId="214" priority="9">
      <formula>$D$2/$E$2&gt;=0.15</formula>
    </cfRule>
  </conditionalFormatting>
  <conditionalFormatting sqref="G1:G2 AD1:AD2">
    <cfRule type="expression" dxfId="213" priority="10">
      <formula>$D$2/$E$2&gt;=0.2</formula>
    </cfRule>
  </conditionalFormatting>
  <conditionalFormatting sqref="H1:H2 AE1:AE2">
    <cfRule type="expression" dxfId="212" priority="11">
      <formula>$D$2/$E$2&gt;=0.25</formula>
    </cfRule>
  </conditionalFormatting>
  <conditionalFormatting sqref="I1:I2 AF1:AF2">
    <cfRule type="expression" dxfId="211" priority="12">
      <formula>$D$2/$E$2&gt;=0.3</formula>
    </cfRule>
  </conditionalFormatting>
  <conditionalFormatting sqref="J1:J2 AG1:AG2">
    <cfRule type="expression" dxfId="210" priority="13">
      <formula>$D$2/$E$2&gt;=0.35</formula>
    </cfRule>
  </conditionalFormatting>
  <conditionalFormatting sqref="K1:K2 AH1:AH2">
    <cfRule type="expression" dxfId="209" priority="14">
      <formula>$D$2/$E$2&gt;=0.4</formula>
    </cfRule>
  </conditionalFormatting>
  <conditionalFormatting sqref="L1:L2 AI1:AI2">
    <cfRule type="expression" dxfId="208" priority="15">
      <formula>$D$2/$E$2&gt;=0.45</formula>
    </cfRule>
  </conditionalFormatting>
  <conditionalFormatting sqref="N1:N2 AK1:AK2">
    <cfRule type="expression" dxfId="207" priority="17">
      <formula>$D$2/$E$2&gt;=0.55</formula>
    </cfRule>
  </conditionalFormatting>
  <conditionalFormatting sqref="O1:O2 AL1:AL2">
    <cfRule type="expression" dxfId="206" priority="18">
      <formula>$D$2/$E$2&gt;=0.6</formula>
    </cfRule>
  </conditionalFormatting>
  <conditionalFormatting sqref="P1:P2 AM1:AM2">
    <cfRule type="expression" dxfId="205" priority="19">
      <formula>$D$2/$E$2&gt;=0.65</formula>
    </cfRule>
  </conditionalFormatting>
  <conditionalFormatting sqref="Q1:Q2 AN1:AN2">
    <cfRule type="expression" dxfId="204" priority="20">
      <formula>$D$2/$E$2&gt;=0.7</formula>
    </cfRule>
  </conditionalFormatting>
  <conditionalFormatting sqref="M1:M2 AJ1:AJ2">
    <cfRule type="expression" dxfId="203" priority="16">
      <formula>$D$2/$E$2&gt;=0.5</formula>
    </cfRule>
  </conditionalFormatting>
  <conditionalFormatting sqref="S1">
    <cfRule type="expression" dxfId="202" priority="6">
      <formula>$S$1&lt;&gt;""</formula>
    </cfRule>
  </conditionalFormatting>
  <conditionalFormatting sqref="D1:R2 AA1:AR2 S2:U2 T1:U1">
    <cfRule type="expression" dxfId="201" priority="5" stopIfTrue="1">
      <formula>$S$1="Feedback OFF"</formula>
    </cfRule>
  </conditionalFormatting>
  <conditionalFormatting sqref="R1:R2 AO1:AO2">
    <cfRule type="expression" dxfId="200" priority="21">
      <formula>$D$2/$E$2&gt;=0.75</formula>
    </cfRule>
  </conditionalFormatting>
  <conditionalFormatting sqref="S1:S2 AP1:AP2">
    <cfRule type="expression" dxfId="199" priority="22">
      <formula>$D$2/$E$2&gt;=0.8</formula>
    </cfRule>
  </conditionalFormatting>
  <conditionalFormatting sqref="T1:T2 AQ1:AQ2">
    <cfRule type="expression" dxfId="198" priority="23">
      <formula>$D$2/$E$2&gt;=0.85</formula>
    </cfRule>
  </conditionalFormatting>
  <conditionalFormatting sqref="U1:U2 AR1:AR2">
    <cfRule type="expression" dxfId="197" priority="24">
      <formula>$D$2/$E$2&gt;=1</formula>
    </cfRule>
  </conditionalFormatting>
  <conditionalFormatting sqref="A3:AA100">
    <cfRule type="expression" dxfId="191" priority="2" stopIfTrue="1">
      <formula>$G$2="DRAGGING CELLS IS NOT PERMITTED. PLEASE UNDO LAST ACTION!!"</formula>
    </cfRule>
  </conditionalFormatting>
  <dataValidations count="1">
    <dataValidation type="list" allowBlank="1" showInputMessage="1" showErrorMessage="1" sqref="S1" xr:uid="{3EFA0FEE-5AA9-6B49-B074-EAE61821EB41}">
      <formula1>"Feedback ON, Taunting ON, Feedback OFF"</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5" stopIfTrue="1" id="{A93FCA9A-1360-5844-A7F7-BEC5B9C03812}">
            <xm:f>AND(('3 Grade Avg SC'!$D$2/'3 Grade Avg SC'!$E$2&gt;=Scoreboard!$F$19),$S$1&lt;&gt;"Feedback OFF",IF('3 Grade Avg SC'!A3=FeedbackSFX!$C$2, TRUE, FALSE))</xm:f>
            <x14:dxf>
              <fill>
                <patternFill>
                  <bgColor rgb="FFCEEED0"/>
                </patternFill>
              </fill>
            </x14:dxf>
          </x14:cfRule>
          <x14:cfRule type="expression" priority="26" stopIfTrue="1" id="{A682B832-49B5-2A40-B74F-4F45D992C483}">
            <xm:f>AND(('3 Grade Avg SC'!$D$2/'3 Grade Avg SC'!$E$2&gt;=Scoreboard!$F$19),$S$1&lt;&gt;"Feedback OFF",IF('3 Grade Avg SC'!A3=FeedbackSFX!$K$2, TRUE, FALSE))</xm:f>
            <x14:dxf>
              <fill>
                <patternFill>
                  <bgColor rgb="FFFFFF64"/>
                </patternFill>
              </fill>
            </x14:dxf>
          </x14:cfRule>
          <x14:cfRule type="expression" priority="27" stopIfTrue="1" id="{66807D18-47F3-6D4D-9C1B-F13C3EC1A165}">
            <xm:f>AND(('3 Grade Avg SC'!$D$2/'3 Grade Avg SC'!$E$2&gt;=Scoreboard!$F$19),$S$1&lt;&gt;"Feedback OFF",AND(IF('3 Grade Avg SC'!A3&lt;&gt;FeedbackSFX!$C$2, TRUE, FALSE),'3 Grade Avg SC'!A3&lt;&gt;"",_xlfn.ISFORMULA('3 Grade Avg SC'!A3)))</xm:f>
            <x14:dxf>
              <fill>
                <patternFill>
                  <bgColor rgb="FFFF99CC"/>
                </patternFill>
              </fill>
            </x14:dxf>
          </x14:cfRule>
          <xm:sqref>A3:AO44</xm:sqref>
        </x14:conditionalFormatting>
        <x14:conditionalFormatting xmlns:xm="http://schemas.microsoft.com/office/excel/2006/main">
          <x14:cfRule type="expression" priority="4" stopIfTrue="1" id="{F7A42D3E-2CBA-6F45-B1BC-83159097A27E}">
            <xm:f>Scoreboard!$F$23&lt;&gt;""</xm:f>
            <x14:dxf>
              <font>
                <color rgb="FF9C0006"/>
              </font>
              <fill>
                <patternFill>
                  <fgColor indexed="64"/>
                  <bgColor rgb="FFFFC7CE"/>
                </patternFill>
              </fill>
            </x14:dxf>
          </x14:cfRule>
          <xm:sqref>L1:Q1</xm:sqref>
        </x14:conditionalFormatting>
        <x14:conditionalFormatting xmlns:xm="http://schemas.microsoft.com/office/excel/2006/main">
          <x14:cfRule type="expression" priority="1" stopIfTrue="1" id="{72721850-AAC2-4F46-815D-DB4808ABA5E6}">
            <xm:f>Scoreboard!$E$4="Excel version: Invalid"</xm:f>
            <x14:dxf>
              <font>
                <color rgb="FF9C0006"/>
              </font>
              <fill>
                <patternFill>
                  <fgColor indexed="64"/>
                  <bgColor rgb="FFFFC7CE"/>
                </patternFill>
              </fill>
            </x14:dxf>
          </x14:cfRule>
          <x14:cfRule type="expression" priority="3" stopIfTrue="1" id="{8997E5B1-5BEC-E94C-82E6-BBE758F7101A}">
            <xm:f>Scoreboard!$F$23&lt;&gt;""</xm:f>
            <x14:dxf>
              <font>
                <color rgb="FF9C0006"/>
              </font>
              <fill>
                <patternFill>
                  <fgColor indexed="64"/>
                  <bgColor rgb="FFFFC7CE"/>
                </patternFill>
              </fill>
            </x14:dxf>
          </x14:cfRule>
          <xm:sqref>A3:AA100</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2D9CC-FF1F-854C-95E6-D6798DB0C8DF}">
  <sheetPr>
    <tabColor rgb="FF4FADEA"/>
  </sheetPr>
  <dimension ref="D1:AR44"/>
  <sheetViews>
    <sheetView showGridLines="0" zoomScale="120" zoomScaleNormal="120" workbookViewId="0">
      <pane ySplit="2" topLeftCell="A3" activePane="bottomLeft" state="frozen"/>
      <selection pane="bottomLeft" activeCell="A3" sqref="A3:XFD3"/>
    </sheetView>
  </sheetViews>
  <sheetFormatPr baseColWidth="10" defaultColWidth="8.6640625" defaultRowHeight="9" x14ac:dyDescent="0.15"/>
  <cols>
    <col min="1" max="3" width="1" style="359" customWidth="1"/>
    <col min="4" max="4" width="1.5" style="359" customWidth="1"/>
    <col min="5" max="5" width="24.33203125" style="359" customWidth="1"/>
    <col min="6" max="12" width="10.5" style="359" customWidth="1"/>
    <col min="13" max="13" width="1.5" style="359" customWidth="1"/>
    <col min="14" max="14" width="6.33203125" style="359" hidden="1" customWidth="1"/>
    <col min="15" max="15" width="15.5" style="359" bestFit="1" customWidth="1"/>
    <col min="16" max="16" width="17.1640625" style="359" bestFit="1" customWidth="1"/>
    <col min="17" max="17" width="10.83203125" style="359" customWidth="1"/>
    <col min="18" max="18" width="13.1640625" style="359" bestFit="1" customWidth="1"/>
    <col min="19" max="19" width="12" style="359" bestFit="1" customWidth="1"/>
    <col min="20" max="34" width="8.6640625" style="359"/>
    <col min="35" max="35" width="8.83203125" style="359" bestFit="1" customWidth="1"/>
    <col min="36" max="16384" width="8.6640625" style="359"/>
  </cols>
  <sheetData>
    <row r="1" spans="4:44" s="358" customFormat="1" ht="22" customHeight="1" x14ac:dyDescent="0.15">
      <c r="D1" s="301" t="s">
        <v>503</v>
      </c>
      <c r="E1" s="301" t="s">
        <v>504</v>
      </c>
      <c r="F1" s="301" t="s">
        <v>505</v>
      </c>
      <c r="G1" s="302"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301"/>
      <c r="I1" s="301"/>
      <c r="J1" s="301"/>
      <c r="K1" s="301"/>
      <c r="L1" s="302" t="str">
        <f>'3 Grade Avg SC'!$L$1</f>
        <v>Joe Bobcat</v>
      </c>
      <c r="M1" s="302"/>
      <c r="N1" s="302"/>
      <c r="O1" s="302" t="s">
        <v>506</v>
      </c>
      <c r="P1" s="302"/>
      <c r="Q1" s="302"/>
      <c r="R1" s="302"/>
      <c r="S1" s="302" t="s">
        <v>507</v>
      </c>
      <c r="T1" s="302"/>
      <c r="U1" s="302"/>
      <c r="V1" s="286"/>
      <c r="W1" s="286"/>
      <c r="X1" s="286"/>
      <c r="Y1" s="286"/>
      <c r="Z1" s="286"/>
      <c r="AA1" s="301" t="str">
        <f t="shared" ref="AA1:AD2" si="0">D1</f>
        <v>earned</v>
      </c>
      <c r="AB1" s="301" t="str">
        <f t="shared" si="0"/>
        <v>possible</v>
      </c>
      <c r="AC1" s="301" t="str">
        <f t="shared" si="0"/>
        <v>cell</v>
      </c>
      <c r="AD1" s="302" t="str">
        <f t="shared" ca="1" si="0"/>
        <v>error</v>
      </c>
      <c r="AE1" s="301"/>
      <c r="AF1" s="301"/>
      <c r="AG1" s="286"/>
      <c r="AH1" s="286"/>
      <c r="AI1" s="302" t="str">
        <f>L1</f>
        <v>Joe Bobcat</v>
      </c>
      <c r="AJ1" s="302"/>
      <c r="AK1" s="286"/>
      <c r="AL1" s="286"/>
      <c r="AM1" s="286"/>
      <c r="AN1" s="286"/>
      <c r="AO1" s="302" t="s">
        <v>506</v>
      </c>
      <c r="AP1" s="286"/>
      <c r="AQ1" s="286"/>
      <c r="AR1" s="286"/>
    </row>
    <row r="2" spans="4:44" s="358" customFormat="1" ht="23" customHeight="1" x14ac:dyDescent="0.15">
      <c r="D2" s="301">
        <f ca="1">'3 Grade Avg SC'!$D$2</f>
        <v>0</v>
      </c>
      <c r="E2" s="306">
        <f>'3 Grade Avg SC'!$E$2</f>
        <v>30</v>
      </c>
      <c r="F2" s="301" t="str" cm="1">
        <f t="array" aca="1" ref="F2" ca="1">SUBSTITUTE(IF(LEN(CELL("address"))&lt;15,CELL("address"),""),"$","")</f>
        <v/>
      </c>
      <c r="G2" s="302" t="str" cm="1">
        <f t="array" aca="1" ref="G2" ca="1">IF(ISNUMBER(SEARCH("#REF!",_xlfn.SINGLE(_xlfn.FORMULATEXT(INDIRECT("'3 Grade Avg SC'!" &amp; F2))))), "DRAGGING CELLS IS NOT PERMITTED. PLEASE UNDO LAST ACTION!!",IF(IF('3 Grade Avg SC'!E2=0,1,'3 Grade Avg SC'!F2/'3 Grade Avg SC'!E2)&gt;=Scoreboard!$F$19,IF(ISNUMBER(SEARCH("#REF!",_xlfn.SINGLE(_xlfn.FORMULATEXT(INDIRECT("'3 Grade Avg SC'!"&amp;F2))))),"DRAGGING CELLS IS NOT PERMITTED. PLEASE UNDO LAST ACTION!!",IF($S$1&lt;&gt;"Feedback OFF",IFERROR(HLOOKUP(INDIRECT("'3 Grade Avg SC'!"&amp;F2),FeedbackSFX!$B$2:$N$10,IF($S$1="Feedback ON", 2, FeedbackSFX!B1), FALSE), ""),"")),"Earn "&amp;TEXT(Scoreboard!$F$19,"0%")&amp;" to unlock score and feedback."))</f>
        <v/>
      </c>
      <c r="H2" s="301"/>
      <c r="I2" s="301"/>
      <c r="J2" s="301"/>
      <c r="K2" s="301"/>
      <c r="L2" s="307"/>
      <c r="M2" s="301"/>
      <c r="N2" s="301"/>
      <c r="O2" s="301"/>
      <c r="P2" s="301"/>
      <c r="Q2" s="301"/>
      <c r="R2" s="301"/>
      <c r="S2" s="301"/>
      <c r="T2" s="301"/>
      <c r="U2" s="301"/>
      <c r="V2" s="286"/>
      <c r="W2" s="286"/>
      <c r="X2" s="286"/>
      <c r="Y2" s="286"/>
      <c r="Z2" s="286"/>
      <c r="AA2" s="308">
        <f t="shared" ca="1" si="0"/>
        <v>0</v>
      </c>
      <c r="AB2" s="308">
        <f t="shared" si="0"/>
        <v>30</v>
      </c>
      <c r="AC2" s="308" t="str">
        <f t="shared" ca="1" si="0"/>
        <v/>
      </c>
      <c r="AD2" s="302" t="str">
        <f t="shared" ca="1" si="0"/>
        <v/>
      </c>
      <c r="AE2" s="301"/>
      <c r="AF2" s="301"/>
      <c r="AG2" s="286"/>
      <c r="AH2" s="286"/>
      <c r="AI2" s="286"/>
      <c r="AJ2" s="286"/>
      <c r="AK2" s="286"/>
      <c r="AL2" s="286"/>
      <c r="AM2" s="286"/>
      <c r="AN2" s="286"/>
      <c r="AO2" s="286"/>
      <c r="AP2" s="286"/>
      <c r="AQ2" s="286"/>
      <c r="AR2" s="286"/>
    </row>
    <row r="3" spans="4:44" s="359" customFormat="1" ht="5" customHeight="1" x14ac:dyDescent="0.15"/>
    <row r="4" spans="4:44" s="359" customFormat="1" ht="5" customHeight="1" x14ac:dyDescent="0.15"/>
    <row r="5" spans="4:44" s="359" customFormat="1" ht="5" customHeight="1" x14ac:dyDescent="0.15"/>
    <row r="6" spans="4:44" s="359" customFormat="1" ht="10" customHeight="1" x14ac:dyDescent="0.15"/>
    <row r="7" spans="4:44" s="359" customFormat="1" x14ac:dyDescent="0.15">
      <c r="E7" s="364" t="s">
        <v>41</v>
      </c>
    </row>
    <row r="8" spans="4:44" s="359" customFormat="1" x14ac:dyDescent="0.15">
      <c r="E8" s="363" t="s">
        <v>42</v>
      </c>
    </row>
    <row r="9" spans="4:44" s="359" customFormat="1" x14ac:dyDescent="0.15">
      <c r="E9" s="363" t="s">
        <v>43</v>
      </c>
    </row>
    <row r="10" spans="4:44" s="359" customFormat="1" x14ac:dyDescent="0.15">
      <c r="E10" s="363"/>
    </row>
    <row r="11" spans="4:44" s="359" customFormat="1" x14ac:dyDescent="0.15">
      <c r="E11" s="364" t="s">
        <v>2</v>
      </c>
    </row>
    <row r="12" spans="4:44" s="359" customFormat="1" x14ac:dyDescent="0.15">
      <c r="E12" s="365" t="s">
        <v>44</v>
      </c>
    </row>
    <row r="13" spans="4:44" s="359" customFormat="1" x14ac:dyDescent="0.15">
      <c r="E13" s="365" t="s">
        <v>45</v>
      </c>
    </row>
    <row r="14" spans="4:44" s="359" customFormat="1" x14ac:dyDescent="0.15">
      <c r="E14" s="365" t="s">
        <v>46</v>
      </c>
    </row>
    <row r="15" spans="4:44" s="359" customFormat="1" x14ac:dyDescent="0.15">
      <c r="E15" s="365" t="s">
        <v>47</v>
      </c>
    </row>
    <row r="16" spans="4:44" s="359" customFormat="1" x14ac:dyDescent="0.15">
      <c r="E16" s="365" t="s">
        <v>48</v>
      </c>
    </row>
    <row r="17" spans="5:19" s="359" customFormat="1" x14ac:dyDescent="0.15">
      <c r="E17" s="365" t="s">
        <v>49</v>
      </c>
    </row>
    <row r="18" spans="5:19" s="359" customFormat="1" x14ac:dyDescent="0.15">
      <c r="E18" s="360"/>
    </row>
    <row r="19" spans="5:19" s="359" customFormat="1" x14ac:dyDescent="0.15">
      <c r="E19" s="360"/>
    </row>
    <row r="21" spans="5:19" s="359" customFormat="1" x14ac:dyDescent="0.15">
      <c r="E21" s="367" t="s">
        <v>50</v>
      </c>
      <c r="F21" s="367"/>
      <c r="G21" s="367"/>
      <c r="H21" s="367"/>
      <c r="I21" s="367"/>
      <c r="J21" s="367"/>
      <c r="K21" s="367"/>
      <c r="L21" s="367"/>
      <c r="M21" s="367"/>
      <c r="N21" s="367"/>
      <c r="O21" s="367"/>
      <c r="P21" s="367"/>
      <c r="Q21" s="367"/>
      <c r="R21" s="367"/>
      <c r="S21" s="367"/>
    </row>
    <row r="22" spans="5:19" s="359" customFormat="1" x14ac:dyDescent="0.15">
      <c r="F22" s="368" t="s">
        <v>51</v>
      </c>
      <c r="G22" s="368" t="s">
        <v>52</v>
      </c>
      <c r="H22" s="368" t="s">
        <v>53</v>
      </c>
      <c r="I22" s="368" t="s">
        <v>54</v>
      </c>
      <c r="J22" s="368" t="s">
        <v>55</v>
      </c>
      <c r="K22" s="368" t="s">
        <v>56</v>
      </c>
      <c r="L22" s="368" t="s">
        <v>57</v>
      </c>
      <c r="M22" s="361"/>
      <c r="N22" s="368"/>
      <c r="O22" s="368" t="s">
        <v>58</v>
      </c>
      <c r="P22" s="368" t="s">
        <v>59</v>
      </c>
      <c r="Q22" s="368" t="s">
        <v>60</v>
      </c>
      <c r="R22" s="368" t="s">
        <v>61</v>
      </c>
      <c r="S22" s="368" t="s">
        <v>62</v>
      </c>
    </row>
    <row r="23" spans="5:19" s="359" customFormat="1" x14ac:dyDescent="0.15">
      <c r="E23" s="362" t="s">
        <v>63</v>
      </c>
      <c r="F23" s="369">
        <v>50</v>
      </c>
      <c r="G23" s="369">
        <v>50</v>
      </c>
      <c r="H23" s="369">
        <v>100</v>
      </c>
      <c r="I23" s="369">
        <v>50</v>
      </c>
      <c r="J23" s="369">
        <v>50</v>
      </c>
      <c r="K23" s="369">
        <v>25</v>
      </c>
      <c r="L23" s="369">
        <v>100</v>
      </c>
      <c r="M23" s="361"/>
      <c r="N23" s="369"/>
      <c r="O23" s="369">
        <f>SUM(F23:G23,I23:K23)</f>
        <v>225</v>
      </c>
      <c r="P23" s="369">
        <f>H23+L23</f>
        <v>200</v>
      </c>
      <c r="Q23" s="369">
        <f>O23+P23</f>
        <v>425</v>
      </c>
      <c r="R23" s="356"/>
      <c r="S23" s="356">
        <v>0.6</v>
      </c>
    </row>
    <row r="24" spans="5:19" s="359" customFormat="1" ht="8" customHeight="1" x14ac:dyDescent="0.15">
      <c r="E24" s="362"/>
      <c r="F24" s="362"/>
      <c r="G24" s="362"/>
      <c r="H24" s="362"/>
      <c r="I24" s="362"/>
      <c r="J24" s="362"/>
      <c r="K24" s="362"/>
      <c r="L24" s="362"/>
      <c r="M24" s="361"/>
      <c r="N24" s="362"/>
      <c r="O24" s="362"/>
      <c r="P24" s="362"/>
      <c r="Q24" s="362"/>
      <c r="R24" s="362"/>
      <c r="S24" s="366"/>
    </row>
    <row r="25" spans="5:19" s="359" customFormat="1" x14ac:dyDescent="0.15">
      <c r="E25" s="359" t="s">
        <v>64</v>
      </c>
      <c r="F25" s="370">
        <v>48</v>
      </c>
      <c r="G25" s="370">
        <v>47</v>
      </c>
      <c r="H25" s="370">
        <v>68</v>
      </c>
      <c r="I25" s="370">
        <v>51</v>
      </c>
      <c r="J25" s="370">
        <v>49</v>
      </c>
      <c r="K25" s="370">
        <v>21</v>
      </c>
      <c r="L25" s="370">
        <v>97</v>
      </c>
      <c r="M25" s="361"/>
      <c r="N25" s="370"/>
      <c r="O25" s="370">
        <f>SUM(F25:G25,I25:K25)</f>
        <v>216</v>
      </c>
      <c r="P25" s="371">
        <f t="shared" ref="P25:P41" si="1">H25+L25</f>
        <v>165</v>
      </c>
      <c r="Q25" s="371">
        <f t="shared" ref="Q25:Q41" si="2">O25+P25</f>
        <v>381</v>
      </c>
      <c r="R25" s="372">
        <f>Q25/Q23</f>
        <v>0.89647058823529413</v>
      </c>
      <c r="S25" s="366" t="str">
        <f>IF(R25&gt;=S23,"Pass","Fail")</f>
        <v>Pass</v>
      </c>
    </row>
    <row r="26" spans="5:19" s="359" customFormat="1" x14ac:dyDescent="0.15">
      <c r="E26" s="359" t="s">
        <v>65</v>
      </c>
      <c r="F26" s="370">
        <v>38</v>
      </c>
      <c r="G26" s="370">
        <v>41</v>
      </c>
      <c r="H26" s="370">
        <v>85</v>
      </c>
      <c r="I26" s="370">
        <v>48</v>
      </c>
      <c r="J26" s="370">
        <v>29</v>
      </c>
      <c r="K26" s="370">
        <v>20</v>
      </c>
      <c r="L26" s="370">
        <v>77</v>
      </c>
      <c r="M26" s="361"/>
      <c r="N26" s="370"/>
      <c r="O26" s="370">
        <f t="shared" ref="O26:O41" si="3">SUM(F26:G26,I26:K26)</f>
        <v>176</v>
      </c>
      <c r="P26" s="371">
        <f t="shared" si="1"/>
        <v>162</v>
      </c>
      <c r="Q26" s="371">
        <f t="shared" si="2"/>
        <v>338</v>
      </c>
      <c r="R26" s="372">
        <f t="shared" ref="R26:R41" si="4">Q26/Q$23</f>
        <v>0.79529411764705882</v>
      </c>
      <c r="S26" s="366" t="str">
        <f t="shared" ref="S26:S41" si="5">IF(R26&gt;=S$23,"Pass","Fail")</f>
        <v>Pass</v>
      </c>
    </row>
    <row r="27" spans="5:19" s="359" customFormat="1" x14ac:dyDescent="0.15">
      <c r="E27" s="359" t="s">
        <v>66</v>
      </c>
      <c r="F27" s="370">
        <v>32</v>
      </c>
      <c r="G27" s="370">
        <v>31</v>
      </c>
      <c r="H27" s="370">
        <v>65</v>
      </c>
      <c r="I27" s="370">
        <v>28</v>
      </c>
      <c r="J27" s="370">
        <v>0</v>
      </c>
      <c r="K27" s="370">
        <v>25</v>
      </c>
      <c r="L27" s="370">
        <v>67</v>
      </c>
      <c r="M27" s="361"/>
      <c r="N27" s="370"/>
      <c r="O27" s="370">
        <f t="shared" si="3"/>
        <v>116</v>
      </c>
      <c r="P27" s="371">
        <f t="shared" si="1"/>
        <v>132</v>
      </c>
      <c r="Q27" s="371">
        <f t="shared" si="2"/>
        <v>248</v>
      </c>
      <c r="R27" s="372">
        <f t="shared" si="4"/>
        <v>0.58352941176470585</v>
      </c>
      <c r="S27" s="366" t="str">
        <f t="shared" si="5"/>
        <v>Fail</v>
      </c>
    </row>
    <row r="28" spans="5:19" s="359" customFormat="1" x14ac:dyDescent="0.15">
      <c r="E28" s="359" t="s">
        <v>67</v>
      </c>
      <c r="F28" s="370">
        <v>30</v>
      </c>
      <c r="G28" s="370">
        <v>43</v>
      </c>
      <c r="H28" s="370">
        <v>73</v>
      </c>
      <c r="I28" s="370">
        <v>45</v>
      </c>
      <c r="J28" s="370">
        <v>25</v>
      </c>
      <c r="K28" s="370">
        <v>19</v>
      </c>
      <c r="L28" s="370">
        <v>83</v>
      </c>
      <c r="M28" s="361"/>
      <c r="N28" s="370"/>
      <c r="O28" s="370">
        <f t="shared" si="3"/>
        <v>162</v>
      </c>
      <c r="P28" s="371">
        <f t="shared" si="1"/>
        <v>156</v>
      </c>
      <c r="Q28" s="371">
        <f t="shared" si="2"/>
        <v>318</v>
      </c>
      <c r="R28" s="372">
        <f t="shared" si="4"/>
        <v>0.74823529411764711</v>
      </c>
      <c r="S28" s="366" t="str">
        <f t="shared" si="5"/>
        <v>Pass</v>
      </c>
    </row>
    <row r="29" spans="5:19" s="359" customFormat="1" x14ac:dyDescent="0.15">
      <c r="E29" s="359" t="s">
        <v>68</v>
      </c>
      <c r="F29" s="370">
        <v>40</v>
      </c>
      <c r="G29" s="370">
        <v>37</v>
      </c>
      <c r="H29" s="370">
        <v>67</v>
      </c>
      <c r="I29" s="370">
        <v>34</v>
      </c>
      <c r="J29" s="370">
        <v>34</v>
      </c>
      <c r="K29" s="370">
        <v>10</v>
      </c>
      <c r="L29" s="370">
        <v>65</v>
      </c>
      <c r="M29" s="361"/>
      <c r="N29" s="370"/>
      <c r="O29" s="370">
        <f t="shared" si="3"/>
        <v>155</v>
      </c>
      <c r="P29" s="371">
        <f t="shared" si="1"/>
        <v>132</v>
      </c>
      <c r="Q29" s="371">
        <f t="shared" si="2"/>
        <v>287</v>
      </c>
      <c r="R29" s="372">
        <f t="shared" si="4"/>
        <v>0.67529411764705882</v>
      </c>
      <c r="S29" s="366" t="str">
        <f t="shared" si="5"/>
        <v>Pass</v>
      </c>
    </row>
    <row r="30" spans="5:19" s="359" customFormat="1" x14ac:dyDescent="0.15">
      <c r="E30" s="359" t="s">
        <v>69</v>
      </c>
      <c r="F30" s="370">
        <v>33</v>
      </c>
      <c r="G30" s="370">
        <v>44</v>
      </c>
      <c r="H30" s="370">
        <v>77</v>
      </c>
      <c r="I30" s="370">
        <v>46</v>
      </c>
      <c r="J30" s="370">
        <v>32</v>
      </c>
      <c r="K30" s="370">
        <v>18</v>
      </c>
      <c r="L30" s="370">
        <v>81</v>
      </c>
      <c r="M30" s="361"/>
      <c r="N30" s="370"/>
      <c r="O30" s="370">
        <f t="shared" si="3"/>
        <v>173</v>
      </c>
      <c r="P30" s="371">
        <f t="shared" si="1"/>
        <v>158</v>
      </c>
      <c r="Q30" s="371">
        <f t="shared" si="2"/>
        <v>331</v>
      </c>
      <c r="R30" s="372">
        <f t="shared" si="4"/>
        <v>0.77882352941176469</v>
      </c>
      <c r="S30" s="366" t="str">
        <f t="shared" si="5"/>
        <v>Pass</v>
      </c>
    </row>
    <row r="31" spans="5:19" s="359" customFormat="1" x14ac:dyDescent="0.15">
      <c r="E31" s="359" t="s">
        <v>70</v>
      </c>
      <c r="F31" s="370">
        <v>44</v>
      </c>
      <c r="G31" s="370">
        <v>30</v>
      </c>
      <c r="H31" s="371">
        <v>96</v>
      </c>
      <c r="I31" s="370">
        <v>34</v>
      </c>
      <c r="J31" s="370">
        <v>33</v>
      </c>
      <c r="K31" s="370">
        <v>22</v>
      </c>
      <c r="L31" s="370">
        <v>99</v>
      </c>
      <c r="M31" s="361"/>
      <c r="N31" s="370">
        <v>1013</v>
      </c>
      <c r="O31" s="370">
        <f t="shared" si="3"/>
        <v>163</v>
      </c>
      <c r="P31" s="371">
        <f t="shared" si="1"/>
        <v>195</v>
      </c>
      <c r="Q31" s="371">
        <f t="shared" si="2"/>
        <v>358</v>
      </c>
      <c r="R31" s="372">
        <f t="shared" si="4"/>
        <v>0.84235294117647064</v>
      </c>
      <c r="S31" s="366" t="str">
        <f t="shared" si="5"/>
        <v>Pass</v>
      </c>
    </row>
    <row r="32" spans="5:19" s="359" customFormat="1" x14ac:dyDescent="0.15">
      <c r="E32" s="359" t="s">
        <v>71</v>
      </c>
      <c r="F32" s="370">
        <v>50</v>
      </c>
      <c r="G32" s="370">
        <v>25</v>
      </c>
      <c r="H32" s="371">
        <v>94</v>
      </c>
      <c r="I32" s="370">
        <v>36</v>
      </c>
      <c r="J32" s="370">
        <v>48</v>
      </c>
      <c r="K32" s="370">
        <v>20</v>
      </c>
      <c r="L32" s="370">
        <v>98</v>
      </c>
      <c r="M32" s="361"/>
      <c r="N32" s="370"/>
      <c r="O32" s="370">
        <f t="shared" si="3"/>
        <v>179</v>
      </c>
      <c r="P32" s="371">
        <f t="shared" si="1"/>
        <v>192</v>
      </c>
      <c r="Q32" s="371">
        <f t="shared" si="2"/>
        <v>371</v>
      </c>
      <c r="R32" s="372">
        <f t="shared" si="4"/>
        <v>0.87294117647058822</v>
      </c>
      <c r="S32" s="366" t="str">
        <f t="shared" si="5"/>
        <v>Pass</v>
      </c>
    </row>
    <row r="33" spans="5:19" s="359" customFormat="1" x14ac:dyDescent="0.15">
      <c r="E33" s="359" t="s">
        <v>72</v>
      </c>
      <c r="F33" s="370">
        <v>49</v>
      </c>
      <c r="G33" s="370">
        <v>44</v>
      </c>
      <c r="H33" s="371">
        <v>74</v>
      </c>
      <c r="I33" s="370">
        <v>35</v>
      </c>
      <c r="J33" s="370">
        <v>33</v>
      </c>
      <c r="K33" s="370">
        <v>25</v>
      </c>
      <c r="L33" s="370">
        <v>86</v>
      </c>
      <c r="M33" s="361"/>
      <c r="N33" s="370"/>
      <c r="O33" s="370">
        <f t="shared" si="3"/>
        <v>186</v>
      </c>
      <c r="P33" s="371">
        <f t="shared" si="1"/>
        <v>160</v>
      </c>
      <c r="Q33" s="371">
        <f t="shared" si="2"/>
        <v>346</v>
      </c>
      <c r="R33" s="372">
        <f t="shared" si="4"/>
        <v>0.8141176470588235</v>
      </c>
      <c r="S33" s="366" t="str">
        <f t="shared" si="5"/>
        <v>Pass</v>
      </c>
    </row>
    <row r="34" spans="5:19" s="359" customFormat="1" x14ac:dyDescent="0.15">
      <c r="E34" s="359" t="s">
        <v>73</v>
      </c>
      <c r="F34" s="370">
        <v>21</v>
      </c>
      <c r="G34" s="370">
        <v>22</v>
      </c>
      <c r="H34" s="371">
        <v>71</v>
      </c>
      <c r="I34" s="370">
        <v>26</v>
      </c>
      <c r="J34" s="370">
        <v>25</v>
      </c>
      <c r="K34" s="370">
        <v>19</v>
      </c>
      <c r="L34" s="370">
        <v>75</v>
      </c>
      <c r="M34" s="361"/>
      <c r="N34" s="370"/>
      <c r="O34" s="370">
        <f t="shared" si="3"/>
        <v>113</v>
      </c>
      <c r="P34" s="371">
        <f t="shared" si="1"/>
        <v>146</v>
      </c>
      <c r="Q34" s="371">
        <f t="shared" si="2"/>
        <v>259</v>
      </c>
      <c r="R34" s="372">
        <f t="shared" si="4"/>
        <v>0.60941176470588232</v>
      </c>
      <c r="S34" s="366" t="str">
        <f t="shared" si="5"/>
        <v>Pass</v>
      </c>
    </row>
    <row r="35" spans="5:19" s="359" customFormat="1" x14ac:dyDescent="0.15">
      <c r="E35" s="359" t="s">
        <v>74</v>
      </c>
      <c r="F35" s="370">
        <v>45</v>
      </c>
      <c r="G35" s="370">
        <v>37</v>
      </c>
      <c r="H35" s="371">
        <v>57</v>
      </c>
      <c r="I35" s="370">
        <v>38</v>
      </c>
      <c r="J35" s="370">
        <v>43</v>
      </c>
      <c r="K35" s="370">
        <v>24</v>
      </c>
      <c r="L35" s="370">
        <v>45</v>
      </c>
      <c r="M35" s="361"/>
      <c r="N35" s="370"/>
      <c r="O35" s="370">
        <f t="shared" si="3"/>
        <v>187</v>
      </c>
      <c r="P35" s="371">
        <f t="shared" si="1"/>
        <v>102</v>
      </c>
      <c r="Q35" s="371">
        <f t="shared" si="2"/>
        <v>289</v>
      </c>
      <c r="R35" s="372">
        <f t="shared" si="4"/>
        <v>0.68</v>
      </c>
      <c r="S35" s="366" t="str">
        <f t="shared" si="5"/>
        <v>Pass</v>
      </c>
    </row>
    <row r="36" spans="5:19" s="359" customFormat="1" x14ac:dyDescent="0.15">
      <c r="E36" s="359" t="s">
        <v>75</v>
      </c>
      <c r="F36" s="370">
        <v>26</v>
      </c>
      <c r="G36" s="370">
        <v>39</v>
      </c>
      <c r="H36" s="371">
        <v>75</v>
      </c>
      <c r="I36" s="370">
        <v>43</v>
      </c>
      <c r="J36" s="370">
        <v>44</v>
      </c>
      <c r="K36" s="370">
        <v>24</v>
      </c>
      <c r="L36" s="370">
        <v>63</v>
      </c>
      <c r="M36" s="361"/>
      <c r="N36" s="370"/>
      <c r="O36" s="370">
        <f t="shared" si="3"/>
        <v>176</v>
      </c>
      <c r="P36" s="371">
        <f t="shared" si="1"/>
        <v>138</v>
      </c>
      <c r="Q36" s="371">
        <f t="shared" si="2"/>
        <v>314</v>
      </c>
      <c r="R36" s="372">
        <f t="shared" si="4"/>
        <v>0.73882352941176466</v>
      </c>
      <c r="S36" s="366" t="str">
        <f t="shared" si="5"/>
        <v>Pass</v>
      </c>
    </row>
    <row r="37" spans="5:19" s="359" customFormat="1" x14ac:dyDescent="0.15">
      <c r="E37" s="359" t="s">
        <v>76</v>
      </c>
      <c r="F37" s="370">
        <v>0</v>
      </c>
      <c r="G37" s="370">
        <v>35</v>
      </c>
      <c r="H37" s="371">
        <v>81</v>
      </c>
      <c r="I37" s="370">
        <v>45</v>
      </c>
      <c r="J37" s="370">
        <v>27</v>
      </c>
      <c r="K37" s="370">
        <v>21</v>
      </c>
      <c r="L37" s="370">
        <v>81</v>
      </c>
      <c r="M37" s="361"/>
      <c r="N37" s="370"/>
      <c r="O37" s="370">
        <f t="shared" si="3"/>
        <v>128</v>
      </c>
      <c r="P37" s="371">
        <f t="shared" si="1"/>
        <v>162</v>
      </c>
      <c r="Q37" s="371">
        <f t="shared" si="2"/>
        <v>290</v>
      </c>
      <c r="R37" s="372">
        <f t="shared" si="4"/>
        <v>0.68235294117647061</v>
      </c>
      <c r="S37" s="366" t="str">
        <f t="shared" si="5"/>
        <v>Pass</v>
      </c>
    </row>
    <row r="38" spans="5:19" s="359" customFormat="1" x14ac:dyDescent="0.15">
      <c r="E38" s="359" t="s">
        <v>77</v>
      </c>
      <c r="F38" s="370">
        <v>28</v>
      </c>
      <c r="G38" s="370">
        <v>26</v>
      </c>
      <c r="H38" s="371">
        <v>68</v>
      </c>
      <c r="I38" s="370">
        <v>34</v>
      </c>
      <c r="J38" s="370">
        <v>29</v>
      </c>
      <c r="K38" s="370">
        <v>25</v>
      </c>
      <c r="L38" s="370">
        <v>92</v>
      </c>
      <c r="M38" s="361"/>
      <c r="N38" s="370"/>
      <c r="O38" s="370">
        <f t="shared" si="3"/>
        <v>142</v>
      </c>
      <c r="P38" s="371">
        <f t="shared" si="1"/>
        <v>160</v>
      </c>
      <c r="Q38" s="371">
        <f t="shared" si="2"/>
        <v>302</v>
      </c>
      <c r="R38" s="372">
        <f t="shared" si="4"/>
        <v>0.71058823529411763</v>
      </c>
      <c r="S38" s="366" t="str">
        <f t="shared" si="5"/>
        <v>Pass</v>
      </c>
    </row>
    <row r="39" spans="5:19" s="359" customFormat="1" x14ac:dyDescent="0.15">
      <c r="E39" s="359" t="s">
        <v>78</v>
      </c>
      <c r="F39" s="370">
        <v>30</v>
      </c>
      <c r="G39" s="370">
        <v>47</v>
      </c>
      <c r="H39" s="370">
        <v>95</v>
      </c>
      <c r="I39" s="370">
        <v>45</v>
      </c>
      <c r="J39" s="370">
        <v>40</v>
      </c>
      <c r="K39" s="370">
        <v>18</v>
      </c>
      <c r="L39" s="370">
        <v>76</v>
      </c>
      <c r="M39" s="361"/>
      <c r="N39" s="370"/>
      <c r="O39" s="370">
        <f t="shared" si="3"/>
        <v>180</v>
      </c>
      <c r="P39" s="371">
        <f t="shared" si="1"/>
        <v>171</v>
      </c>
      <c r="Q39" s="371">
        <f t="shared" si="2"/>
        <v>351</v>
      </c>
      <c r="R39" s="372">
        <f t="shared" si="4"/>
        <v>0.82588235294117651</v>
      </c>
      <c r="S39" s="366" t="str">
        <f t="shared" si="5"/>
        <v>Pass</v>
      </c>
    </row>
    <row r="40" spans="5:19" s="359" customFormat="1" x14ac:dyDescent="0.15">
      <c r="E40" s="359" t="s">
        <v>79</v>
      </c>
      <c r="F40" s="370">
        <v>42</v>
      </c>
      <c r="G40" s="370">
        <v>34</v>
      </c>
      <c r="H40" s="370">
        <v>79</v>
      </c>
      <c r="I40" s="370">
        <v>45</v>
      </c>
      <c r="J40" s="370">
        <v>25</v>
      </c>
      <c r="K40" s="370">
        <v>19</v>
      </c>
      <c r="L40" s="370">
        <v>97</v>
      </c>
      <c r="M40" s="361"/>
      <c r="N40" s="370"/>
      <c r="O40" s="370">
        <f t="shared" si="3"/>
        <v>165</v>
      </c>
      <c r="P40" s="371">
        <f t="shared" si="1"/>
        <v>176</v>
      </c>
      <c r="Q40" s="371">
        <f t="shared" si="2"/>
        <v>341</v>
      </c>
      <c r="R40" s="372">
        <f t="shared" si="4"/>
        <v>0.8023529411764706</v>
      </c>
      <c r="S40" s="366" t="str">
        <f t="shared" si="5"/>
        <v>Pass</v>
      </c>
    </row>
    <row r="41" spans="5:19" s="359" customFormat="1" x14ac:dyDescent="0.15">
      <c r="E41" s="359" t="s">
        <v>80</v>
      </c>
      <c r="F41" s="370">
        <v>30</v>
      </c>
      <c r="G41" s="370">
        <v>43</v>
      </c>
      <c r="H41" s="370">
        <v>67</v>
      </c>
      <c r="I41" s="370">
        <v>42</v>
      </c>
      <c r="J41" s="370">
        <v>37</v>
      </c>
      <c r="K41" s="370">
        <v>24</v>
      </c>
      <c r="L41" s="370">
        <v>0</v>
      </c>
      <c r="M41" s="361"/>
      <c r="N41" s="370"/>
      <c r="O41" s="370">
        <f t="shared" si="3"/>
        <v>176</v>
      </c>
      <c r="P41" s="371">
        <f t="shared" si="1"/>
        <v>67</v>
      </c>
      <c r="Q41" s="371">
        <f t="shared" si="2"/>
        <v>243</v>
      </c>
      <c r="R41" s="372">
        <f t="shared" si="4"/>
        <v>0.57176470588235295</v>
      </c>
      <c r="S41" s="366" t="str">
        <f t="shared" si="5"/>
        <v>Fail</v>
      </c>
    </row>
    <row r="42" spans="5:19" s="359" customFormat="1" ht="8" customHeight="1" x14ac:dyDescent="0.15">
      <c r="F42" s="357"/>
      <c r="G42" s="357"/>
      <c r="H42" s="357"/>
      <c r="I42" s="357"/>
      <c r="J42" s="357"/>
      <c r="K42" s="357"/>
      <c r="L42" s="357"/>
      <c r="M42" s="361"/>
      <c r="N42" s="357"/>
      <c r="O42" s="357"/>
      <c r="P42" s="357"/>
      <c r="Q42" s="357"/>
    </row>
    <row r="43" spans="5:19" s="359" customFormat="1" x14ac:dyDescent="0.15">
      <c r="E43" s="373" t="s">
        <v>81</v>
      </c>
      <c r="F43" s="374">
        <f>AVERAGE(F25:F41)</f>
        <v>34.470588235294116</v>
      </c>
      <c r="G43" s="374">
        <f t="shared" ref="G43:Q43" si="6">AVERAGE(G25:G41)</f>
        <v>36.764705882352942</v>
      </c>
      <c r="H43" s="374">
        <f t="shared" si="6"/>
        <v>76</v>
      </c>
      <c r="I43" s="374">
        <f t="shared" si="6"/>
        <v>39.705882352941174</v>
      </c>
      <c r="J43" s="374">
        <f t="shared" si="6"/>
        <v>32.529411764705884</v>
      </c>
      <c r="K43" s="374">
        <f>AVERAGE(K25:K41)</f>
        <v>20.823529411764707</v>
      </c>
      <c r="L43" s="374">
        <f t="shared" si="6"/>
        <v>75.411764705882348</v>
      </c>
      <c r="M43" s="361"/>
      <c r="N43" s="374"/>
      <c r="O43" s="374">
        <f t="shared" si="6"/>
        <v>164.29411764705881</v>
      </c>
      <c r="P43" s="374">
        <f t="shared" si="6"/>
        <v>151.41176470588235</v>
      </c>
      <c r="Q43" s="374">
        <f t="shared" si="6"/>
        <v>315.70588235294116</v>
      </c>
    </row>
    <row r="44" spans="5:19" s="359" customFormat="1" x14ac:dyDescent="0.15">
      <c r="E44" s="362" t="s">
        <v>82</v>
      </c>
      <c r="F44" s="372">
        <f t="shared" ref="F44:Q44" si="7">F43/F23</f>
        <v>0.68941176470588228</v>
      </c>
      <c r="G44" s="372">
        <f t="shared" si="7"/>
        <v>0.73529411764705888</v>
      </c>
      <c r="H44" s="372">
        <f t="shared" si="7"/>
        <v>0.76</v>
      </c>
      <c r="I44" s="372">
        <f t="shared" si="7"/>
        <v>0.79411764705882348</v>
      </c>
      <c r="J44" s="372">
        <f t="shared" si="7"/>
        <v>0.65058823529411769</v>
      </c>
      <c r="K44" s="372">
        <f>K43/K23</f>
        <v>0.8329411764705883</v>
      </c>
      <c r="L44" s="372">
        <f t="shared" si="7"/>
        <v>0.75411764705882345</v>
      </c>
      <c r="M44" s="361"/>
      <c r="N44" s="372"/>
      <c r="O44" s="372">
        <f t="shared" si="7"/>
        <v>0.73019607843137246</v>
      </c>
      <c r="P44" s="372">
        <f t="shared" si="7"/>
        <v>0.75705882352941178</v>
      </c>
      <c r="Q44" s="372">
        <f t="shared" si="7"/>
        <v>0.74283737024221452</v>
      </c>
    </row>
  </sheetData>
  <mergeCells count="1">
    <mergeCell ref="E21:S21"/>
  </mergeCells>
  <conditionalFormatting sqref="D1:D2 AA1:AA2">
    <cfRule type="expression" dxfId="189" priority="3">
      <formula>$D$2/$E$2&gt;=0.05</formula>
    </cfRule>
  </conditionalFormatting>
  <conditionalFormatting sqref="E1:E2 AB1:AB2">
    <cfRule type="expression" dxfId="188" priority="4">
      <formula>$D$2/$E$2&gt;=0.1</formula>
    </cfRule>
  </conditionalFormatting>
  <conditionalFormatting sqref="F1:F2 AC1:AC2">
    <cfRule type="expression" dxfId="187" priority="5">
      <formula>$D$2/$E$2&gt;=0.15</formula>
    </cfRule>
  </conditionalFormatting>
  <conditionalFormatting sqref="G1:G2 AD1:AD2">
    <cfRule type="expression" dxfId="186" priority="6">
      <formula>$D$2/$E$2&gt;=0.2</formula>
    </cfRule>
  </conditionalFormatting>
  <conditionalFormatting sqref="H1:H2 AE1:AE2">
    <cfRule type="expression" dxfId="185" priority="7">
      <formula>$D$2/$E$2&gt;=0.25</formula>
    </cfRule>
  </conditionalFormatting>
  <conditionalFormatting sqref="I1:I2 AF1:AF2">
    <cfRule type="expression" dxfId="184" priority="8">
      <formula>$D$2/$E$2&gt;=0.3</formula>
    </cfRule>
  </conditionalFormatting>
  <conditionalFormatting sqref="J1:J2 AG1:AG2">
    <cfRule type="expression" dxfId="183" priority="9">
      <formula>$D$2/$E$2&gt;=0.35</formula>
    </cfRule>
  </conditionalFormatting>
  <conditionalFormatting sqref="K1:K2 AH1:AH2">
    <cfRule type="expression" dxfId="182" priority="10">
      <formula>$D$2/$E$2&gt;=0.4</formula>
    </cfRule>
  </conditionalFormatting>
  <conditionalFormatting sqref="L1:L2 AI1:AI2">
    <cfRule type="expression" dxfId="181" priority="11">
      <formula>$D$2/$E$2&gt;=0.45</formula>
    </cfRule>
  </conditionalFormatting>
  <conditionalFormatting sqref="N1:N2 AK1:AK2">
    <cfRule type="expression" dxfId="180" priority="13">
      <formula>$D$2/$E$2&gt;=0.55</formula>
    </cfRule>
  </conditionalFormatting>
  <conditionalFormatting sqref="O1:O2 AL1:AL2">
    <cfRule type="expression" dxfId="179" priority="14">
      <formula>$D$2/$E$2&gt;=0.6</formula>
    </cfRule>
  </conditionalFormatting>
  <conditionalFormatting sqref="P1:P2 AM1:AM2">
    <cfRule type="expression" dxfId="178" priority="15">
      <formula>$D$2/$E$2&gt;=0.65</formula>
    </cfRule>
  </conditionalFormatting>
  <conditionalFormatting sqref="Q1:Q2 AN1:AN2">
    <cfRule type="expression" dxfId="177" priority="16">
      <formula>$D$2/$E$2&gt;=0.7</formula>
    </cfRule>
  </conditionalFormatting>
  <conditionalFormatting sqref="M1:M2 AJ1:AJ2">
    <cfRule type="expression" dxfId="176" priority="12">
      <formula>$D$2/$E$2&gt;=0.5</formula>
    </cfRule>
  </conditionalFormatting>
  <conditionalFormatting sqref="S1">
    <cfRule type="expression" dxfId="175" priority="2">
      <formula>$S$1&lt;&gt;""</formula>
    </cfRule>
  </conditionalFormatting>
  <conditionalFormatting sqref="D1:R2 AA1:AR2 S2:U2 T1:U1">
    <cfRule type="expression" dxfId="174" priority="1" stopIfTrue="1">
      <formula>$S$1="Feedback OFF"</formula>
    </cfRule>
  </conditionalFormatting>
  <conditionalFormatting sqref="R1:R2 AO1:AO2">
    <cfRule type="expression" dxfId="173" priority="17">
      <formula>$D$2/$E$2&gt;=0.75</formula>
    </cfRule>
  </conditionalFormatting>
  <conditionalFormatting sqref="S1:S2 AP1:AP2">
    <cfRule type="expression" dxfId="172" priority="18">
      <formula>$D$2/$E$2&gt;=0.8</formula>
    </cfRule>
  </conditionalFormatting>
  <conditionalFormatting sqref="T1:T2 AQ1:AQ2">
    <cfRule type="expression" dxfId="171" priority="19">
      <formula>$D$2/$E$2&gt;=0.85</formula>
    </cfRule>
  </conditionalFormatting>
  <conditionalFormatting sqref="U1:U2 AR1:AR2">
    <cfRule type="expression" dxfId="170" priority="20">
      <formula>$D$2/$E$2&gt;=1</formula>
    </cfRule>
  </conditionalFormatting>
  <dataValidations count="1">
    <dataValidation type="list" allowBlank="1" showInputMessage="1" showErrorMessage="1" sqref="P1" xr:uid="{48C4F808-E241-924B-9626-69588041E532}">
      <formula1>"Feedback ON, Taunting ON, Feedback OFF"</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805F4-89A4-5B45-A80D-8CF998B2E5DA}">
  <sheetPr>
    <tabColor rgb="FF4FADEA"/>
  </sheetPr>
  <dimension ref="E1:N43"/>
  <sheetViews>
    <sheetView zoomScale="150" zoomScaleNormal="150" workbookViewId="0">
      <selection activeCell="D9" sqref="D9"/>
    </sheetView>
  </sheetViews>
  <sheetFormatPr baseColWidth="10" defaultColWidth="10.83203125" defaultRowHeight="9" x14ac:dyDescent="0.15"/>
  <cols>
    <col min="1" max="3" width="1" style="286" customWidth="1"/>
    <col min="4" max="4" width="3" style="286" customWidth="1"/>
    <col min="5" max="5" width="20.83203125" style="286" customWidth="1"/>
    <col min="6" max="7" width="12.1640625" style="286" customWidth="1"/>
    <col min="8" max="8" width="14.5" style="286" customWidth="1"/>
    <col min="9" max="10" width="10.83203125" style="286"/>
    <col min="11" max="11" width="14.83203125" style="286" customWidth="1"/>
    <col min="12" max="12" width="15.83203125" style="286" customWidth="1"/>
    <col min="13" max="13" width="19.83203125" style="286" customWidth="1"/>
    <col min="14" max="14" width="21" style="286" customWidth="1"/>
    <col min="15" max="16384" width="10.83203125" style="286"/>
  </cols>
  <sheetData>
    <row r="1" spans="5:7" s="327" customFormat="1" x14ac:dyDescent="0.15"/>
    <row r="2" spans="5:7" s="327" customFormat="1" x14ac:dyDescent="0.15"/>
    <row r="3" spans="5:7" ht="5" customHeight="1" x14ac:dyDescent="0.15"/>
    <row r="5" spans="5:7" x14ac:dyDescent="0.15">
      <c r="E5" s="303">
        <v>0</v>
      </c>
    </row>
    <row r="6" spans="5:7" x14ac:dyDescent="0.15">
      <c r="E6" s="286">
        <v>0</v>
      </c>
    </row>
    <row r="12" spans="5:7" x14ac:dyDescent="0.15">
      <c r="E12" s="302">
        <v>0</v>
      </c>
    </row>
    <row r="13" spans="5:7" x14ac:dyDescent="0.15">
      <c r="E13" s="390">
        <v>5</v>
      </c>
      <c r="G13" s="286">
        <v>0</v>
      </c>
    </row>
    <row r="15" spans="5:7" x14ac:dyDescent="0.15">
      <c r="E15" s="302">
        <v>0</v>
      </c>
    </row>
    <row r="16" spans="5:7" x14ac:dyDescent="0.15">
      <c r="E16" s="390">
        <v>5</v>
      </c>
      <c r="G16" s="286">
        <v>0</v>
      </c>
    </row>
    <row r="18" spans="5:14" ht="10" x14ac:dyDescent="0.15">
      <c r="E18" s="389" t="s">
        <v>524</v>
      </c>
      <c r="F18" s="389" t="s">
        <v>525</v>
      </c>
      <c r="G18" s="389" t="s">
        <v>526</v>
      </c>
      <c r="H18" s="389" t="s">
        <v>527</v>
      </c>
      <c r="I18" s="389" t="s">
        <v>528</v>
      </c>
      <c r="J18" s="389" t="s">
        <v>529</v>
      </c>
      <c r="K18" s="389" t="s">
        <v>530</v>
      </c>
      <c r="L18" s="389" t="s">
        <v>531</v>
      </c>
      <c r="M18" s="389" t="s">
        <v>532</v>
      </c>
      <c r="N18" s="389" t="s">
        <v>533</v>
      </c>
    </row>
    <row r="19" spans="5:14" x14ac:dyDescent="0.15">
      <c r="E19" s="302">
        <v>0</v>
      </c>
      <c r="F19" s="301">
        <v>0</v>
      </c>
      <c r="G19" s="301">
        <v>0</v>
      </c>
      <c r="H19" s="391">
        <v>0</v>
      </c>
      <c r="I19" s="301">
        <v>0</v>
      </c>
      <c r="J19" s="301">
        <v>0</v>
      </c>
      <c r="K19" s="301">
        <v>0</v>
      </c>
      <c r="L19" s="392">
        <v>0</v>
      </c>
      <c r="M19" s="391">
        <v>0</v>
      </c>
      <c r="N19" s="393">
        <v>0</v>
      </c>
    </row>
    <row r="20" spans="5:14" x14ac:dyDescent="0.15">
      <c r="E20" s="302">
        <v>0</v>
      </c>
      <c r="F20" s="301">
        <v>0</v>
      </c>
      <c r="G20" s="301">
        <v>0</v>
      </c>
      <c r="H20" s="391">
        <v>0</v>
      </c>
      <c r="I20" s="301">
        <v>0</v>
      </c>
      <c r="J20" s="301">
        <v>0</v>
      </c>
      <c r="K20" s="301">
        <v>0</v>
      </c>
      <c r="L20" s="392">
        <v>0</v>
      </c>
      <c r="M20" s="391">
        <v>0</v>
      </c>
      <c r="N20" s="393">
        <v>0</v>
      </c>
    </row>
    <row r="21" spans="5:14" x14ac:dyDescent="0.15">
      <c r="E21" s="302">
        <v>0</v>
      </c>
      <c r="F21" s="301">
        <v>0</v>
      </c>
      <c r="G21" s="301">
        <v>0</v>
      </c>
      <c r="H21" s="391">
        <v>0</v>
      </c>
      <c r="I21" s="301">
        <v>0</v>
      </c>
      <c r="J21" s="301">
        <v>0</v>
      </c>
      <c r="K21" s="301">
        <v>0</v>
      </c>
      <c r="L21" s="392">
        <v>0</v>
      </c>
      <c r="M21" s="391">
        <v>0</v>
      </c>
      <c r="N21" s="393">
        <v>0</v>
      </c>
    </row>
    <row r="22" spans="5:14" x14ac:dyDescent="0.15">
      <c r="E22" s="302">
        <v>0</v>
      </c>
      <c r="F22" s="301">
        <v>0</v>
      </c>
      <c r="G22" s="301">
        <v>0</v>
      </c>
      <c r="H22" s="391">
        <v>0</v>
      </c>
      <c r="I22" s="301">
        <v>0</v>
      </c>
      <c r="J22" s="301">
        <v>0</v>
      </c>
      <c r="K22" s="301">
        <v>0</v>
      </c>
      <c r="L22" s="392">
        <v>0</v>
      </c>
      <c r="M22" s="391">
        <v>0</v>
      </c>
      <c r="N22" s="393">
        <v>0</v>
      </c>
    </row>
    <row r="23" spans="5:14" x14ac:dyDescent="0.15">
      <c r="E23" s="302">
        <v>0</v>
      </c>
      <c r="F23" s="301">
        <v>0</v>
      </c>
      <c r="G23" s="301">
        <v>0</v>
      </c>
      <c r="H23" s="391">
        <v>0</v>
      </c>
      <c r="I23" s="301">
        <v>0</v>
      </c>
      <c r="J23" s="301">
        <v>0</v>
      </c>
      <c r="K23" s="301">
        <v>0</v>
      </c>
      <c r="L23" s="392">
        <v>0</v>
      </c>
      <c r="M23" s="391">
        <v>0</v>
      </c>
      <c r="N23" s="393">
        <v>0</v>
      </c>
    </row>
    <row r="24" spans="5:14" customFormat="1" ht="16" hidden="1" x14ac:dyDescent="0.2">
      <c r="E24" s="394">
        <v>0</v>
      </c>
      <c r="F24" s="395">
        <v>0</v>
      </c>
      <c r="G24" s="395">
        <v>0</v>
      </c>
      <c r="H24" s="396">
        <v>0</v>
      </c>
      <c r="I24" s="395">
        <v>0</v>
      </c>
      <c r="J24" s="395">
        <v>0</v>
      </c>
      <c r="K24" s="395">
        <v>0</v>
      </c>
      <c r="L24" s="397">
        <v>0</v>
      </c>
      <c r="M24" s="396">
        <v>0</v>
      </c>
      <c r="N24" s="398">
        <v>0</v>
      </c>
    </row>
    <row r="25" spans="5:14" x14ac:dyDescent="0.15">
      <c r="E25" s="302">
        <v>0</v>
      </c>
      <c r="F25" s="301">
        <v>0</v>
      </c>
      <c r="G25" s="301">
        <v>0</v>
      </c>
      <c r="H25" s="391">
        <v>0</v>
      </c>
      <c r="I25" s="301">
        <v>0</v>
      </c>
      <c r="J25" s="301">
        <v>0</v>
      </c>
      <c r="K25" s="301">
        <v>0</v>
      </c>
      <c r="L25" s="392">
        <v>0</v>
      </c>
      <c r="M25" s="391">
        <v>0</v>
      </c>
      <c r="N25" s="393">
        <v>0</v>
      </c>
    </row>
    <row r="26" spans="5:14" x14ac:dyDescent="0.15">
      <c r="E26" s="302">
        <v>0</v>
      </c>
      <c r="F26" s="301">
        <v>0</v>
      </c>
      <c r="G26" s="301">
        <v>0</v>
      </c>
      <c r="H26" s="391">
        <v>0</v>
      </c>
      <c r="I26" s="301">
        <v>0</v>
      </c>
      <c r="J26" s="301">
        <v>0</v>
      </c>
      <c r="K26" s="301">
        <v>0</v>
      </c>
      <c r="L26" s="392">
        <v>0</v>
      </c>
      <c r="M26" s="391">
        <v>0</v>
      </c>
      <c r="N26" s="393">
        <v>0</v>
      </c>
    </row>
    <row r="27" spans="5:14" x14ac:dyDescent="0.15">
      <c r="E27" s="302">
        <v>0</v>
      </c>
      <c r="F27" s="301">
        <v>0</v>
      </c>
      <c r="G27" s="301">
        <v>0</v>
      </c>
      <c r="H27" s="391">
        <v>0</v>
      </c>
      <c r="I27" s="301">
        <v>0</v>
      </c>
      <c r="J27" s="301">
        <v>0</v>
      </c>
      <c r="K27" s="301">
        <v>0</v>
      </c>
      <c r="L27" s="392">
        <v>0</v>
      </c>
      <c r="M27" s="391">
        <v>0</v>
      </c>
      <c r="N27" s="393">
        <v>0</v>
      </c>
    </row>
    <row r="28" spans="5:14" customFormat="1" ht="16" hidden="1" x14ac:dyDescent="0.2">
      <c r="E28" s="394">
        <v>0</v>
      </c>
      <c r="F28" s="395">
        <v>0</v>
      </c>
      <c r="G28" s="395">
        <v>0</v>
      </c>
      <c r="H28" s="396">
        <v>0</v>
      </c>
      <c r="I28" s="395">
        <v>0</v>
      </c>
      <c r="J28" s="395">
        <v>0</v>
      </c>
      <c r="K28" s="395">
        <v>0</v>
      </c>
      <c r="L28" s="397">
        <v>0</v>
      </c>
      <c r="M28" s="396">
        <v>0</v>
      </c>
      <c r="N28" s="398">
        <v>0</v>
      </c>
    </row>
    <row r="29" spans="5:14" x14ac:dyDescent="0.15">
      <c r="E29" s="302">
        <v>0</v>
      </c>
      <c r="F29" s="301">
        <v>0</v>
      </c>
      <c r="G29" s="301">
        <v>0</v>
      </c>
      <c r="H29" s="391">
        <v>0</v>
      </c>
      <c r="I29" s="301">
        <v>0</v>
      </c>
      <c r="J29" s="301">
        <v>0</v>
      </c>
      <c r="K29" s="301">
        <v>0</v>
      </c>
      <c r="L29" s="392">
        <v>0</v>
      </c>
      <c r="M29" s="391">
        <v>0</v>
      </c>
      <c r="N29" s="393">
        <v>0</v>
      </c>
    </row>
    <row r="30" spans="5:14" x14ac:dyDescent="0.15">
      <c r="E30" s="302">
        <v>0</v>
      </c>
      <c r="F30" s="301">
        <v>0</v>
      </c>
      <c r="G30" s="301">
        <v>0</v>
      </c>
      <c r="H30" s="391">
        <v>0</v>
      </c>
      <c r="I30" s="301">
        <v>0</v>
      </c>
      <c r="J30" s="301">
        <v>0</v>
      </c>
      <c r="K30" s="301">
        <v>0</v>
      </c>
      <c r="L30" s="392">
        <v>0</v>
      </c>
      <c r="M30" s="391">
        <v>0</v>
      </c>
      <c r="N30" s="393">
        <v>0</v>
      </c>
    </row>
    <row r="31" spans="5:14" x14ac:dyDescent="0.15">
      <c r="E31" s="302">
        <v>0</v>
      </c>
      <c r="F31" s="301">
        <v>0</v>
      </c>
      <c r="G31" s="301">
        <v>0</v>
      </c>
      <c r="H31" s="391">
        <v>0</v>
      </c>
      <c r="I31" s="301">
        <v>0</v>
      </c>
      <c r="J31" s="301">
        <v>0</v>
      </c>
      <c r="K31" s="301">
        <v>0</v>
      </c>
      <c r="L31" s="392">
        <v>0</v>
      </c>
      <c r="M31" s="391">
        <v>0</v>
      </c>
      <c r="N31" s="393">
        <v>0</v>
      </c>
    </row>
    <row r="32" spans="5:14" x14ac:dyDescent="0.15">
      <c r="E32" s="302">
        <v>0</v>
      </c>
      <c r="F32" s="301">
        <v>0</v>
      </c>
      <c r="G32" s="301">
        <v>0</v>
      </c>
      <c r="H32" s="391">
        <v>0</v>
      </c>
      <c r="I32" s="301">
        <v>0</v>
      </c>
      <c r="J32" s="301">
        <v>0</v>
      </c>
      <c r="K32" s="301">
        <v>0</v>
      </c>
      <c r="L32" s="392">
        <v>0</v>
      </c>
      <c r="M32" s="391">
        <v>0</v>
      </c>
      <c r="N32" s="393">
        <v>0</v>
      </c>
    </row>
    <row r="33" spans="5:14" x14ac:dyDescent="0.15">
      <c r="E33" s="302">
        <v>0</v>
      </c>
      <c r="F33" s="301">
        <v>0</v>
      </c>
      <c r="G33" s="301">
        <v>0</v>
      </c>
      <c r="H33" s="391">
        <v>0</v>
      </c>
      <c r="I33" s="301">
        <v>0</v>
      </c>
      <c r="J33" s="301">
        <v>0</v>
      </c>
      <c r="K33" s="301">
        <v>0</v>
      </c>
      <c r="L33" s="392">
        <v>0</v>
      </c>
      <c r="M33" s="391">
        <v>0</v>
      </c>
      <c r="N33" s="393">
        <v>0</v>
      </c>
    </row>
    <row r="34" spans="5:14" x14ac:dyDescent="0.15">
      <c r="E34" s="302">
        <v>0</v>
      </c>
      <c r="F34" s="301">
        <v>0</v>
      </c>
      <c r="G34" s="301">
        <v>0</v>
      </c>
      <c r="H34" s="391">
        <v>0</v>
      </c>
      <c r="I34" s="301">
        <v>0</v>
      </c>
      <c r="J34" s="301">
        <v>0</v>
      </c>
      <c r="K34" s="301">
        <v>0</v>
      </c>
      <c r="L34" s="392">
        <v>0</v>
      </c>
      <c r="M34" s="391">
        <v>0</v>
      </c>
      <c r="N34" s="393">
        <v>0</v>
      </c>
    </row>
    <row r="35" spans="5:14" x14ac:dyDescent="0.15">
      <c r="E35" s="302">
        <v>0</v>
      </c>
      <c r="F35" s="301">
        <v>0</v>
      </c>
      <c r="G35" s="301">
        <v>0</v>
      </c>
      <c r="H35" s="391">
        <v>0</v>
      </c>
      <c r="I35" s="301">
        <v>0</v>
      </c>
      <c r="J35" s="301">
        <v>0</v>
      </c>
      <c r="K35" s="301">
        <v>0</v>
      </c>
      <c r="L35" s="392">
        <v>0</v>
      </c>
      <c r="M35" s="391">
        <v>0</v>
      </c>
      <c r="N35" s="393">
        <v>0</v>
      </c>
    </row>
    <row r="36" spans="5:14" x14ac:dyDescent="0.15">
      <c r="E36" s="302">
        <v>0</v>
      </c>
      <c r="F36" s="301">
        <v>0</v>
      </c>
      <c r="G36" s="301">
        <v>0</v>
      </c>
      <c r="H36" s="391">
        <v>0</v>
      </c>
      <c r="I36" s="301">
        <v>0</v>
      </c>
      <c r="J36" s="301">
        <v>0</v>
      </c>
      <c r="K36" s="301">
        <v>0</v>
      </c>
      <c r="L36" s="392">
        <v>0</v>
      </c>
      <c r="M36" s="391">
        <v>0</v>
      </c>
      <c r="N36" s="393">
        <v>0</v>
      </c>
    </row>
    <row r="37" spans="5:14" x14ac:dyDescent="0.15">
      <c r="E37" s="302">
        <v>0</v>
      </c>
      <c r="F37" s="301">
        <v>0</v>
      </c>
      <c r="G37" s="301">
        <v>0</v>
      </c>
      <c r="H37" s="391">
        <v>0</v>
      </c>
      <c r="I37" s="301">
        <v>0</v>
      </c>
      <c r="J37" s="301">
        <v>0</v>
      </c>
      <c r="K37" s="301">
        <v>0</v>
      </c>
      <c r="L37" s="392">
        <v>0</v>
      </c>
      <c r="M37" s="391">
        <v>0</v>
      </c>
      <c r="N37" s="393">
        <v>0</v>
      </c>
    </row>
    <row r="38" spans="5:14" x14ac:dyDescent="0.15">
      <c r="E38" s="302">
        <v>0</v>
      </c>
      <c r="F38" s="301">
        <v>0</v>
      </c>
      <c r="G38" s="301">
        <v>0</v>
      </c>
      <c r="H38" s="391">
        <v>0</v>
      </c>
      <c r="I38" s="301">
        <v>0</v>
      </c>
      <c r="J38" s="301">
        <v>0</v>
      </c>
      <c r="K38" s="301">
        <v>0</v>
      </c>
      <c r="L38" s="392">
        <v>0</v>
      </c>
      <c r="M38" s="391">
        <v>0</v>
      </c>
      <c r="N38" s="393">
        <v>0</v>
      </c>
    </row>
    <row r="39" spans="5:14" x14ac:dyDescent="0.15">
      <c r="E39" s="302">
        <v>0</v>
      </c>
      <c r="F39" s="301">
        <v>0</v>
      </c>
      <c r="G39" s="301">
        <v>0</v>
      </c>
      <c r="H39" s="391">
        <v>0</v>
      </c>
      <c r="I39" s="301">
        <v>0</v>
      </c>
      <c r="J39" s="301">
        <v>0</v>
      </c>
      <c r="K39" s="301">
        <v>0</v>
      </c>
      <c r="L39" s="392">
        <v>0</v>
      </c>
      <c r="M39" s="391">
        <v>0</v>
      </c>
      <c r="N39" s="393">
        <v>0</v>
      </c>
    </row>
    <row r="40" spans="5:14" x14ac:dyDescent="0.15">
      <c r="E40" s="302">
        <v>0</v>
      </c>
      <c r="F40" s="301">
        <v>0</v>
      </c>
      <c r="G40" s="301">
        <v>0</v>
      </c>
      <c r="H40" s="391">
        <v>0</v>
      </c>
      <c r="I40" s="301">
        <v>0</v>
      </c>
      <c r="J40" s="301">
        <v>0</v>
      </c>
      <c r="K40" s="301">
        <v>0</v>
      </c>
      <c r="L40" s="392">
        <v>0</v>
      </c>
      <c r="M40" s="391">
        <v>0</v>
      </c>
      <c r="N40" s="393">
        <v>0</v>
      </c>
    </row>
    <row r="41" spans="5:14" x14ac:dyDescent="0.15">
      <c r="E41" s="302">
        <v>0</v>
      </c>
      <c r="F41" s="301">
        <v>0</v>
      </c>
      <c r="G41" s="301">
        <v>0</v>
      </c>
      <c r="H41" s="391">
        <v>0</v>
      </c>
      <c r="I41" s="301">
        <v>0</v>
      </c>
      <c r="J41" s="301">
        <v>0</v>
      </c>
      <c r="K41" s="301">
        <v>0</v>
      </c>
      <c r="L41" s="392">
        <v>0</v>
      </c>
      <c r="M41" s="391">
        <v>0</v>
      </c>
      <c r="N41" s="393">
        <v>0</v>
      </c>
    </row>
    <row r="42" spans="5:14" x14ac:dyDescent="0.15">
      <c r="E42" s="302">
        <v>0</v>
      </c>
      <c r="F42" s="301">
        <v>0</v>
      </c>
      <c r="G42" s="301">
        <v>0</v>
      </c>
      <c r="H42" s="391">
        <v>0</v>
      </c>
      <c r="I42" s="301">
        <v>0</v>
      </c>
      <c r="J42" s="301">
        <v>0</v>
      </c>
      <c r="K42" s="301">
        <v>0</v>
      </c>
      <c r="L42" s="392">
        <v>0</v>
      </c>
      <c r="M42" s="391">
        <v>0</v>
      </c>
      <c r="N42" s="393">
        <v>0</v>
      </c>
    </row>
    <row r="43" spans="5:14" x14ac:dyDescent="0.15">
      <c r="E43" s="302">
        <v>0</v>
      </c>
      <c r="F43" s="301">
        <v>0</v>
      </c>
      <c r="G43" s="301">
        <v>0</v>
      </c>
      <c r="H43" s="391">
        <v>0</v>
      </c>
      <c r="I43" s="301">
        <v>0</v>
      </c>
      <c r="J43" s="301">
        <v>0</v>
      </c>
      <c r="K43" s="301">
        <v>0</v>
      </c>
      <c r="L43" s="392">
        <v>0</v>
      </c>
      <c r="M43" s="391">
        <v>0</v>
      </c>
      <c r="N43" s="393">
        <v>0</v>
      </c>
    </row>
  </sheetData>
  <pageMargins left="0.7" right="0.7" top="0.75" bottom="0.75" header="0.3" footer="0.3"/>
  <legacyDrawing r:id="rId1"/>
  <tableParts count="1">
    <tablePart r:id="rId2"/>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56F3A-C6B8-324D-AAC8-0B5EF21F61AA}">
  <sheetPr>
    <tabColor rgb="FF4FADEA"/>
  </sheetPr>
  <dimension ref="D1:N43"/>
  <sheetViews>
    <sheetView zoomScale="150" zoomScaleNormal="150" workbookViewId="0">
      <selection activeCell="E13" sqref="E13"/>
    </sheetView>
  </sheetViews>
  <sheetFormatPr baseColWidth="10" defaultColWidth="10.83203125" defaultRowHeight="9" x14ac:dyDescent="0.15"/>
  <cols>
    <col min="1" max="3" width="1" style="286" customWidth="1"/>
    <col min="4" max="4" width="3" style="286" customWidth="1"/>
    <col min="5" max="5" width="20.83203125" style="286" customWidth="1"/>
    <col min="6" max="7" width="12.1640625" style="286" customWidth="1"/>
    <col min="8" max="8" width="14.5" style="286" customWidth="1"/>
    <col min="9" max="10" width="10.83203125" style="286"/>
    <col min="11" max="11" width="14.83203125" style="286" customWidth="1"/>
    <col min="12" max="12" width="15.83203125" style="286" customWidth="1"/>
    <col min="13" max="13" width="19.83203125" style="286" customWidth="1"/>
    <col min="14" max="14" width="21" style="286" customWidth="1"/>
    <col min="15" max="16384" width="10.83203125" style="286"/>
  </cols>
  <sheetData>
    <row r="1" spans="4:12" s="327" customFormat="1" x14ac:dyDescent="0.15">
      <c r="L1" s="327" t="s">
        <v>491</v>
      </c>
    </row>
    <row r="2" spans="4:12" s="327" customFormat="1" x14ac:dyDescent="0.15">
      <c r="D2" s="346">
        <f ca="1">IF('4 Rankings'!$G$2="DRAGGING CELLS IS NOT PERMITTED. PLEASE UNDO LAST ACTION!!",0,IF('4 Rankings'!$S$1&lt;&gt;"Feedback OFF",IF(Scoreboard!$F$24="",IFERROR(IF(E2=0,F2,IF(F2/E2&gt;=Scoreboard!$F$19,F2,"")),""),0),0))</f>
        <v>0</v>
      </c>
      <c r="E2" s="346">
        <f>SUMIF('4 RankingsPT'!A3:$AO$43,"&gt;0")</f>
        <v>10</v>
      </c>
      <c r="F2" s="327">
        <f ca="1">SUMIFS('4 RankingsPT'!A3:$AO$43, '4 RankingsPT'!A3:$AO$43, "&gt;0", '4 RankingsSC'!A3:$AO$43, "PerfectMsg")+ABS(SUMIFS('4 RankingsPT'!A3:$AO$43, '4 RankingsPT'!A3:$AO$43, "&lt;0", '4 RankingsSC'!A3:$AO$43, "PerfectMsg"))</f>
        <v>0</v>
      </c>
    </row>
    <row r="3" spans="4:12" ht="5" customHeight="1" x14ac:dyDescent="0.15"/>
    <row r="5" spans="4:12" x14ac:dyDescent="0.15">
      <c r="E5" s="303">
        <v>0</v>
      </c>
    </row>
    <row r="6" spans="4:12" x14ac:dyDescent="0.15">
      <c r="E6" s="286">
        <v>0</v>
      </c>
    </row>
    <row r="12" spans="4:12" x14ac:dyDescent="0.15">
      <c r="E12" s="302">
        <v>0</v>
      </c>
    </row>
    <row r="13" spans="4:12" x14ac:dyDescent="0.15">
      <c r="E13" s="390" t="str">
        <f ca="1">_xlfn.IFS(ISBLANK('4 Rankings'!E13),"",IF(NOT(ISNA('#_4 Rankings'!E13)),IF(ISNA('4 Rankings'!E13),TRUE,FALSE),FALSE),"StuNAMsg",IF(AND(ISNA('#_4 Rankings'!E13),ISNA('4 Rankings'!E13)),TRUE,FALSE),"PerfectMsg",IF(NOT(ISERROR('#_4 Rankings'!E13)),IF(ISERROR('4 Rankings'!E13),TRUE,FALSE),FALSE),"StuErrorMsg",IF(TYPE('#_4 Rankings'!E13)&lt;&gt;TYPE('4 Rankings'!E13),TRUE,FALSE),"WrongTypeMsg",IF(_xlfn.ISFORMULA('#_4 Rankings'!E13),IF(NOT(_xlfn.ISFORMULA('4 Rankings'!E13)),TRUE),FALSE),"MissingFormulaMsg",IF(NOT(AND(ISNUMBER(FIND("[",_xlfn.FORMULATEXT('#_4 Rankings'!E13))),ISNUMBER(FIND("!",_xlfn.FORMULATEXT('#_4 Rankings'!E13))))),AND(ISNUMBER(FIND("[",_xlfn.FORMULATEXT('4 Rankings'!E13))),ISNUMBER(FIND("!",_xlfn.FORMULATEXT('4 Rankings'!E13)))),FALSE),"ExternalRefsMsg",IF(ISNUMBER('#_4 Rankings'!E13),IF(ABS('#_4 Rankings'!E13-'4 Rankings'!E13)&gt;0.00001,TRUE,FALSE),IF('#_4 Rankings'!E13&lt;&gt;'4 Rankings'!E13,TRUE,FALSE)),IF(ISNUMBER('#_4 Rankings'!E13),IF('#_4 Rankings'!E13&gt;'4 Rankings'!E13,"TooLow","TooHigh"),"WrongAnswer"),NOT(_xlfn.ISFORMULA('#_4 Rankings'!E13)),"PerfectMsg",IF((LEN(SUBSTITUTE(SUBSTITUTE(SUBSTITUTE(SUBSTITUTE(SUBSTITUTE(SUBSTITUTE(SUBSTITUTE(SUBSTITUTE(SUBSTITUTE(SUBSTITUTE(SUBSTITUTE(SUBSTITUTE(SUBSTITUTE(SUBSTITUTE(SUBSTITUTE(SUBSTITUTE(SUBSTITUTE(SUBSTITUTE(SUBSTITUTE(SUBSTITUTE(SUBSTITUTE(SUBSTITUTE(SUBSTITUTE(SUBSTITUTE(IF(_xlfn.ISFORMULA('4 Rankings'!E13),_xlfn.FORMULATEXT('4 Rankings'!E13),'4 Rankings'!E13),"9","#"),"8","#"),"7","#"),"6","#"),"5","#"),"4","#"),"3","#"),"2","#"),"1","#"),"0","#"),CHAR(10),""),"$",""),"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4 Rankings'!E13),_xlfn.FORMULATEXT('4 Rankings'!E13),'4 Rankings'!E13),"9","#"),"8","#"),"7","#"),"6","#"),"5","#"),"4","#"),"3","#"),"2","#"),"1","#"),"0","#"),CHAR(10),""),"$",""),"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4 Rankings'!E13),_xlfn.FORMULATEXT('#_4 Rankings'!E13),'#_4 Rankings'!E13),"9","#"),"8","#"),"7","#"),"6","#"),"5","#"),"4","#"),"3","#"),"2","#"),"1","#"),"0","#"),CHAR(10),""),"$",""),"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4 Rankings'!E13),_xlfn.FORMULATEXT('#_4 Rankings'!E13),'#_4 Rankings'!E13),"9","#"),"8","#"),"7","#"),"6","#"),"5","#"),"4","#"),"3","#"),"2","#"),"1","#"),"0","#"),CHAR(10),""),"$","")," ",""),",","@"),"&gt;","@"),"&lt;","@"),"=","@"),")","@"),"(","@"),"^","@"),"/","@"),"+","@"),"*","@"),"-","@"),"@#","")))/2,TRUE,FALSE),"HardCodeMsg",IF(LEN(IF(_xlfn.ISFORMULA('4 Rankings'!E13),_xlfn.FORMULATEXT('4 Rankings'!E13),'4 Rankings'!E13))-LEN(SUBSTITUTE(IF(_xlfn.ISFORMULA('4 Rankings'!E13),_xlfn.FORMULATEXT('4 Rankings'!E13),'4 Rankings'!E13),"""",""))&gt;LEN(IF(_xlfn.ISFORMULA('#_4 Rankings'!E13),_xlfn.FORMULATEXT('#_4 Rankings'!E13),'#_4 Rankings'!E13))-LEN(SUBSTITUTE(IF(_xlfn.ISFORMULA('#_4 Rankings'!E13),_xlfn.FORMULATEXT('#_4 Rankings'!E13),'#_4 Rankings'!E13),"""","")),TRUE,FALSE),"HardQuoteMsg",IF(LEN(IF(_xlfn.ISFORMULA('4 Rankings'!E13),_xlfn.FORMULATEXT('4 Rankings'!E13),'4 Rankings'!E13))-LEN(SUBSTITUTE(IF(_xlfn.ISFORMULA('4 Rankings'!E13),_xlfn.FORMULATEXT('4 Rankings'!E13),'4 Rankings'!E13),"$",""))&lt;0.5*(LEN(IF(_xlfn.ISFORMULA('#_4 Rankings'!E13),_xlfn.FORMULATEXT('#_4 Rankings'!E13),'#_4 Rankings'!E13))-LEN(SUBSTITUTE(IF(_xlfn.ISFORMULA('#_4 Rankings'!E13),_xlfn.FORMULATEXT('#_4 Rankings'!E13),'#_4 Rankings'!E13),"$",""))),TRUE,FALSE),"MissingAbsMsg",TRUE,"PerfectMsg")</f>
        <v>WrongAnswer</v>
      </c>
      <c r="G13" s="286">
        <v>0</v>
      </c>
    </row>
    <row r="15" spans="4:12" x14ac:dyDescent="0.15">
      <c r="E15" s="302">
        <v>0</v>
      </c>
    </row>
    <row r="16" spans="4:12" x14ac:dyDescent="0.15">
      <c r="E16" s="390" t="str">
        <f ca="1">_xlfn.IFS(ISBLANK('4 Rankings'!E16),"",IF(NOT(ISNA('#_4 Rankings'!E16)),IF(ISNA('4 Rankings'!E16),TRUE,FALSE),FALSE),"StuNAMsg",IF(AND(ISNA('#_4 Rankings'!E16),ISNA('4 Rankings'!E16)),TRUE,FALSE),"PerfectMsg",IF(NOT(ISERROR('#_4 Rankings'!E16)),IF(ISERROR('4 Rankings'!E16),TRUE,FALSE),FALSE),"StuErrorMsg",IF(TYPE('#_4 Rankings'!E16)&lt;&gt;TYPE('4 Rankings'!E16),TRUE,FALSE),"WrongTypeMsg",IF(_xlfn.ISFORMULA('#_4 Rankings'!E16),IF(NOT(_xlfn.ISFORMULA('4 Rankings'!E16)),TRUE),FALSE),"MissingFormulaMsg",IF(NOT(AND(ISNUMBER(FIND("[",_xlfn.FORMULATEXT('#_4 Rankings'!E16))),ISNUMBER(FIND("!",_xlfn.FORMULATEXT('#_4 Rankings'!E16))))),AND(ISNUMBER(FIND("[",_xlfn.FORMULATEXT('4 Rankings'!E16))),ISNUMBER(FIND("!",_xlfn.FORMULATEXT('4 Rankings'!E16)))),FALSE),"ExternalRefsMsg",IF(ISNUMBER('#_4 Rankings'!E16),IF(ABS('#_4 Rankings'!E16-'4 Rankings'!E16)&gt;0.00001,TRUE,FALSE),IF('#_4 Rankings'!E16&lt;&gt;'4 Rankings'!E16,TRUE,FALSE)),IF(ISNUMBER('#_4 Rankings'!E16),IF('#_4 Rankings'!E16&gt;'4 Rankings'!E16,"TooLow","TooHigh"),"WrongAnswer"),NOT(_xlfn.ISFORMULA('#_4 Rankings'!E16)),"PerfectMsg",IF((LEN(SUBSTITUTE(SUBSTITUTE(SUBSTITUTE(SUBSTITUTE(SUBSTITUTE(SUBSTITUTE(SUBSTITUTE(SUBSTITUTE(SUBSTITUTE(SUBSTITUTE(SUBSTITUTE(SUBSTITUTE(SUBSTITUTE(SUBSTITUTE(SUBSTITUTE(SUBSTITUTE(SUBSTITUTE(SUBSTITUTE(SUBSTITUTE(SUBSTITUTE(SUBSTITUTE(SUBSTITUTE(SUBSTITUTE(SUBSTITUTE(IF(_xlfn.ISFORMULA('4 Rankings'!E16),_xlfn.FORMULATEXT('4 Rankings'!E16),'4 Rankings'!E16),"9","#"),"8","#"),"7","#"),"6","#"),"5","#"),"4","#"),"3","#"),"2","#"),"1","#"),"0","#"),CHAR(10),""),"$",""),"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4 Rankings'!E16),_xlfn.FORMULATEXT('4 Rankings'!E16),'4 Rankings'!E16),"9","#"),"8","#"),"7","#"),"6","#"),"5","#"),"4","#"),"3","#"),"2","#"),"1","#"),"0","#"),CHAR(10),""),"$",""),"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4 Rankings'!E16),_xlfn.FORMULATEXT('#_4 Rankings'!E16),'#_4 Rankings'!E16),"9","#"),"8","#"),"7","#"),"6","#"),"5","#"),"4","#"),"3","#"),"2","#"),"1","#"),"0","#"),CHAR(10),""),"$",""),"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4 Rankings'!E16),_xlfn.FORMULATEXT('#_4 Rankings'!E16),'#_4 Rankings'!E16),"9","#"),"8","#"),"7","#"),"6","#"),"5","#"),"4","#"),"3","#"),"2","#"),"1","#"),"0","#"),CHAR(10),""),"$","")," ",""),",","@"),"&gt;","@"),"&lt;","@"),"=","@"),")","@"),"(","@"),"^","@"),"/","@"),"+","@"),"*","@"),"-","@"),"@#","")))/2,TRUE,FALSE),"HardCodeMsg",IF(LEN(IF(_xlfn.ISFORMULA('4 Rankings'!E16),_xlfn.FORMULATEXT('4 Rankings'!E16),'4 Rankings'!E16))-LEN(SUBSTITUTE(IF(_xlfn.ISFORMULA('4 Rankings'!E16),_xlfn.FORMULATEXT('4 Rankings'!E16),'4 Rankings'!E16),"""",""))&gt;LEN(IF(_xlfn.ISFORMULA('#_4 Rankings'!E16),_xlfn.FORMULATEXT('#_4 Rankings'!E16),'#_4 Rankings'!E16))-LEN(SUBSTITUTE(IF(_xlfn.ISFORMULA('#_4 Rankings'!E16),_xlfn.FORMULATEXT('#_4 Rankings'!E16),'#_4 Rankings'!E16),"""","")),TRUE,FALSE),"HardQuoteMsg",IF(LEN(IF(_xlfn.ISFORMULA('4 Rankings'!E16),_xlfn.FORMULATEXT('4 Rankings'!E16),'4 Rankings'!E16))-LEN(SUBSTITUTE(IF(_xlfn.ISFORMULA('4 Rankings'!E16),_xlfn.FORMULATEXT('4 Rankings'!E16),'4 Rankings'!E16),"$",""))&lt;0.5*(LEN(IF(_xlfn.ISFORMULA('#_4 Rankings'!E16),_xlfn.FORMULATEXT('#_4 Rankings'!E16),'#_4 Rankings'!E16))-LEN(SUBSTITUTE(IF(_xlfn.ISFORMULA('#_4 Rankings'!E16),_xlfn.FORMULATEXT('#_4 Rankings'!E16),'#_4 Rankings'!E16),"$",""))),TRUE,FALSE),"MissingAbsMsg",TRUE,"PerfectMsg")</f>
        <v>TooHigh</v>
      </c>
      <c r="G16" s="286">
        <v>0</v>
      </c>
    </row>
    <row r="18" spans="5:14" ht="10" x14ac:dyDescent="0.15">
      <c r="E18" s="389" t="s">
        <v>524</v>
      </c>
      <c r="F18" s="389" t="s">
        <v>525</v>
      </c>
      <c r="G18" s="389" t="s">
        <v>526</v>
      </c>
      <c r="H18" s="389" t="s">
        <v>527</v>
      </c>
      <c r="I18" s="389" t="s">
        <v>528</v>
      </c>
      <c r="J18" s="389" t="s">
        <v>529</v>
      </c>
      <c r="K18" s="389" t="s">
        <v>530</v>
      </c>
      <c r="L18" s="389" t="s">
        <v>531</v>
      </c>
      <c r="M18" s="389" t="s">
        <v>532</v>
      </c>
      <c r="N18" s="389" t="s">
        <v>533</v>
      </c>
    </row>
    <row r="19" spans="5:14" x14ac:dyDescent="0.15">
      <c r="E19" s="302">
        <v>0</v>
      </c>
      <c r="F19" s="301">
        <v>0</v>
      </c>
      <c r="G19" s="301">
        <v>0</v>
      </c>
      <c r="H19" s="391">
        <v>0</v>
      </c>
      <c r="I19" s="301">
        <v>0</v>
      </c>
      <c r="J19" s="301">
        <v>0</v>
      </c>
      <c r="K19" s="301">
        <v>0</v>
      </c>
      <c r="L19" s="392">
        <v>0</v>
      </c>
      <c r="M19" s="391">
        <v>0</v>
      </c>
      <c r="N19" s="393">
        <v>0</v>
      </c>
    </row>
    <row r="20" spans="5:14" x14ac:dyDescent="0.15">
      <c r="E20" s="302">
        <v>0</v>
      </c>
      <c r="F20" s="301">
        <v>0</v>
      </c>
      <c r="G20" s="301">
        <v>0</v>
      </c>
      <c r="H20" s="391">
        <v>0</v>
      </c>
      <c r="I20" s="301">
        <v>0</v>
      </c>
      <c r="J20" s="301">
        <v>0</v>
      </c>
      <c r="K20" s="301">
        <v>0</v>
      </c>
      <c r="L20" s="392">
        <v>0</v>
      </c>
      <c r="M20" s="391">
        <v>0</v>
      </c>
      <c r="N20" s="393">
        <v>0</v>
      </c>
    </row>
    <row r="21" spans="5:14" x14ac:dyDescent="0.15">
      <c r="E21" s="302">
        <v>0</v>
      </c>
      <c r="F21" s="301">
        <v>0</v>
      </c>
      <c r="G21" s="301">
        <v>0</v>
      </c>
      <c r="H21" s="391">
        <v>0</v>
      </c>
      <c r="I21" s="301">
        <v>0</v>
      </c>
      <c r="J21" s="301">
        <v>0</v>
      </c>
      <c r="K21" s="301">
        <v>0</v>
      </c>
      <c r="L21" s="392">
        <v>0</v>
      </c>
      <c r="M21" s="391">
        <v>0</v>
      </c>
      <c r="N21" s="393">
        <v>0</v>
      </c>
    </row>
    <row r="22" spans="5:14" x14ac:dyDescent="0.15">
      <c r="E22" s="302">
        <v>0</v>
      </c>
      <c r="F22" s="301">
        <v>0</v>
      </c>
      <c r="G22" s="301">
        <v>0</v>
      </c>
      <c r="H22" s="391">
        <v>0</v>
      </c>
      <c r="I22" s="301">
        <v>0</v>
      </c>
      <c r="J22" s="301">
        <v>0</v>
      </c>
      <c r="K22" s="301">
        <v>0</v>
      </c>
      <c r="L22" s="392">
        <v>0</v>
      </c>
      <c r="M22" s="391">
        <v>0</v>
      </c>
      <c r="N22" s="393">
        <v>0</v>
      </c>
    </row>
    <row r="23" spans="5:14" x14ac:dyDescent="0.15">
      <c r="E23" s="302">
        <v>0</v>
      </c>
      <c r="F23" s="301">
        <v>0</v>
      </c>
      <c r="G23" s="301">
        <v>0</v>
      </c>
      <c r="H23" s="391">
        <v>0</v>
      </c>
      <c r="I23" s="301">
        <v>0</v>
      </c>
      <c r="J23" s="301">
        <v>0</v>
      </c>
      <c r="K23" s="301">
        <v>0</v>
      </c>
      <c r="L23" s="392">
        <v>0</v>
      </c>
      <c r="M23" s="391">
        <v>0</v>
      </c>
      <c r="N23" s="393">
        <v>0</v>
      </c>
    </row>
    <row r="24" spans="5:14" hidden="1" x14ac:dyDescent="0.15">
      <c r="E24" s="302">
        <v>0</v>
      </c>
      <c r="F24" s="301">
        <v>0</v>
      </c>
      <c r="G24" s="301">
        <v>0</v>
      </c>
      <c r="H24" s="391">
        <v>0</v>
      </c>
      <c r="I24" s="301">
        <v>0</v>
      </c>
      <c r="J24" s="301">
        <v>0</v>
      </c>
      <c r="K24" s="301">
        <v>0</v>
      </c>
      <c r="L24" s="392">
        <v>0</v>
      </c>
      <c r="M24" s="391">
        <v>0</v>
      </c>
      <c r="N24" s="393">
        <v>0</v>
      </c>
    </row>
    <row r="25" spans="5:14" x14ac:dyDescent="0.15">
      <c r="E25" s="302">
        <v>0</v>
      </c>
      <c r="F25" s="301">
        <v>0</v>
      </c>
      <c r="G25" s="301">
        <v>0</v>
      </c>
      <c r="H25" s="391">
        <v>0</v>
      </c>
      <c r="I25" s="301">
        <v>0</v>
      </c>
      <c r="J25" s="301">
        <v>0</v>
      </c>
      <c r="K25" s="301">
        <v>0</v>
      </c>
      <c r="L25" s="392">
        <v>0</v>
      </c>
      <c r="M25" s="391">
        <v>0</v>
      </c>
      <c r="N25" s="393">
        <v>0</v>
      </c>
    </row>
    <row r="26" spans="5:14" x14ac:dyDescent="0.15">
      <c r="E26" s="302">
        <v>0</v>
      </c>
      <c r="F26" s="301">
        <v>0</v>
      </c>
      <c r="G26" s="301">
        <v>0</v>
      </c>
      <c r="H26" s="391">
        <v>0</v>
      </c>
      <c r="I26" s="301">
        <v>0</v>
      </c>
      <c r="J26" s="301">
        <v>0</v>
      </c>
      <c r="K26" s="301">
        <v>0</v>
      </c>
      <c r="L26" s="392">
        <v>0</v>
      </c>
      <c r="M26" s="391">
        <v>0</v>
      </c>
      <c r="N26" s="393">
        <v>0</v>
      </c>
    </row>
    <row r="27" spans="5:14" x14ac:dyDescent="0.15">
      <c r="E27" s="302">
        <v>0</v>
      </c>
      <c r="F27" s="301">
        <v>0</v>
      </c>
      <c r="G27" s="301">
        <v>0</v>
      </c>
      <c r="H27" s="391">
        <v>0</v>
      </c>
      <c r="I27" s="301">
        <v>0</v>
      </c>
      <c r="J27" s="301">
        <v>0</v>
      </c>
      <c r="K27" s="301">
        <v>0</v>
      </c>
      <c r="L27" s="392">
        <v>0</v>
      </c>
      <c r="M27" s="391">
        <v>0</v>
      </c>
      <c r="N27" s="393">
        <v>0</v>
      </c>
    </row>
    <row r="28" spans="5:14" hidden="1" x14ac:dyDescent="0.15">
      <c r="E28" s="302">
        <v>0</v>
      </c>
      <c r="F28" s="301">
        <v>0</v>
      </c>
      <c r="G28" s="301">
        <v>0</v>
      </c>
      <c r="H28" s="391">
        <v>0</v>
      </c>
      <c r="I28" s="301">
        <v>0</v>
      </c>
      <c r="J28" s="301">
        <v>0</v>
      </c>
      <c r="K28" s="301">
        <v>0</v>
      </c>
      <c r="L28" s="392">
        <v>0</v>
      </c>
      <c r="M28" s="391">
        <v>0</v>
      </c>
      <c r="N28" s="393">
        <v>0</v>
      </c>
    </row>
    <row r="29" spans="5:14" x14ac:dyDescent="0.15">
      <c r="E29" s="302">
        <v>0</v>
      </c>
      <c r="F29" s="301">
        <v>0</v>
      </c>
      <c r="G29" s="301">
        <v>0</v>
      </c>
      <c r="H29" s="391">
        <v>0</v>
      </c>
      <c r="I29" s="301">
        <v>0</v>
      </c>
      <c r="J29" s="301">
        <v>0</v>
      </c>
      <c r="K29" s="301">
        <v>0</v>
      </c>
      <c r="L29" s="392">
        <v>0</v>
      </c>
      <c r="M29" s="391">
        <v>0</v>
      </c>
      <c r="N29" s="393">
        <v>0</v>
      </c>
    </row>
    <row r="30" spans="5:14" x14ac:dyDescent="0.15">
      <c r="E30" s="302">
        <v>0</v>
      </c>
      <c r="F30" s="301">
        <v>0</v>
      </c>
      <c r="G30" s="301">
        <v>0</v>
      </c>
      <c r="H30" s="391">
        <v>0</v>
      </c>
      <c r="I30" s="301">
        <v>0</v>
      </c>
      <c r="J30" s="301">
        <v>0</v>
      </c>
      <c r="K30" s="301">
        <v>0</v>
      </c>
      <c r="L30" s="392">
        <v>0</v>
      </c>
      <c r="M30" s="391">
        <v>0</v>
      </c>
      <c r="N30" s="393">
        <v>0</v>
      </c>
    </row>
    <row r="31" spans="5:14" x14ac:dyDescent="0.15">
      <c r="E31" s="302">
        <v>0</v>
      </c>
      <c r="F31" s="301">
        <v>0</v>
      </c>
      <c r="G31" s="301">
        <v>0</v>
      </c>
      <c r="H31" s="391">
        <v>0</v>
      </c>
      <c r="I31" s="301">
        <v>0</v>
      </c>
      <c r="J31" s="301">
        <v>0</v>
      </c>
      <c r="K31" s="301">
        <v>0</v>
      </c>
      <c r="L31" s="392">
        <v>0</v>
      </c>
      <c r="M31" s="391">
        <v>0</v>
      </c>
      <c r="N31" s="393">
        <v>0</v>
      </c>
    </row>
    <row r="32" spans="5:14" x14ac:dyDescent="0.15">
      <c r="E32" s="302">
        <v>0</v>
      </c>
      <c r="F32" s="301">
        <v>0</v>
      </c>
      <c r="G32" s="301">
        <v>0</v>
      </c>
      <c r="H32" s="391">
        <v>0</v>
      </c>
      <c r="I32" s="301">
        <v>0</v>
      </c>
      <c r="J32" s="301">
        <v>0</v>
      </c>
      <c r="K32" s="301">
        <v>0</v>
      </c>
      <c r="L32" s="392">
        <v>0</v>
      </c>
      <c r="M32" s="391">
        <v>0</v>
      </c>
      <c r="N32" s="393">
        <v>0</v>
      </c>
    </row>
    <row r="33" spans="5:14" x14ac:dyDescent="0.15">
      <c r="E33" s="302">
        <v>0</v>
      </c>
      <c r="F33" s="301">
        <v>0</v>
      </c>
      <c r="G33" s="301">
        <v>0</v>
      </c>
      <c r="H33" s="391">
        <v>0</v>
      </c>
      <c r="I33" s="301">
        <v>0</v>
      </c>
      <c r="J33" s="301">
        <v>0</v>
      </c>
      <c r="K33" s="301">
        <v>0</v>
      </c>
      <c r="L33" s="392">
        <v>0</v>
      </c>
      <c r="M33" s="391">
        <v>0</v>
      </c>
      <c r="N33" s="393">
        <v>0</v>
      </c>
    </row>
    <row r="34" spans="5:14" x14ac:dyDescent="0.15">
      <c r="E34" s="302">
        <v>0</v>
      </c>
      <c r="F34" s="301">
        <v>0</v>
      </c>
      <c r="G34" s="301">
        <v>0</v>
      </c>
      <c r="H34" s="391">
        <v>0</v>
      </c>
      <c r="I34" s="301">
        <v>0</v>
      </c>
      <c r="J34" s="301">
        <v>0</v>
      </c>
      <c r="K34" s="301">
        <v>0</v>
      </c>
      <c r="L34" s="392">
        <v>0</v>
      </c>
      <c r="M34" s="391">
        <v>0</v>
      </c>
      <c r="N34" s="393">
        <v>0</v>
      </c>
    </row>
    <row r="35" spans="5:14" x14ac:dyDescent="0.15">
      <c r="E35" s="302">
        <v>0</v>
      </c>
      <c r="F35" s="301">
        <v>0</v>
      </c>
      <c r="G35" s="301">
        <v>0</v>
      </c>
      <c r="H35" s="391">
        <v>0</v>
      </c>
      <c r="I35" s="301">
        <v>0</v>
      </c>
      <c r="J35" s="301">
        <v>0</v>
      </c>
      <c r="K35" s="301">
        <v>0</v>
      </c>
      <c r="L35" s="392">
        <v>0</v>
      </c>
      <c r="M35" s="391">
        <v>0</v>
      </c>
      <c r="N35" s="393">
        <v>0</v>
      </c>
    </row>
    <row r="36" spans="5:14" x14ac:dyDescent="0.15">
      <c r="E36" s="302">
        <v>0</v>
      </c>
      <c r="F36" s="301">
        <v>0</v>
      </c>
      <c r="G36" s="301">
        <v>0</v>
      </c>
      <c r="H36" s="391">
        <v>0</v>
      </c>
      <c r="I36" s="301">
        <v>0</v>
      </c>
      <c r="J36" s="301">
        <v>0</v>
      </c>
      <c r="K36" s="301">
        <v>0</v>
      </c>
      <c r="L36" s="392">
        <v>0</v>
      </c>
      <c r="M36" s="391">
        <v>0</v>
      </c>
      <c r="N36" s="393">
        <v>0</v>
      </c>
    </row>
    <row r="37" spans="5:14" x14ac:dyDescent="0.15">
      <c r="E37" s="302">
        <v>0</v>
      </c>
      <c r="F37" s="301">
        <v>0</v>
      </c>
      <c r="G37" s="301">
        <v>0</v>
      </c>
      <c r="H37" s="391">
        <v>0</v>
      </c>
      <c r="I37" s="301">
        <v>0</v>
      </c>
      <c r="J37" s="301">
        <v>0</v>
      </c>
      <c r="K37" s="301">
        <v>0</v>
      </c>
      <c r="L37" s="392">
        <v>0</v>
      </c>
      <c r="M37" s="391">
        <v>0</v>
      </c>
      <c r="N37" s="393">
        <v>0</v>
      </c>
    </row>
    <row r="38" spans="5:14" x14ac:dyDescent="0.15">
      <c r="E38" s="302">
        <v>0</v>
      </c>
      <c r="F38" s="301">
        <v>0</v>
      </c>
      <c r="G38" s="301">
        <v>0</v>
      </c>
      <c r="H38" s="391">
        <v>0</v>
      </c>
      <c r="I38" s="301">
        <v>0</v>
      </c>
      <c r="J38" s="301">
        <v>0</v>
      </c>
      <c r="K38" s="301">
        <v>0</v>
      </c>
      <c r="L38" s="392">
        <v>0</v>
      </c>
      <c r="M38" s="391">
        <v>0</v>
      </c>
      <c r="N38" s="393">
        <v>0</v>
      </c>
    </row>
    <row r="39" spans="5:14" x14ac:dyDescent="0.15">
      <c r="E39" s="302">
        <v>0</v>
      </c>
      <c r="F39" s="301">
        <v>0</v>
      </c>
      <c r="G39" s="301">
        <v>0</v>
      </c>
      <c r="H39" s="391">
        <v>0</v>
      </c>
      <c r="I39" s="301">
        <v>0</v>
      </c>
      <c r="J39" s="301">
        <v>0</v>
      </c>
      <c r="K39" s="301">
        <v>0</v>
      </c>
      <c r="L39" s="392">
        <v>0</v>
      </c>
      <c r="M39" s="391">
        <v>0</v>
      </c>
      <c r="N39" s="393">
        <v>0</v>
      </c>
    </row>
    <row r="40" spans="5:14" x14ac:dyDescent="0.15">
      <c r="E40" s="302">
        <v>0</v>
      </c>
      <c r="F40" s="301">
        <v>0</v>
      </c>
      <c r="G40" s="301">
        <v>0</v>
      </c>
      <c r="H40" s="391">
        <v>0</v>
      </c>
      <c r="I40" s="301">
        <v>0</v>
      </c>
      <c r="J40" s="301">
        <v>0</v>
      </c>
      <c r="K40" s="301">
        <v>0</v>
      </c>
      <c r="L40" s="392">
        <v>0</v>
      </c>
      <c r="M40" s="391">
        <v>0</v>
      </c>
      <c r="N40" s="393">
        <v>0</v>
      </c>
    </row>
    <row r="41" spans="5:14" x14ac:dyDescent="0.15">
      <c r="E41" s="302">
        <v>0</v>
      </c>
      <c r="F41" s="301">
        <v>0</v>
      </c>
      <c r="G41" s="301">
        <v>0</v>
      </c>
      <c r="H41" s="391">
        <v>0</v>
      </c>
      <c r="I41" s="301">
        <v>0</v>
      </c>
      <c r="J41" s="301">
        <v>0</v>
      </c>
      <c r="K41" s="301">
        <v>0</v>
      </c>
      <c r="L41" s="392">
        <v>0</v>
      </c>
      <c r="M41" s="391">
        <v>0</v>
      </c>
      <c r="N41" s="393">
        <v>0</v>
      </c>
    </row>
    <row r="42" spans="5:14" x14ac:dyDescent="0.15">
      <c r="E42" s="302">
        <v>0</v>
      </c>
      <c r="F42" s="301">
        <v>0</v>
      </c>
      <c r="G42" s="301">
        <v>0</v>
      </c>
      <c r="H42" s="391">
        <v>0</v>
      </c>
      <c r="I42" s="301">
        <v>0</v>
      </c>
      <c r="J42" s="301">
        <v>0</v>
      </c>
      <c r="K42" s="301">
        <v>0</v>
      </c>
      <c r="L42" s="392">
        <v>0</v>
      </c>
      <c r="M42" s="391">
        <v>0</v>
      </c>
      <c r="N42" s="393">
        <v>0</v>
      </c>
    </row>
    <row r="43" spans="5:14" x14ac:dyDescent="0.15">
      <c r="E43" s="302">
        <v>0</v>
      </c>
      <c r="F43" s="301">
        <v>0</v>
      </c>
      <c r="G43" s="301">
        <v>0</v>
      </c>
      <c r="H43" s="391">
        <v>0</v>
      </c>
      <c r="I43" s="301">
        <v>0</v>
      </c>
      <c r="J43" s="301">
        <v>0</v>
      </c>
      <c r="K43" s="301">
        <v>0</v>
      </c>
      <c r="L43" s="392">
        <v>0</v>
      </c>
      <c r="M43" s="391">
        <v>0</v>
      </c>
      <c r="N43" s="393">
        <v>0</v>
      </c>
    </row>
  </sheetData>
  <pageMargins left="0.7" right="0.7" top="0.75" bottom="0.75" header="0.3" footer="0.3"/>
  <legacyDrawing r:id="rId1"/>
  <tableParts count="1">
    <tablePart r:id="rId2"/>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C6D5C-4EF5-7445-8D29-70CC09C6AA2F}">
  <dimension ref="D1:AR43"/>
  <sheetViews>
    <sheetView showGridLines="0" zoomScale="120" zoomScaleNormal="120" workbookViewId="0">
      <pane ySplit="2" topLeftCell="A3" activePane="bottomLeft" state="frozen"/>
      <selection pane="bottomLeft" activeCell="A3" sqref="A3"/>
    </sheetView>
  </sheetViews>
  <sheetFormatPr baseColWidth="10" defaultColWidth="10.83203125" defaultRowHeight="15" x14ac:dyDescent="0.2"/>
  <cols>
    <col min="1" max="3" width="1" customWidth="1"/>
    <col min="4" max="4" width="8.83203125" customWidth="1"/>
    <col min="5" max="5" width="20.83203125" customWidth="1"/>
    <col min="6" max="7" width="12.1640625" customWidth="1"/>
    <col min="8" max="8" width="14.5" customWidth="1"/>
    <col min="11" max="11" width="14.83203125" customWidth="1"/>
    <col min="12" max="12" width="15.83203125" customWidth="1"/>
    <col min="13" max="13" width="19.83203125" customWidth="1"/>
    <col min="14" max="14" width="21" customWidth="1"/>
  </cols>
  <sheetData>
    <row r="1" spans="4:44" s="322" customFormat="1" ht="22" customHeight="1" x14ac:dyDescent="0.2">
      <c r="D1" s="268" t="s">
        <v>503</v>
      </c>
      <c r="E1" s="268" t="s">
        <v>504</v>
      </c>
      <c r="F1" s="268" t="s">
        <v>505</v>
      </c>
      <c r="G1" s="269"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268"/>
      <c r="I1" s="268"/>
      <c r="J1" s="268"/>
      <c r="K1" s="268"/>
      <c r="L1" s="269" t="str" cm="1">
        <f t="array" ref="L1">_xlfn.IFS(ROW(A100)&lt;100,"Undo deleted row or quit without saving",COLUMN(AZ1)&lt;52,"Undo deleted column or quit without saving",ROW(A100)&gt;100,"Undo inserted row or quit without saving",COLUMN(AZ1)&gt;52,"Undo inserted column or quit without saving",Scoreboard!$F$24&lt;&gt;"","Security compromised: Undo last action or quit without saving",TRUE=TRUE,"Joe Bobcat")</f>
        <v>Joe Bobcat</v>
      </c>
      <c r="M1" s="269"/>
      <c r="N1" s="269"/>
      <c r="O1" s="269" t="s">
        <v>506</v>
      </c>
      <c r="P1" s="269"/>
      <c r="Q1" s="269"/>
      <c r="R1" s="269"/>
      <c r="S1" s="270" t="s">
        <v>507</v>
      </c>
      <c r="T1" s="269"/>
      <c r="U1" s="269"/>
      <c r="V1" s="321" t="s">
        <v>512</v>
      </c>
      <c r="W1" s="272"/>
      <c r="X1" s="271"/>
      <c r="Y1" s="272"/>
      <c r="Z1" s="271"/>
      <c r="AA1" s="268" t="str">
        <f t="shared" ref="AA1:AD2" si="0">D1</f>
        <v>earned</v>
      </c>
      <c r="AB1" s="268" t="str">
        <f t="shared" si="0"/>
        <v>possible</v>
      </c>
      <c r="AC1" s="268" t="str">
        <f t="shared" si="0"/>
        <v>cell</v>
      </c>
      <c r="AD1" s="269" t="str">
        <f t="shared" ca="1" si="0"/>
        <v>error</v>
      </c>
      <c r="AE1" s="268"/>
      <c r="AF1" s="268"/>
      <c r="AG1" s="273"/>
      <c r="AH1" s="273"/>
      <c r="AI1" s="269" t="str">
        <f>L1</f>
        <v>Joe Bobcat</v>
      </c>
      <c r="AJ1" s="269"/>
      <c r="AK1" s="273"/>
      <c r="AL1" s="273"/>
      <c r="AM1" s="273"/>
      <c r="AN1" s="273"/>
      <c r="AO1" s="269" t="s">
        <v>506</v>
      </c>
      <c r="AP1" s="273"/>
      <c r="AQ1" s="273"/>
      <c r="AR1" s="273"/>
    </row>
    <row r="2" spans="4:44" s="322" customFormat="1" ht="23" customHeight="1" thickBot="1" x14ac:dyDescent="0.4">
      <c r="D2" s="274">
        <f ca="1">'4 RankingsSC'!$D$2</f>
        <v>0</v>
      </c>
      <c r="E2" s="275">
        <f>'4 RankingsSC'!$E$2</f>
        <v>10</v>
      </c>
      <c r="F2" s="274" t="str" cm="1">
        <f t="array" aca="1" ref="F2" ca="1">SUBSTITUTE(IF(LEN(CELL("address"))&lt;15,CELL("address"),""),"$","")</f>
        <v/>
      </c>
      <c r="G2" s="276" t="str" cm="1">
        <f t="array" aca="1" ref="G2" ca="1">IF(ISNUMBER(SEARCH("#REF!",_xlfn.SINGLE(_xlfn.FORMULATEXT(INDIRECT("'4 RankingsSC'!" &amp; F2))))), "DRAGGING CELLS IS NOT PERMITTED. PLEASE UNDO LAST ACTION!!",IF(IF('4 RankingsSC'!E2=0,1,'4 RankingsSC'!F2/'4 RankingsSC'!E2)&gt;=Scoreboard!$F$19,IF(ISNUMBER(SEARCH("#REF!",_xlfn.SINGLE(_xlfn.FORMULATEXT(INDIRECT("'4 RankingsSC'!"&amp;F2))))),"DRAGGING CELLS IS NOT PERMITTED. PLEASE UNDO LAST ACTION!!",IF($S$1&lt;&gt;"Feedback OFF",IFERROR(HLOOKUP(INDIRECT("'4 RankingsSC'!"&amp;F2),FeedbackSFX!$B$2:$N$10,IF($S$1="Feedback ON", 2, FeedbackSFX!B1), FALSE), ""),"")),"Earn "&amp;TEXT(Scoreboard!$F$19,"0%")&amp;" to unlock score and feedback."))</f>
        <v/>
      </c>
      <c r="H2" s="277"/>
      <c r="I2" s="277"/>
      <c r="J2" s="277"/>
      <c r="K2" s="277"/>
      <c r="L2" s="278"/>
      <c r="M2" s="277"/>
      <c r="N2" s="277"/>
      <c r="O2" s="277"/>
      <c r="P2" s="277"/>
      <c r="Q2" s="277"/>
      <c r="R2" s="277"/>
      <c r="S2" s="284" t="str">
        <f ca="1">IF(Scoreboard!$E$4="Excel version: Invalid","****ERROR: Scoreboard requires Excel 365 or 2021 to run****", "")</f>
        <v/>
      </c>
      <c r="T2" s="277"/>
      <c r="U2" s="277"/>
      <c r="V2" s="279"/>
      <c r="W2" s="280"/>
      <c r="X2" s="281"/>
      <c r="Y2" s="280"/>
      <c r="Z2" s="281"/>
      <c r="AA2" s="282">
        <f t="shared" ca="1" si="0"/>
        <v>0</v>
      </c>
      <c r="AB2" s="282">
        <f t="shared" si="0"/>
        <v>10</v>
      </c>
      <c r="AC2" s="282" t="str">
        <f t="shared" ca="1" si="0"/>
        <v/>
      </c>
      <c r="AD2" s="276" t="str">
        <f t="shared" ca="1" si="0"/>
        <v/>
      </c>
      <c r="AE2" s="277"/>
      <c r="AF2" s="277"/>
      <c r="AG2" s="283"/>
      <c r="AH2" s="283"/>
      <c r="AI2" s="283"/>
      <c r="AJ2" s="283"/>
      <c r="AK2" s="283"/>
      <c r="AL2" s="283"/>
      <c r="AM2" s="283"/>
      <c r="AN2" s="283"/>
      <c r="AO2" s="283"/>
      <c r="AP2" s="283"/>
      <c r="AQ2" s="283"/>
      <c r="AR2" s="283"/>
    </row>
    <row r="3" spans="4:44" ht="5" customHeight="1" x14ac:dyDescent="0.2"/>
    <row r="5" spans="4:44" ht="19" x14ac:dyDescent="0.25">
      <c r="E5" s="149" t="s">
        <v>83</v>
      </c>
      <c r="F5" s="150"/>
      <c r="G5" s="150"/>
      <c r="H5" s="150"/>
      <c r="I5" s="150"/>
      <c r="J5" s="150"/>
      <c r="K5" s="150"/>
      <c r="L5" s="150"/>
      <c r="M5" s="150"/>
      <c r="N5" s="151"/>
    </row>
    <row r="6" spans="4:44" x14ac:dyDescent="0.2">
      <c r="E6" s="152" t="s">
        <v>84</v>
      </c>
      <c r="F6" s="153"/>
      <c r="G6" s="153"/>
      <c r="H6" s="153"/>
      <c r="I6" s="153"/>
      <c r="J6" s="153"/>
      <c r="K6" s="153"/>
      <c r="L6" s="153"/>
      <c r="M6" s="153"/>
      <c r="N6" s="154"/>
    </row>
    <row r="7" spans="4:44" x14ac:dyDescent="0.2">
      <c r="E7" s="155"/>
      <c r="F7" s="156"/>
      <c r="G7" s="156"/>
      <c r="H7" s="156"/>
      <c r="I7" s="156"/>
      <c r="J7" s="156"/>
      <c r="K7" s="156"/>
      <c r="L7" s="156"/>
      <c r="M7" s="156"/>
      <c r="N7" s="157"/>
    </row>
    <row r="12" spans="4:44" ht="19" x14ac:dyDescent="0.25">
      <c r="E12" s="158" t="s">
        <v>85</v>
      </c>
    </row>
    <row r="13" spans="4:44" ht="16" x14ac:dyDescent="0.2">
      <c r="E13" s="388" t="str">
        <f>_xlfn.CONCAT($M$19:$M$43)</f>
        <v>55.255.957.958.760.260.361.862.163.563.864.665.866.76869.669.769.770.971.672.476.678.979.780.281.7</v>
      </c>
      <c r="G13" t="s">
        <v>22</v>
      </c>
    </row>
    <row r="15" spans="4:44" ht="19" x14ac:dyDescent="0.25">
      <c r="E15" s="158" t="s">
        <v>86</v>
      </c>
    </row>
    <row r="16" spans="4:44" ht="16" x14ac:dyDescent="0.2">
      <c r="E16" s="388">
        <f>SUBTOTAL(3,$E$19:$E$43)</f>
        <v>25</v>
      </c>
      <c r="G16" t="s">
        <v>22</v>
      </c>
    </row>
    <row r="18" spans="5:14" ht="17" x14ac:dyDescent="0.2">
      <c r="E18" s="376" t="s">
        <v>87</v>
      </c>
      <c r="F18" s="376" t="s">
        <v>88</v>
      </c>
      <c r="G18" s="376" t="s">
        <v>89</v>
      </c>
      <c r="H18" s="376" t="s">
        <v>90</v>
      </c>
      <c r="I18" s="376" t="s">
        <v>91</v>
      </c>
      <c r="J18" s="376" t="s">
        <v>92</v>
      </c>
      <c r="K18" s="376" t="s">
        <v>93</v>
      </c>
      <c r="L18" s="376" t="s">
        <v>94</v>
      </c>
      <c r="M18" s="376" t="s">
        <v>95</v>
      </c>
      <c r="N18" s="377" t="s">
        <v>96</v>
      </c>
    </row>
    <row r="19" spans="5:14" ht="16" x14ac:dyDescent="0.2">
      <c r="E19" s="378" t="s">
        <v>145</v>
      </c>
      <c r="F19" s="379">
        <v>17</v>
      </c>
      <c r="G19" s="379">
        <v>27</v>
      </c>
      <c r="H19" s="380">
        <v>7.2</v>
      </c>
      <c r="I19" s="379" t="s">
        <v>146</v>
      </c>
      <c r="J19" s="379" t="s">
        <v>138</v>
      </c>
      <c r="K19" s="379" t="s">
        <v>116</v>
      </c>
      <c r="L19" s="381">
        <v>3458790</v>
      </c>
      <c r="M19" s="380">
        <v>55.2</v>
      </c>
      <c r="N19" s="382">
        <v>6.97</v>
      </c>
    </row>
    <row r="20" spans="5:14" ht="16" x14ac:dyDescent="0.2">
      <c r="E20" s="378" t="s">
        <v>143</v>
      </c>
      <c r="F20" s="379">
        <v>18</v>
      </c>
      <c r="G20" s="379">
        <v>17</v>
      </c>
      <c r="H20" s="380">
        <v>7.1</v>
      </c>
      <c r="I20" s="379" t="s">
        <v>144</v>
      </c>
      <c r="J20" s="379" t="s">
        <v>138</v>
      </c>
      <c r="K20" s="379" t="s">
        <v>116</v>
      </c>
      <c r="L20" s="381">
        <v>627618</v>
      </c>
      <c r="M20" s="380">
        <v>55.9</v>
      </c>
      <c r="N20" s="382">
        <v>7.24</v>
      </c>
    </row>
    <row r="21" spans="5:14" ht="16" x14ac:dyDescent="0.2">
      <c r="E21" s="378" t="s">
        <v>141</v>
      </c>
      <c r="F21" s="379">
        <v>19</v>
      </c>
      <c r="G21" s="379">
        <v>16</v>
      </c>
      <c r="H21" s="380">
        <v>7.1</v>
      </c>
      <c r="I21" s="379" t="s">
        <v>142</v>
      </c>
      <c r="J21" s="379" t="s">
        <v>138</v>
      </c>
      <c r="K21" s="379" t="s">
        <v>116</v>
      </c>
      <c r="L21" s="381">
        <v>1017877</v>
      </c>
      <c r="M21" s="380">
        <v>57.9</v>
      </c>
      <c r="N21" s="382">
        <v>7.54</v>
      </c>
    </row>
    <row r="22" spans="5:14" ht="16" x14ac:dyDescent="0.2">
      <c r="E22" s="378" t="s">
        <v>110</v>
      </c>
      <c r="F22" s="379">
        <v>8</v>
      </c>
      <c r="G22" s="379">
        <v>18</v>
      </c>
      <c r="H22" s="380">
        <v>6.9</v>
      </c>
      <c r="I22" s="379" t="s">
        <v>111</v>
      </c>
      <c r="J22" s="379" t="s">
        <v>112</v>
      </c>
      <c r="K22" s="379" t="s">
        <v>100</v>
      </c>
      <c r="L22" s="381">
        <v>4694565</v>
      </c>
      <c r="M22" s="380">
        <v>58.7</v>
      </c>
      <c r="N22" s="382">
        <v>6.79</v>
      </c>
    </row>
    <row r="23" spans="5:14" ht="16" x14ac:dyDescent="0.2">
      <c r="E23" s="378" t="s">
        <v>108</v>
      </c>
      <c r="F23" s="379">
        <v>6</v>
      </c>
      <c r="G23" s="379">
        <v>36</v>
      </c>
      <c r="H23" s="380">
        <v>7.2</v>
      </c>
      <c r="I23" s="379" t="s">
        <v>109</v>
      </c>
      <c r="J23" s="379" t="s">
        <v>103</v>
      </c>
      <c r="K23" s="379" t="s">
        <v>100</v>
      </c>
      <c r="L23" s="381">
        <v>3614361</v>
      </c>
      <c r="M23" s="380">
        <v>60.2</v>
      </c>
      <c r="N23" s="382">
        <v>6.24</v>
      </c>
    </row>
    <row r="24" spans="5:14" ht="16" x14ac:dyDescent="0.2">
      <c r="E24" s="378" t="s">
        <v>139</v>
      </c>
      <c r="F24" s="379">
        <v>9</v>
      </c>
      <c r="G24" s="379">
        <v>14</v>
      </c>
      <c r="H24" s="380">
        <v>7.3</v>
      </c>
      <c r="I24" s="379" t="s">
        <v>140</v>
      </c>
      <c r="J24" s="379" t="s">
        <v>138</v>
      </c>
      <c r="K24" s="379" t="s">
        <v>116</v>
      </c>
      <c r="L24" s="381">
        <v>601187</v>
      </c>
      <c r="M24" s="380">
        <v>60.3</v>
      </c>
      <c r="N24" s="382">
        <v>6.8</v>
      </c>
    </row>
    <row r="25" spans="5:14" ht="16" x14ac:dyDescent="0.2">
      <c r="E25" s="378" t="s">
        <v>136</v>
      </c>
      <c r="F25" s="379">
        <v>25</v>
      </c>
      <c r="G25" s="379">
        <v>29</v>
      </c>
      <c r="H25" s="380">
        <v>6.8</v>
      </c>
      <c r="I25" s="379" t="s">
        <v>137</v>
      </c>
      <c r="J25" s="379" t="s">
        <v>138</v>
      </c>
      <c r="K25" s="379" t="s">
        <v>116</v>
      </c>
      <c r="L25" s="381">
        <v>895919</v>
      </c>
      <c r="M25" s="380">
        <v>61.8</v>
      </c>
      <c r="N25" s="382">
        <v>6.69</v>
      </c>
    </row>
    <row r="26" spans="5:14" ht="16" x14ac:dyDescent="0.2">
      <c r="E26" s="378" t="s">
        <v>135</v>
      </c>
      <c r="F26" s="379">
        <v>11</v>
      </c>
      <c r="G26" s="379">
        <v>2</v>
      </c>
      <c r="H26" s="380">
        <v>7.6</v>
      </c>
      <c r="I26" s="379" t="s">
        <v>132</v>
      </c>
      <c r="J26" s="379" t="s">
        <v>103</v>
      </c>
      <c r="K26" s="379" t="s">
        <v>116</v>
      </c>
      <c r="L26" s="381">
        <v>678364</v>
      </c>
      <c r="M26" s="380">
        <v>62.1</v>
      </c>
      <c r="N26" s="382">
        <v>6.63</v>
      </c>
    </row>
    <row r="27" spans="5:14" ht="16" x14ac:dyDescent="0.2">
      <c r="E27" s="378" t="s">
        <v>133</v>
      </c>
      <c r="F27" s="379">
        <v>12</v>
      </c>
      <c r="G27" s="379">
        <v>15</v>
      </c>
      <c r="H27" s="380">
        <v>6.9</v>
      </c>
      <c r="I27" s="379" t="s">
        <v>134</v>
      </c>
      <c r="J27" s="379" t="s">
        <v>103</v>
      </c>
      <c r="K27" s="379" t="s">
        <v>116</v>
      </c>
      <c r="L27" s="381">
        <v>651402</v>
      </c>
      <c r="M27" s="380">
        <v>63.5</v>
      </c>
      <c r="N27" s="382">
        <v>7.32</v>
      </c>
    </row>
    <row r="28" spans="5:14" ht="16" x14ac:dyDescent="0.2">
      <c r="E28" s="378" t="s">
        <v>106</v>
      </c>
      <c r="F28" s="379">
        <v>10</v>
      </c>
      <c r="G28" s="379">
        <v>23</v>
      </c>
      <c r="H28" s="380">
        <v>7.1</v>
      </c>
      <c r="I28" s="379" t="s">
        <v>107</v>
      </c>
      <c r="J28" s="379" t="s">
        <v>103</v>
      </c>
      <c r="K28" s="379" t="s">
        <v>100</v>
      </c>
      <c r="L28" s="381">
        <v>2325531</v>
      </c>
      <c r="M28" s="380">
        <v>63.8</v>
      </c>
      <c r="N28" s="382">
        <v>6.95</v>
      </c>
    </row>
    <row r="29" spans="5:14" ht="16" x14ac:dyDescent="0.2">
      <c r="E29" s="378" t="s">
        <v>131</v>
      </c>
      <c r="F29" s="379">
        <v>2</v>
      </c>
      <c r="G29" s="379">
        <v>55</v>
      </c>
      <c r="H29" s="380">
        <v>7.5</v>
      </c>
      <c r="I29" s="379" t="s">
        <v>132</v>
      </c>
      <c r="J29" s="379" t="s">
        <v>103</v>
      </c>
      <c r="K29" s="379" t="s">
        <v>116</v>
      </c>
      <c r="L29" s="381">
        <v>2703972</v>
      </c>
      <c r="M29" s="380">
        <v>64.599999999999994</v>
      </c>
      <c r="N29" s="382">
        <v>6.87</v>
      </c>
    </row>
    <row r="30" spans="5:14" ht="16" x14ac:dyDescent="0.2">
      <c r="E30" s="378" t="s">
        <v>105</v>
      </c>
      <c r="F30" s="379">
        <v>16</v>
      </c>
      <c r="G30" s="379">
        <v>10</v>
      </c>
      <c r="H30" s="380">
        <v>7</v>
      </c>
      <c r="I30" s="379" t="s">
        <v>102</v>
      </c>
      <c r="J30" s="379" t="s">
        <v>103</v>
      </c>
      <c r="K30" s="379" t="s">
        <v>100</v>
      </c>
      <c r="L30" s="381">
        <v>4528894</v>
      </c>
      <c r="M30" s="380">
        <v>65.8</v>
      </c>
      <c r="N30" s="382">
        <v>6.56</v>
      </c>
    </row>
    <row r="31" spans="5:14" ht="16" x14ac:dyDescent="0.2">
      <c r="E31" s="378" t="s">
        <v>129</v>
      </c>
      <c r="F31" s="379">
        <v>4</v>
      </c>
      <c r="G31" s="379">
        <v>19</v>
      </c>
      <c r="H31" s="380">
        <v>7.2</v>
      </c>
      <c r="I31" s="379" t="s">
        <v>130</v>
      </c>
      <c r="J31" s="379" t="s">
        <v>112</v>
      </c>
      <c r="K31" s="379" t="s">
        <v>116</v>
      </c>
      <c r="L31" s="381">
        <v>5949403</v>
      </c>
      <c r="M31" s="380">
        <v>66.7</v>
      </c>
      <c r="N31" s="382">
        <v>6.69</v>
      </c>
    </row>
    <row r="32" spans="5:14" ht="16" x14ac:dyDescent="0.2">
      <c r="E32" s="378" t="s">
        <v>127</v>
      </c>
      <c r="F32" s="379">
        <v>5</v>
      </c>
      <c r="G32" s="379">
        <v>7</v>
      </c>
      <c r="H32" s="380">
        <v>7.3</v>
      </c>
      <c r="I32" s="379" t="s">
        <v>128</v>
      </c>
      <c r="J32" s="379" t="s">
        <v>115</v>
      </c>
      <c r="K32" s="379" t="s">
        <v>116</v>
      </c>
      <c r="L32" s="381">
        <v>493095</v>
      </c>
      <c r="M32" s="380">
        <v>68</v>
      </c>
      <c r="N32" s="382">
        <v>7.41</v>
      </c>
    </row>
    <row r="33" spans="5:14" ht="16" x14ac:dyDescent="0.2">
      <c r="E33" s="378" t="s">
        <v>125</v>
      </c>
      <c r="F33" s="379">
        <v>24</v>
      </c>
      <c r="G33" s="379">
        <v>57</v>
      </c>
      <c r="H33" s="380">
        <v>6.8</v>
      </c>
      <c r="I33" s="379" t="s">
        <v>126</v>
      </c>
      <c r="J33" s="379" t="s">
        <v>99</v>
      </c>
      <c r="K33" s="379" t="s">
        <v>116</v>
      </c>
      <c r="L33" s="381">
        <v>1246215</v>
      </c>
      <c r="M33" s="380">
        <v>69.599999999999994</v>
      </c>
      <c r="N33" s="382">
        <v>6.72</v>
      </c>
    </row>
    <row r="34" spans="5:14" ht="16" x14ac:dyDescent="0.2">
      <c r="E34" s="378" t="s">
        <v>123</v>
      </c>
      <c r="F34" s="379">
        <v>13</v>
      </c>
      <c r="G34" s="379">
        <v>25</v>
      </c>
      <c r="H34" s="380">
        <v>7.1</v>
      </c>
      <c r="I34" s="379" t="s">
        <v>124</v>
      </c>
      <c r="J34" s="379" t="s">
        <v>99</v>
      </c>
      <c r="K34" s="379" t="s">
        <v>116</v>
      </c>
      <c r="L34" s="381">
        <v>1761848</v>
      </c>
      <c r="M34" s="380">
        <v>69.7</v>
      </c>
      <c r="N34" s="382">
        <v>6.52</v>
      </c>
    </row>
    <row r="35" spans="5:14" ht="16" x14ac:dyDescent="0.2">
      <c r="E35" s="378" t="s">
        <v>104</v>
      </c>
      <c r="F35" s="379">
        <v>22</v>
      </c>
      <c r="G35" s="379">
        <v>107</v>
      </c>
      <c r="H35" s="380">
        <v>6.8</v>
      </c>
      <c r="I35" s="379" t="s">
        <v>102</v>
      </c>
      <c r="J35" s="379" t="s">
        <v>103</v>
      </c>
      <c r="K35" s="379" t="s">
        <v>100</v>
      </c>
      <c r="L35" s="381">
        <v>3223096</v>
      </c>
      <c r="M35" s="380">
        <v>69.7</v>
      </c>
      <c r="N35" s="382">
        <v>7.38</v>
      </c>
    </row>
    <row r="36" spans="5:14" ht="16" x14ac:dyDescent="0.2">
      <c r="E36" s="378" t="s">
        <v>122</v>
      </c>
      <c r="F36" s="379">
        <v>14</v>
      </c>
      <c r="G36" s="379">
        <v>30</v>
      </c>
      <c r="H36" s="380">
        <v>6.9</v>
      </c>
      <c r="I36" s="379" t="s">
        <v>121</v>
      </c>
      <c r="J36" s="379" t="s">
        <v>99</v>
      </c>
      <c r="K36" s="379" t="s">
        <v>116</v>
      </c>
      <c r="L36" s="381">
        <v>2338792</v>
      </c>
      <c r="M36" s="380">
        <v>70.900000000000006</v>
      </c>
      <c r="N36" s="382">
        <v>6.55</v>
      </c>
    </row>
    <row r="37" spans="5:14" ht="16" x14ac:dyDescent="0.2">
      <c r="E37" s="378" t="s">
        <v>120</v>
      </c>
      <c r="F37" s="379">
        <v>7</v>
      </c>
      <c r="G37" s="379">
        <v>6</v>
      </c>
      <c r="H37" s="380">
        <v>7.1</v>
      </c>
      <c r="I37" s="379" t="s">
        <v>121</v>
      </c>
      <c r="J37" s="379" t="s">
        <v>99</v>
      </c>
      <c r="K37" s="379" t="s">
        <v>116</v>
      </c>
      <c r="L37" s="381">
        <v>1750865</v>
      </c>
      <c r="M37" s="380">
        <v>71.599999999999994</v>
      </c>
      <c r="N37" s="382">
        <v>6.95</v>
      </c>
    </row>
    <row r="38" spans="5:14" ht="16" x14ac:dyDescent="0.2">
      <c r="E38" s="378" t="s">
        <v>101</v>
      </c>
      <c r="F38" s="379">
        <v>3</v>
      </c>
      <c r="G38" s="379">
        <v>5</v>
      </c>
      <c r="H38" s="380">
        <v>7.1</v>
      </c>
      <c r="I38" s="379" t="s">
        <v>102</v>
      </c>
      <c r="J38" s="379" t="s">
        <v>103</v>
      </c>
      <c r="K38" s="379" t="s">
        <v>100</v>
      </c>
      <c r="L38" s="381">
        <v>1925706</v>
      </c>
      <c r="M38" s="380">
        <v>72.400000000000006</v>
      </c>
      <c r="N38" s="382">
        <v>7.71</v>
      </c>
    </row>
    <row r="39" spans="5:14" ht="16" x14ac:dyDescent="0.2">
      <c r="E39" s="378" t="s">
        <v>119</v>
      </c>
      <c r="F39" s="379">
        <v>15</v>
      </c>
      <c r="G39" s="379">
        <v>32</v>
      </c>
      <c r="H39" s="380">
        <v>7</v>
      </c>
      <c r="I39" s="379" t="s">
        <v>114</v>
      </c>
      <c r="J39" s="379" t="s">
        <v>115</v>
      </c>
      <c r="K39" s="379" t="s">
        <v>116</v>
      </c>
      <c r="L39" s="381">
        <v>6833420</v>
      </c>
      <c r="M39" s="380">
        <v>76.599999999999994</v>
      </c>
      <c r="N39" s="382">
        <v>6.59</v>
      </c>
    </row>
    <row r="40" spans="5:14" ht="16" x14ac:dyDescent="0.2">
      <c r="E40" s="378" t="s">
        <v>118</v>
      </c>
      <c r="F40" s="379">
        <v>20</v>
      </c>
      <c r="G40" s="379">
        <v>58</v>
      </c>
      <c r="H40" s="380">
        <v>6.9</v>
      </c>
      <c r="I40" s="379" t="s">
        <v>114</v>
      </c>
      <c r="J40" s="379" t="s">
        <v>115</v>
      </c>
      <c r="K40" s="379" t="s">
        <v>116</v>
      </c>
      <c r="L40" s="381">
        <v>6346653</v>
      </c>
      <c r="M40" s="380">
        <v>78.900000000000006</v>
      </c>
      <c r="N40" s="382">
        <v>6.46</v>
      </c>
    </row>
    <row r="41" spans="5:14" ht="16" x14ac:dyDescent="0.2">
      <c r="E41" s="378" t="s">
        <v>117</v>
      </c>
      <c r="F41" s="379">
        <v>1</v>
      </c>
      <c r="G41" s="379">
        <v>13</v>
      </c>
      <c r="H41" s="380">
        <v>7.7</v>
      </c>
      <c r="I41" s="379" t="s">
        <v>114</v>
      </c>
      <c r="J41" s="379" t="s">
        <v>115</v>
      </c>
      <c r="K41" s="379" t="s">
        <v>116</v>
      </c>
      <c r="L41" s="381">
        <v>1889094</v>
      </c>
      <c r="M41" s="380">
        <v>79.7</v>
      </c>
      <c r="N41" s="382">
        <v>7.31</v>
      </c>
    </row>
    <row r="42" spans="5:14" ht="16" x14ac:dyDescent="0.2">
      <c r="E42" s="378" t="s">
        <v>113</v>
      </c>
      <c r="F42" s="379">
        <v>23</v>
      </c>
      <c r="G42" s="379">
        <v>83</v>
      </c>
      <c r="H42" s="380">
        <v>7.1</v>
      </c>
      <c r="I42" s="379" t="s">
        <v>114</v>
      </c>
      <c r="J42" s="379" t="s">
        <v>115</v>
      </c>
      <c r="K42" s="379" t="s">
        <v>116</v>
      </c>
      <c r="L42" s="381">
        <v>2286702</v>
      </c>
      <c r="M42" s="380">
        <v>80.2</v>
      </c>
      <c r="N42" s="382">
        <v>6.5</v>
      </c>
    </row>
    <row r="43" spans="5:14" ht="16" x14ac:dyDescent="0.2">
      <c r="E43" s="383" t="s">
        <v>97</v>
      </c>
      <c r="F43" s="384">
        <v>21</v>
      </c>
      <c r="G43" s="384">
        <v>9</v>
      </c>
      <c r="H43" s="385">
        <v>6.7</v>
      </c>
      <c r="I43" s="384" t="s">
        <v>98</v>
      </c>
      <c r="J43" s="384" t="s">
        <v>99</v>
      </c>
      <c r="K43" s="384" t="s">
        <v>100</v>
      </c>
      <c r="L43" s="386">
        <v>735767</v>
      </c>
      <c r="M43" s="385">
        <v>81.7</v>
      </c>
      <c r="N43" s="387">
        <v>7.43</v>
      </c>
    </row>
  </sheetData>
  <conditionalFormatting sqref="D1:D2 AA1:AA2">
    <cfRule type="expression" dxfId="169" priority="7">
      <formula>$D$2/$E$2&gt;=0.05</formula>
    </cfRule>
  </conditionalFormatting>
  <conditionalFormatting sqref="E1:E2 AB1:AB2">
    <cfRule type="expression" dxfId="168" priority="8">
      <formula>$D$2/$E$2&gt;=0.1</formula>
    </cfRule>
  </conditionalFormatting>
  <conditionalFormatting sqref="F1:F2 AC1:AC2">
    <cfRule type="expression" dxfId="167" priority="9">
      <formula>$D$2/$E$2&gt;=0.15</formula>
    </cfRule>
  </conditionalFormatting>
  <conditionalFormatting sqref="G1:G2 AD1:AD2">
    <cfRule type="expression" dxfId="166" priority="10">
      <formula>$D$2/$E$2&gt;=0.2</formula>
    </cfRule>
  </conditionalFormatting>
  <conditionalFormatting sqref="H1:H2 AE1:AE2">
    <cfRule type="expression" dxfId="165" priority="11">
      <formula>$D$2/$E$2&gt;=0.25</formula>
    </cfRule>
  </conditionalFormatting>
  <conditionalFormatting sqref="I1:I2 AF1:AF2">
    <cfRule type="expression" dxfId="164" priority="12">
      <formula>$D$2/$E$2&gt;=0.3</formula>
    </cfRule>
  </conditionalFormatting>
  <conditionalFormatting sqref="J1:J2 AG1:AG2">
    <cfRule type="expression" dxfId="163" priority="13">
      <formula>$D$2/$E$2&gt;=0.35</formula>
    </cfRule>
  </conditionalFormatting>
  <conditionalFormatting sqref="K1:K2 AH1:AH2">
    <cfRule type="expression" dxfId="162" priority="14">
      <formula>$D$2/$E$2&gt;=0.4</formula>
    </cfRule>
  </conditionalFormatting>
  <conditionalFormatting sqref="L1:L2 AI1:AI2">
    <cfRule type="expression" dxfId="161" priority="15">
      <formula>$D$2/$E$2&gt;=0.45</formula>
    </cfRule>
  </conditionalFormatting>
  <conditionalFormatting sqref="N1:N2 AK1:AK2">
    <cfRule type="expression" dxfId="160" priority="17">
      <formula>$D$2/$E$2&gt;=0.55</formula>
    </cfRule>
  </conditionalFormatting>
  <conditionalFormatting sqref="O1:O2 AL1:AL2">
    <cfRule type="expression" dxfId="159" priority="18">
      <formula>$D$2/$E$2&gt;=0.6</formula>
    </cfRule>
  </conditionalFormatting>
  <conditionalFormatting sqref="P1:P2 AM1:AM2">
    <cfRule type="expression" dxfId="158" priority="19">
      <formula>$D$2/$E$2&gt;=0.65</formula>
    </cfRule>
  </conditionalFormatting>
  <conditionalFormatting sqref="Q1:Q2 AN1:AN2">
    <cfRule type="expression" dxfId="157" priority="20">
      <formula>$D$2/$E$2&gt;=0.7</formula>
    </cfRule>
  </conditionalFormatting>
  <conditionalFormatting sqref="M1:M2 AJ1:AJ2">
    <cfRule type="expression" dxfId="156" priority="16">
      <formula>$D$2/$E$2&gt;=0.5</formula>
    </cfRule>
  </conditionalFormatting>
  <conditionalFormatting sqref="S1">
    <cfRule type="expression" dxfId="155" priority="6">
      <formula>$S$1&lt;&gt;""</formula>
    </cfRule>
  </conditionalFormatting>
  <conditionalFormatting sqref="D1:R2 AA1:AR2 S2:U2 T1:U1">
    <cfRule type="expression" dxfId="154" priority="5" stopIfTrue="1">
      <formula>$S$1="Feedback OFF"</formula>
    </cfRule>
  </conditionalFormatting>
  <conditionalFormatting sqref="R1:R2 AO1:AO2">
    <cfRule type="expression" dxfId="153" priority="21">
      <formula>$D$2/$E$2&gt;=0.75</formula>
    </cfRule>
  </conditionalFormatting>
  <conditionalFormatting sqref="S1:S2 AP1:AP2">
    <cfRule type="expression" dxfId="152" priority="22">
      <formula>$D$2/$E$2&gt;=0.8</formula>
    </cfRule>
  </conditionalFormatting>
  <conditionalFormatting sqref="T1:T2 AQ1:AQ2">
    <cfRule type="expression" dxfId="151" priority="23">
      <formula>$D$2/$E$2&gt;=0.85</formula>
    </cfRule>
  </conditionalFormatting>
  <conditionalFormatting sqref="U1:U2 AR1:AR2">
    <cfRule type="expression" dxfId="150" priority="24">
      <formula>$D$2/$E$2&gt;=1</formula>
    </cfRule>
  </conditionalFormatting>
  <conditionalFormatting sqref="A3:AA100">
    <cfRule type="expression" dxfId="144" priority="2" stopIfTrue="1">
      <formula>$G$2="DRAGGING CELLS IS NOT PERMITTED. PLEASE UNDO LAST ACTION!!"</formula>
    </cfRule>
  </conditionalFormatting>
  <dataValidations count="1">
    <dataValidation type="list" allowBlank="1" showInputMessage="1" showErrorMessage="1" sqref="S1" xr:uid="{3AEE35A8-1554-C04A-8438-8CF152314968}">
      <formula1>"Feedback ON, Taunting ON, Feedback OFF"</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5" stopIfTrue="1" id="{D29A6814-FD74-2F48-94B1-87DEF8D9B727}">
            <xm:f>AND(('4 RankingsSC'!$D$2/'4 RankingsSC'!$E$2&gt;=Scoreboard!$F$19),$S$1&lt;&gt;"Feedback OFF",IF('4 RankingsSC'!A3=FeedbackSFX!$C$2, TRUE, FALSE))</xm:f>
            <x14:dxf>
              <fill>
                <patternFill>
                  <bgColor rgb="FFCEEED0"/>
                </patternFill>
              </fill>
            </x14:dxf>
          </x14:cfRule>
          <x14:cfRule type="expression" priority="26" stopIfTrue="1" id="{39A245E3-A469-4046-A95F-768711D8ADA8}">
            <xm:f>AND(('4 RankingsSC'!$D$2/'4 RankingsSC'!$E$2&gt;=Scoreboard!$F$19),$S$1&lt;&gt;"Feedback OFF",IF('4 RankingsSC'!A3=FeedbackSFX!$K$2, TRUE, FALSE))</xm:f>
            <x14:dxf>
              <fill>
                <patternFill>
                  <bgColor rgb="FFFFFF64"/>
                </patternFill>
              </fill>
            </x14:dxf>
          </x14:cfRule>
          <x14:cfRule type="expression" priority="27" stopIfTrue="1" id="{B4E04F7A-877E-D547-8DB2-D190FADFB18C}">
            <xm:f>AND(('4 RankingsSC'!$D$2/'4 RankingsSC'!$E$2&gt;=Scoreboard!$F$19),$S$1&lt;&gt;"Feedback OFF",AND(IF('4 RankingsSC'!A3&lt;&gt;FeedbackSFX!$C$2, TRUE, FALSE),'4 RankingsSC'!A3&lt;&gt;"",_xlfn.ISFORMULA('4 RankingsSC'!A3)))</xm:f>
            <x14:dxf>
              <fill>
                <patternFill>
                  <bgColor rgb="FFFF99CC"/>
                </patternFill>
              </fill>
            </x14:dxf>
          </x14:cfRule>
          <xm:sqref>A3:AO43</xm:sqref>
        </x14:conditionalFormatting>
        <x14:conditionalFormatting xmlns:xm="http://schemas.microsoft.com/office/excel/2006/main">
          <x14:cfRule type="expression" priority="4" stopIfTrue="1" id="{6BAF9064-4BCC-5D4F-9729-C7A02A815DF3}">
            <xm:f>Scoreboard!$F$24&lt;&gt;""</xm:f>
            <x14:dxf>
              <font>
                <color rgb="FF9C0006"/>
              </font>
              <fill>
                <patternFill>
                  <fgColor indexed="64"/>
                  <bgColor rgb="FFFFC7CE"/>
                </patternFill>
              </fill>
            </x14:dxf>
          </x14:cfRule>
          <xm:sqref>L1:Q1</xm:sqref>
        </x14:conditionalFormatting>
        <x14:conditionalFormatting xmlns:xm="http://schemas.microsoft.com/office/excel/2006/main">
          <x14:cfRule type="expression" priority="1" stopIfTrue="1" id="{0FA1C8A1-2F2C-8A42-9C37-99EA7D0FBC38}">
            <xm:f>Scoreboard!$E$4="Excel version: Invalid"</xm:f>
            <x14:dxf>
              <font>
                <color rgb="FF9C0006"/>
              </font>
              <fill>
                <patternFill>
                  <fgColor indexed="64"/>
                  <bgColor rgb="FFFFC7CE"/>
                </patternFill>
              </fill>
            </x14:dxf>
          </x14:cfRule>
          <x14:cfRule type="expression" priority="3" stopIfTrue="1" id="{E62953ED-5062-7C49-AAFE-C4A2A131A997}">
            <xm:f>Scoreboard!$F$24&lt;&gt;""</xm:f>
            <x14:dxf>
              <font>
                <color rgb="FF9C0006"/>
              </font>
              <fill>
                <patternFill>
                  <fgColor indexed="64"/>
                  <bgColor rgb="FFFFC7CE"/>
                </patternFill>
              </fill>
            </x14:dxf>
          </x14:cfRule>
          <xm:sqref>A3:AA100</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70E31-39B0-A342-886D-C41FF94CCAD0}">
  <sheetPr>
    <tabColor rgb="FF4FADEA"/>
  </sheetPr>
  <dimension ref="D1:AR43"/>
  <sheetViews>
    <sheetView zoomScale="150" zoomScaleNormal="150" workbookViewId="0">
      <pane ySplit="2" topLeftCell="A3" activePane="bottomLeft" state="frozen"/>
      <selection pane="bottomLeft" activeCell="A3" sqref="A3:XFD3"/>
    </sheetView>
  </sheetViews>
  <sheetFormatPr baseColWidth="10" defaultColWidth="10.83203125" defaultRowHeight="9" x14ac:dyDescent="0.15"/>
  <cols>
    <col min="1" max="3" width="1" style="286" customWidth="1"/>
    <col min="4" max="4" width="3" style="286" customWidth="1"/>
    <col min="5" max="5" width="20.83203125" style="286" customWidth="1"/>
    <col min="6" max="7" width="12.1640625" style="286" customWidth="1"/>
    <col min="8" max="8" width="14.5" style="286" customWidth="1"/>
    <col min="9" max="10" width="10.83203125" style="286"/>
    <col min="11" max="11" width="14.83203125" style="286" customWidth="1"/>
    <col min="12" max="12" width="15.83203125" style="286" customWidth="1"/>
    <col min="13" max="13" width="19.83203125" style="286" customWidth="1"/>
    <col min="14" max="14" width="21" style="286" customWidth="1"/>
    <col min="15" max="16384" width="10.83203125" style="286"/>
  </cols>
  <sheetData>
    <row r="1" spans="4:44" s="327" customFormat="1" ht="22" customHeight="1" x14ac:dyDescent="0.15">
      <c r="D1" s="301" t="s">
        <v>503</v>
      </c>
      <c r="E1" s="301" t="s">
        <v>504</v>
      </c>
      <c r="F1" s="301" t="s">
        <v>505</v>
      </c>
      <c r="G1" s="302"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301"/>
      <c r="I1" s="301"/>
      <c r="J1" s="301"/>
      <c r="K1" s="301"/>
      <c r="L1" s="302" t="str">
        <f>'4 RankingsSC'!$L$1</f>
        <v>Joe Bobcat</v>
      </c>
      <c r="M1" s="302"/>
      <c r="N1" s="302"/>
      <c r="O1" s="302" t="s">
        <v>506</v>
      </c>
      <c r="P1" s="302"/>
      <c r="Q1" s="302"/>
      <c r="R1" s="302"/>
      <c r="S1" s="302" t="s">
        <v>507</v>
      </c>
      <c r="T1" s="302"/>
      <c r="U1" s="302"/>
      <c r="V1" s="286"/>
      <c r="W1" s="286"/>
      <c r="X1" s="286"/>
      <c r="Y1" s="286"/>
      <c r="Z1" s="286"/>
      <c r="AA1" s="301" t="str">
        <f t="shared" ref="AA1:AD2" si="0">D1</f>
        <v>earned</v>
      </c>
      <c r="AB1" s="301" t="str">
        <f t="shared" si="0"/>
        <v>possible</v>
      </c>
      <c r="AC1" s="301" t="str">
        <f t="shared" si="0"/>
        <v>cell</v>
      </c>
      <c r="AD1" s="302" t="str">
        <f t="shared" ca="1" si="0"/>
        <v>error</v>
      </c>
      <c r="AE1" s="301"/>
      <c r="AF1" s="301"/>
      <c r="AG1" s="286"/>
      <c r="AH1" s="286"/>
      <c r="AI1" s="302" t="str">
        <f>L1</f>
        <v>Joe Bobcat</v>
      </c>
      <c r="AJ1" s="302"/>
      <c r="AK1" s="286"/>
      <c r="AL1" s="286"/>
      <c r="AM1" s="286"/>
      <c r="AN1" s="286"/>
      <c r="AO1" s="302" t="s">
        <v>506</v>
      </c>
      <c r="AP1" s="286"/>
      <c r="AQ1" s="286"/>
      <c r="AR1" s="286"/>
    </row>
    <row r="2" spans="4:44" s="327" customFormat="1" ht="23" customHeight="1" x14ac:dyDescent="0.15">
      <c r="D2" s="301">
        <f ca="1">'4 RankingsSC'!$D$2</f>
        <v>0</v>
      </c>
      <c r="E2" s="306">
        <f>'4 RankingsSC'!$E$2</f>
        <v>10</v>
      </c>
      <c r="F2" s="301" t="str" cm="1">
        <f t="array" aca="1" ref="F2" ca="1">SUBSTITUTE(IF(LEN(CELL("address"))&lt;15,CELL("address"),""),"$","")</f>
        <v/>
      </c>
      <c r="G2" s="302" t="str" cm="1">
        <f t="array" aca="1" ref="G2" ca="1">IF(ISNUMBER(SEARCH("#REF!",_xlfn.SINGLE(_xlfn.FORMULATEXT(INDIRECT("'4 RankingsSC'!" &amp; F2))))), "DRAGGING CELLS IS NOT PERMITTED. PLEASE UNDO LAST ACTION!!",IF(IF('4 RankingsSC'!E2=0,1,'4 RankingsSC'!F2/'4 RankingsSC'!E2)&gt;=Scoreboard!$F$19,IF(ISNUMBER(SEARCH("#REF!",_xlfn.SINGLE(_xlfn.FORMULATEXT(INDIRECT("'4 RankingsSC'!"&amp;F2))))),"DRAGGING CELLS IS NOT PERMITTED. PLEASE UNDO LAST ACTION!!",IF($S$1&lt;&gt;"Feedback OFF",IFERROR(HLOOKUP(INDIRECT("'4 RankingsSC'!"&amp;F2),FeedbackSFX!$B$2:$N$10,IF($S$1="Feedback ON", 2, FeedbackSFX!B1), FALSE), ""),"")),"Earn "&amp;TEXT(Scoreboard!$F$19,"0%")&amp;" to unlock score and feedback."))</f>
        <v/>
      </c>
      <c r="H2" s="301"/>
      <c r="I2" s="301"/>
      <c r="J2" s="301"/>
      <c r="K2" s="301"/>
      <c r="L2" s="307"/>
      <c r="M2" s="301"/>
      <c r="N2" s="301"/>
      <c r="O2" s="301"/>
      <c r="P2" s="301"/>
      <c r="Q2" s="301"/>
      <c r="R2" s="301"/>
      <c r="S2" s="301"/>
      <c r="T2" s="301"/>
      <c r="U2" s="301"/>
      <c r="V2" s="286"/>
      <c r="W2" s="286"/>
      <c r="X2" s="286"/>
      <c r="Y2" s="286"/>
      <c r="Z2" s="286"/>
      <c r="AA2" s="308">
        <f t="shared" ca="1" si="0"/>
        <v>0</v>
      </c>
      <c r="AB2" s="308">
        <f t="shared" si="0"/>
        <v>10</v>
      </c>
      <c r="AC2" s="308" t="str">
        <f t="shared" ca="1" si="0"/>
        <v/>
      </c>
      <c r="AD2" s="302" t="str">
        <f t="shared" ca="1" si="0"/>
        <v/>
      </c>
      <c r="AE2" s="301"/>
      <c r="AF2" s="301"/>
      <c r="AG2" s="286"/>
      <c r="AH2" s="286"/>
      <c r="AI2" s="286"/>
      <c r="AJ2" s="286"/>
      <c r="AK2" s="286"/>
      <c r="AL2" s="286"/>
      <c r="AM2" s="286"/>
      <c r="AN2" s="286"/>
      <c r="AO2" s="286"/>
      <c r="AP2" s="286"/>
      <c r="AQ2" s="286"/>
      <c r="AR2" s="286"/>
    </row>
    <row r="3" spans="4:44" s="286" customFormat="1" ht="5" customHeight="1" x14ac:dyDescent="0.15"/>
    <row r="5" spans="4:44" s="286" customFormat="1" x14ac:dyDescent="0.15">
      <c r="E5" s="303" t="s">
        <v>83</v>
      </c>
    </row>
    <row r="6" spans="4:44" s="286" customFormat="1" x14ac:dyDescent="0.15">
      <c r="E6" s="286" t="s">
        <v>535</v>
      </c>
    </row>
    <row r="7" spans="4:44" s="286" customFormat="1" x14ac:dyDescent="0.15"/>
    <row r="12" spans="4:44" s="286" customFormat="1" x14ac:dyDescent="0.15">
      <c r="E12" s="302" t="s">
        <v>85</v>
      </c>
    </row>
    <row r="13" spans="4:44" s="286" customFormat="1" x14ac:dyDescent="0.15">
      <c r="E13" s="390" t="str">
        <f>_xlfn.CONCAT($M$19:$M$43)</f>
        <v>81.772.469.765.863.860.258.780.279.778.976.671.670.969.769.66866.764.663.562.161.860.357.955.955.2</v>
      </c>
      <c r="G13" s="286" t="s">
        <v>22</v>
      </c>
    </row>
    <row r="15" spans="4:44" s="286" customFormat="1" x14ac:dyDescent="0.15">
      <c r="E15" s="302" t="s">
        <v>86</v>
      </c>
    </row>
    <row r="16" spans="4:44" s="286" customFormat="1" x14ac:dyDescent="0.15">
      <c r="E16" s="390">
        <f>SUBTOTAL(3,$E$19:$E$43)</f>
        <v>23</v>
      </c>
      <c r="G16" s="286" t="s">
        <v>22</v>
      </c>
    </row>
    <row r="18" spans="5:14" s="286" customFormat="1" ht="10" x14ac:dyDescent="0.15">
      <c r="E18" s="389" t="s">
        <v>87</v>
      </c>
      <c r="F18" s="389" t="s">
        <v>88</v>
      </c>
      <c r="G18" s="389" t="s">
        <v>89</v>
      </c>
      <c r="H18" s="389" t="s">
        <v>90</v>
      </c>
      <c r="I18" s="389" t="s">
        <v>91</v>
      </c>
      <c r="J18" s="389" t="s">
        <v>92</v>
      </c>
      <c r="K18" s="389" t="s">
        <v>93</v>
      </c>
      <c r="L18" s="389" t="s">
        <v>94</v>
      </c>
      <c r="M18" s="389" t="s">
        <v>95</v>
      </c>
      <c r="N18" s="389" t="s">
        <v>96</v>
      </c>
    </row>
    <row r="19" spans="5:14" s="286" customFormat="1" x14ac:dyDescent="0.15">
      <c r="E19" s="302" t="s">
        <v>97</v>
      </c>
      <c r="F19" s="301">
        <v>21</v>
      </c>
      <c r="G19" s="301">
        <v>9</v>
      </c>
      <c r="H19" s="391">
        <v>6.7</v>
      </c>
      <c r="I19" s="301" t="s">
        <v>98</v>
      </c>
      <c r="J19" s="301" t="s">
        <v>99</v>
      </c>
      <c r="K19" s="301" t="s">
        <v>100</v>
      </c>
      <c r="L19" s="392">
        <v>735767</v>
      </c>
      <c r="M19" s="391">
        <v>81.7</v>
      </c>
      <c r="N19" s="393">
        <v>7.43</v>
      </c>
    </row>
    <row r="20" spans="5:14" s="286" customFormat="1" x14ac:dyDescent="0.15">
      <c r="E20" s="302" t="s">
        <v>101</v>
      </c>
      <c r="F20" s="301">
        <v>3</v>
      </c>
      <c r="G20" s="301">
        <v>5</v>
      </c>
      <c r="H20" s="391">
        <v>7.1</v>
      </c>
      <c r="I20" s="301" t="s">
        <v>102</v>
      </c>
      <c r="J20" s="301" t="s">
        <v>103</v>
      </c>
      <c r="K20" s="301" t="s">
        <v>100</v>
      </c>
      <c r="L20" s="392">
        <v>1925706</v>
      </c>
      <c r="M20" s="391">
        <v>72.400000000000006</v>
      </c>
      <c r="N20" s="393">
        <v>7.71</v>
      </c>
    </row>
    <row r="21" spans="5:14" s="286" customFormat="1" x14ac:dyDescent="0.15">
      <c r="E21" s="302" t="s">
        <v>104</v>
      </c>
      <c r="F21" s="301">
        <v>22</v>
      </c>
      <c r="G21" s="301">
        <v>107</v>
      </c>
      <c r="H21" s="391">
        <v>6.8</v>
      </c>
      <c r="I21" s="301" t="s">
        <v>102</v>
      </c>
      <c r="J21" s="301" t="s">
        <v>103</v>
      </c>
      <c r="K21" s="301" t="s">
        <v>100</v>
      </c>
      <c r="L21" s="392">
        <v>3223096</v>
      </c>
      <c r="M21" s="391">
        <v>69.7</v>
      </c>
      <c r="N21" s="393">
        <v>7.38</v>
      </c>
    </row>
    <row r="22" spans="5:14" s="286" customFormat="1" x14ac:dyDescent="0.15">
      <c r="E22" s="302" t="s">
        <v>105</v>
      </c>
      <c r="F22" s="301">
        <v>16</v>
      </c>
      <c r="G22" s="301">
        <v>10</v>
      </c>
      <c r="H22" s="391">
        <v>7</v>
      </c>
      <c r="I22" s="301" t="s">
        <v>102</v>
      </c>
      <c r="J22" s="301" t="s">
        <v>103</v>
      </c>
      <c r="K22" s="301" t="s">
        <v>100</v>
      </c>
      <c r="L22" s="392">
        <v>4528894</v>
      </c>
      <c r="M22" s="391">
        <v>65.8</v>
      </c>
      <c r="N22" s="393">
        <v>6.56</v>
      </c>
    </row>
    <row r="23" spans="5:14" s="286" customFormat="1" x14ac:dyDescent="0.15">
      <c r="E23" s="302" t="s">
        <v>106</v>
      </c>
      <c r="F23" s="301">
        <v>10</v>
      </c>
      <c r="G23" s="301">
        <v>23</v>
      </c>
      <c r="H23" s="391">
        <v>7.1</v>
      </c>
      <c r="I23" s="301" t="s">
        <v>107</v>
      </c>
      <c r="J23" s="301" t="s">
        <v>103</v>
      </c>
      <c r="K23" s="301" t="s">
        <v>100</v>
      </c>
      <c r="L23" s="392">
        <v>2325531</v>
      </c>
      <c r="M23" s="391">
        <v>63.8</v>
      </c>
      <c r="N23" s="393">
        <v>6.95</v>
      </c>
    </row>
    <row r="24" spans="5:14" s="286" customFormat="1" hidden="1" x14ac:dyDescent="0.15">
      <c r="E24" s="302" t="s">
        <v>108</v>
      </c>
      <c r="F24" s="301">
        <v>6</v>
      </c>
      <c r="G24" s="301">
        <v>36</v>
      </c>
      <c r="H24" s="391">
        <v>7.2</v>
      </c>
      <c r="I24" s="301" t="s">
        <v>109</v>
      </c>
      <c r="J24" s="301" t="s">
        <v>103</v>
      </c>
      <c r="K24" s="301" t="s">
        <v>100</v>
      </c>
      <c r="L24" s="392">
        <v>3614361</v>
      </c>
      <c r="M24" s="391">
        <v>60.2</v>
      </c>
      <c r="N24" s="393">
        <v>6.24</v>
      </c>
    </row>
    <row r="25" spans="5:14" s="286" customFormat="1" x14ac:dyDescent="0.15">
      <c r="E25" s="302" t="s">
        <v>110</v>
      </c>
      <c r="F25" s="301">
        <v>8</v>
      </c>
      <c r="G25" s="301">
        <v>18</v>
      </c>
      <c r="H25" s="391">
        <v>6.9</v>
      </c>
      <c r="I25" s="301" t="s">
        <v>111</v>
      </c>
      <c r="J25" s="301" t="s">
        <v>112</v>
      </c>
      <c r="K25" s="301" t="s">
        <v>100</v>
      </c>
      <c r="L25" s="392">
        <v>4694565</v>
      </c>
      <c r="M25" s="391">
        <v>58.7</v>
      </c>
      <c r="N25" s="393">
        <v>6.79</v>
      </c>
    </row>
    <row r="26" spans="5:14" s="286" customFormat="1" x14ac:dyDescent="0.15">
      <c r="E26" s="302" t="s">
        <v>113</v>
      </c>
      <c r="F26" s="301">
        <v>23</v>
      </c>
      <c r="G26" s="301">
        <v>83</v>
      </c>
      <c r="H26" s="391">
        <v>7.1</v>
      </c>
      <c r="I26" s="301" t="s">
        <v>114</v>
      </c>
      <c r="J26" s="301" t="s">
        <v>115</v>
      </c>
      <c r="K26" s="301" t="s">
        <v>116</v>
      </c>
      <c r="L26" s="392">
        <v>2286702</v>
      </c>
      <c r="M26" s="391">
        <v>80.2</v>
      </c>
      <c r="N26" s="393">
        <v>6.5</v>
      </c>
    </row>
    <row r="27" spans="5:14" s="286" customFormat="1" x14ac:dyDescent="0.15">
      <c r="E27" s="302" t="s">
        <v>117</v>
      </c>
      <c r="F27" s="301">
        <v>1</v>
      </c>
      <c r="G27" s="301">
        <v>13</v>
      </c>
      <c r="H27" s="391">
        <v>7.7</v>
      </c>
      <c r="I27" s="301" t="s">
        <v>114</v>
      </c>
      <c r="J27" s="301" t="s">
        <v>115</v>
      </c>
      <c r="K27" s="301" t="s">
        <v>116</v>
      </c>
      <c r="L27" s="392">
        <v>1889094</v>
      </c>
      <c r="M27" s="391">
        <v>79.7</v>
      </c>
      <c r="N27" s="393">
        <v>7.31</v>
      </c>
    </row>
    <row r="28" spans="5:14" s="286" customFormat="1" hidden="1" x14ac:dyDescent="0.15">
      <c r="E28" s="302" t="s">
        <v>118</v>
      </c>
      <c r="F28" s="301">
        <v>20</v>
      </c>
      <c r="G28" s="301">
        <v>58</v>
      </c>
      <c r="H28" s="391">
        <v>6.9</v>
      </c>
      <c r="I28" s="301" t="s">
        <v>114</v>
      </c>
      <c r="J28" s="301" t="s">
        <v>115</v>
      </c>
      <c r="K28" s="301" t="s">
        <v>116</v>
      </c>
      <c r="L28" s="392">
        <v>6346653</v>
      </c>
      <c r="M28" s="391">
        <v>78.900000000000006</v>
      </c>
      <c r="N28" s="393">
        <v>6.46</v>
      </c>
    </row>
    <row r="29" spans="5:14" s="286" customFormat="1" x14ac:dyDescent="0.15">
      <c r="E29" s="302" t="s">
        <v>119</v>
      </c>
      <c r="F29" s="301">
        <v>15</v>
      </c>
      <c r="G29" s="301">
        <v>32</v>
      </c>
      <c r="H29" s="391">
        <v>7</v>
      </c>
      <c r="I29" s="301" t="s">
        <v>114</v>
      </c>
      <c r="J29" s="301" t="s">
        <v>115</v>
      </c>
      <c r="K29" s="301" t="s">
        <v>116</v>
      </c>
      <c r="L29" s="392">
        <v>6833420</v>
      </c>
      <c r="M29" s="391">
        <v>76.599999999999994</v>
      </c>
      <c r="N29" s="393">
        <v>6.59</v>
      </c>
    </row>
    <row r="30" spans="5:14" s="286" customFormat="1" x14ac:dyDescent="0.15">
      <c r="E30" s="302" t="s">
        <v>120</v>
      </c>
      <c r="F30" s="301">
        <v>7</v>
      </c>
      <c r="G30" s="301">
        <v>6</v>
      </c>
      <c r="H30" s="391">
        <v>7.1</v>
      </c>
      <c r="I30" s="301" t="s">
        <v>121</v>
      </c>
      <c r="J30" s="301" t="s">
        <v>99</v>
      </c>
      <c r="K30" s="301" t="s">
        <v>116</v>
      </c>
      <c r="L30" s="392">
        <v>1750865</v>
      </c>
      <c r="M30" s="391">
        <v>71.599999999999994</v>
      </c>
      <c r="N30" s="393">
        <v>6.95</v>
      </c>
    </row>
    <row r="31" spans="5:14" s="286" customFormat="1" x14ac:dyDescent="0.15">
      <c r="E31" s="302" t="s">
        <v>122</v>
      </c>
      <c r="F31" s="301">
        <v>14</v>
      </c>
      <c r="G31" s="301">
        <v>30</v>
      </c>
      <c r="H31" s="391">
        <v>6.9</v>
      </c>
      <c r="I31" s="301" t="s">
        <v>121</v>
      </c>
      <c r="J31" s="301" t="s">
        <v>99</v>
      </c>
      <c r="K31" s="301" t="s">
        <v>116</v>
      </c>
      <c r="L31" s="392">
        <v>2338792</v>
      </c>
      <c r="M31" s="391">
        <v>70.900000000000006</v>
      </c>
      <c r="N31" s="393">
        <v>6.55</v>
      </c>
    </row>
    <row r="32" spans="5:14" s="286" customFormat="1" x14ac:dyDescent="0.15">
      <c r="E32" s="302" t="s">
        <v>123</v>
      </c>
      <c r="F32" s="301">
        <v>13</v>
      </c>
      <c r="G32" s="301">
        <v>25</v>
      </c>
      <c r="H32" s="391">
        <v>7.1</v>
      </c>
      <c r="I32" s="301" t="s">
        <v>124</v>
      </c>
      <c r="J32" s="301" t="s">
        <v>99</v>
      </c>
      <c r="K32" s="301" t="s">
        <v>116</v>
      </c>
      <c r="L32" s="392">
        <v>1761848</v>
      </c>
      <c r="M32" s="391">
        <v>69.7</v>
      </c>
      <c r="N32" s="393">
        <v>6.52</v>
      </c>
    </row>
    <row r="33" spans="5:14" s="286" customFormat="1" x14ac:dyDescent="0.15">
      <c r="E33" s="302" t="s">
        <v>125</v>
      </c>
      <c r="F33" s="301">
        <v>24</v>
      </c>
      <c r="G33" s="301">
        <v>57</v>
      </c>
      <c r="H33" s="391">
        <v>6.8</v>
      </c>
      <c r="I33" s="301" t="s">
        <v>126</v>
      </c>
      <c r="J33" s="301" t="s">
        <v>99</v>
      </c>
      <c r="K33" s="301" t="s">
        <v>116</v>
      </c>
      <c r="L33" s="392">
        <v>1246215</v>
      </c>
      <c r="M33" s="391">
        <v>69.599999999999994</v>
      </c>
      <c r="N33" s="393">
        <v>6.72</v>
      </c>
    </row>
    <row r="34" spans="5:14" s="286" customFormat="1" x14ac:dyDescent="0.15">
      <c r="E34" s="302" t="s">
        <v>127</v>
      </c>
      <c r="F34" s="301">
        <v>5</v>
      </c>
      <c r="G34" s="301">
        <v>7</v>
      </c>
      <c r="H34" s="391">
        <v>7.3</v>
      </c>
      <c r="I34" s="301" t="s">
        <v>128</v>
      </c>
      <c r="J34" s="301" t="s">
        <v>115</v>
      </c>
      <c r="K34" s="301" t="s">
        <v>116</v>
      </c>
      <c r="L34" s="392">
        <v>493095</v>
      </c>
      <c r="M34" s="391">
        <v>68</v>
      </c>
      <c r="N34" s="393">
        <v>7.41</v>
      </c>
    </row>
    <row r="35" spans="5:14" s="286" customFormat="1" x14ac:dyDescent="0.15">
      <c r="E35" s="302" t="s">
        <v>129</v>
      </c>
      <c r="F35" s="301">
        <v>4</v>
      </c>
      <c r="G35" s="301">
        <v>19</v>
      </c>
      <c r="H35" s="391">
        <v>7.2</v>
      </c>
      <c r="I35" s="301" t="s">
        <v>130</v>
      </c>
      <c r="J35" s="301" t="s">
        <v>112</v>
      </c>
      <c r="K35" s="301" t="s">
        <v>116</v>
      </c>
      <c r="L35" s="392">
        <v>5949403</v>
      </c>
      <c r="M35" s="391">
        <v>66.7</v>
      </c>
      <c r="N35" s="393">
        <v>6.69</v>
      </c>
    </row>
    <row r="36" spans="5:14" s="286" customFormat="1" x14ac:dyDescent="0.15">
      <c r="E36" s="302" t="s">
        <v>131</v>
      </c>
      <c r="F36" s="301">
        <v>2</v>
      </c>
      <c r="G36" s="301">
        <v>55</v>
      </c>
      <c r="H36" s="391">
        <v>7.5</v>
      </c>
      <c r="I36" s="301" t="s">
        <v>132</v>
      </c>
      <c r="J36" s="301" t="s">
        <v>103</v>
      </c>
      <c r="K36" s="301" t="s">
        <v>116</v>
      </c>
      <c r="L36" s="392">
        <v>2703972</v>
      </c>
      <c r="M36" s="391">
        <v>64.599999999999994</v>
      </c>
      <c r="N36" s="393">
        <v>6.87</v>
      </c>
    </row>
    <row r="37" spans="5:14" s="286" customFormat="1" x14ac:dyDescent="0.15">
      <c r="E37" s="302" t="s">
        <v>133</v>
      </c>
      <c r="F37" s="301">
        <v>12</v>
      </c>
      <c r="G37" s="301">
        <v>15</v>
      </c>
      <c r="H37" s="391">
        <v>6.9</v>
      </c>
      <c r="I37" s="301" t="s">
        <v>134</v>
      </c>
      <c r="J37" s="301" t="s">
        <v>103</v>
      </c>
      <c r="K37" s="301" t="s">
        <v>116</v>
      </c>
      <c r="L37" s="392">
        <v>651402</v>
      </c>
      <c r="M37" s="391">
        <v>63.5</v>
      </c>
      <c r="N37" s="393">
        <v>7.32</v>
      </c>
    </row>
    <row r="38" spans="5:14" s="286" customFormat="1" x14ac:dyDescent="0.15">
      <c r="E38" s="302" t="s">
        <v>135</v>
      </c>
      <c r="F38" s="301">
        <v>11</v>
      </c>
      <c r="G38" s="301">
        <v>2</v>
      </c>
      <c r="H38" s="391">
        <v>7.6</v>
      </c>
      <c r="I38" s="301" t="s">
        <v>132</v>
      </c>
      <c r="J38" s="301" t="s">
        <v>103</v>
      </c>
      <c r="K38" s="301" t="s">
        <v>116</v>
      </c>
      <c r="L38" s="392">
        <v>678364</v>
      </c>
      <c r="M38" s="391">
        <v>62.1</v>
      </c>
      <c r="N38" s="393">
        <v>6.63</v>
      </c>
    </row>
    <row r="39" spans="5:14" s="286" customFormat="1" x14ac:dyDescent="0.15">
      <c r="E39" s="302" t="s">
        <v>136</v>
      </c>
      <c r="F39" s="301">
        <v>25</v>
      </c>
      <c r="G39" s="301">
        <v>29</v>
      </c>
      <c r="H39" s="391">
        <v>6.8</v>
      </c>
      <c r="I39" s="301" t="s">
        <v>137</v>
      </c>
      <c r="J39" s="301" t="s">
        <v>138</v>
      </c>
      <c r="K39" s="301" t="s">
        <v>116</v>
      </c>
      <c r="L39" s="392">
        <v>895919</v>
      </c>
      <c r="M39" s="391">
        <v>61.8</v>
      </c>
      <c r="N39" s="393">
        <v>6.69</v>
      </c>
    </row>
    <row r="40" spans="5:14" s="286" customFormat="1" x14ac:dyDescent="0.15">
      <c r="E40" s="302" t="s">
        <v>139</v>
      </c>
      <c r="F40" s="301">
        <v>9</v>
      </c>
      <c r="G40" s="301">
        <v>14</v>
      </c>
      <c r="H40" s="391">
        <v>7.3</v>
      </c>
      <c r="I40" s="301" t="s">
        <v>140</v>
      </c>
      <c r="J40" s="301" t="s">
        <v>138</v>
      </c>
      <c r="K40" s="301" t="s">
        <v>116</v>
      </c>
      <c r="L40" s="392">
        <v>601187</v>
      </c>
      <c r="M40" s="391">
        <v>60.3</v>
      </c>
      <c r="N40" s="393">
        <v>6.8</v>
      </c>
    </row>
    <row r="41" spans="5:14" s="286" customFormat="1" x14ac:dyDescent="0.15">
      <c r="E41" s="302" t="s">
        <v>141</v>
      </c>
      <c r="F41" s="301">
        <v>19</v>
      </c>
      <c r="G41" s="301">
        <v>16</v>
      </c>
      <c r="H41" s="391">
        <v>7.1</v>
      </c>
      <c r="I41" s="301" t="s">
        <v>142</v>
      </c>
      <c r="J41" s="301" t="s">
        <v>138</v>
      </c>
      <c r="K41" s="301" t="s">
        <v>116</v>
      </c>
      <c r="L41" s="392">
        <v>1017877</v>
      </c>
      <c r="M41" s="391">
        <v>57.9</v>
      </c>
      <c r="N41" s="393">
        <v>7.54</v>
      </c>
    </row>
    <row r="42" spans="5:14" s="286" customFormat="1" x14ac:dyDescent="0.15">
      <c r="E42" s="302" t="s">
        <v>143</v>
      </c>
      <c r="F42" s="301">
        <v>18</v>
      </c>
      <c r="G42" s="301">
        <v>17</v>
      </c>
      <c r="H42" s="391">
        <v>7.1</v>
      </c>
      <c r="I42" s="301" t="s">
        <v>144</v>
      </c>
      <c r="J42" s="301" t="s">
        <v>138</v>
      </c>
      <c r="K42" s="301" t="s">
        <v>116</v>
      </c>
      <c r="L42" s="392">
        <v>627618</v>
      </c>
      <c r="M42" s="391">
        <v>55.9</v>
      </c>
      <c r="N42" s="393">
        <v>7.24</v>
      </c>
    </row>
    <row r="43" spans="5:14" s="286" customFormat="1" x14ac:dyDescent="0.15">
      <c r="E43" s="302" t="s">
        <v>145</v>
      </c>
      <c r="F43" s="301">
        <v>17</v>
      </c>
      <c r="G43" s="301">
        <v>27</v>
      </c>
      <c r="H43" s="391">
        <v>7.2</v>
      </c>
      <c r="I43" s="301" t="s">
        <v>146</v>
      </c>
      <c r="J43" s="301" t="s">
        <v>138</v>
      </c>
      <c r="K43" s="301" t="s">
        <v>116</v>
      </c>
      <c r="L43" s="392">
        <v>3458790</v>
      </c>
      <c r="M43" s="391">
        <v>55.2</v>
      </c>
      <c r="N43" s="393">
        <v>6.97</v>
      </c>
    </row>
  </sheetData>
  <conditionalFormatting sqref="D1:D2 AA1:AA2">
    <cfRule type="expression" dxfId="142" priority="3">
      <formula>$D$2/$E$2&gt;=0.05</formula>
    </cfRule>
  </conditionalFormatting>
  <conditionalFormatting sqref="E1:E2 AB1:AB2">
    <cfRule type="expression" dxfId="141" priority="4">
      <formula>$D$2/$E$2&gt;=0.1</formula>
    </cfRule>
  </conditionalFormatting>
  <conditionalFormatting sqref="F1:F2 AC1:AC2">
    <cfRule type="expression" dxfId="140" priority="5">
      <formula>$D$2/$E$2&gt;=0.15</formula>
    </cfRule>
  </conditionalFormatting>
  <conditionalFormatting sqref="G1:G2 AD1:AD2">
    <cfRule type="expression" dxfId="139" priority="6">
      <formula>$D$2/$E$2&gt;=0.2</formula>
    </cfRule>
  </conditionalFormatting>
  <conditionalFormatting sqref="H1:H2 AE1:AE2">
    <cfRule type="expression" dxfId="138" priority="7">
      <formula>$D$2/$E$2&gt;=0.25</formula>
    </cfRule>
  </conditionalFormatting>
  <conditionalFormatting sqref="I1:I2 AF1:AF2">
    <cfRule type="expression" dxfId="137" priority="8">
      <formula>$D$2/$E$2&gt;=0.3</formula>
    </cfRule>
  </conditionalFormatting>
  <conditionalFormatting sqref="J1:J2 AG1:AG2">
    <cfRule type="expression" dxfId="136" priority="9">
      <formula>$D$2/$E$2&gt;=0.35</formula>
    </cfRule>
  </conditionalFormatting>
  <conditionalFormatting sqref="K1:K2 AH1:AH2">
    <cfRule type="expression" dxfId="135" priority="10">
      <formula>$D$2/$E$2&gt;=0.4</formula>
    </cfRule>
  </conditionalFormatting>
  <conditionalFormatting sqref="L1:L2 AI1:AI2">
    <cfRule type="expression" dxfId="134" priority="11">
      <formula>$D$2/$E$2&gt;=0.45</formula>
    </cfRule>
  </conditionalFormatting>
  <conditionalFormatting sqref="N1:N2 AK1:AK2">
    <cfRule type="expression" dxfId="133" priority="13">
      <formula>$D$2/$E$2&gt;=0.55</formula>
    </cfRule>
  </conditionalFormatting>
  <conditionalFormatting sqref="O1:O2 AL1:AL2">
    <cfRule type="expression" dxfId="132" priority="14">
      <formula>$D$2/$E$2&gt;=0.6</formula>
    </cfRule>
  </conditionalFormatting>
  <conditionalFormatting sqref="P1:P2 AM1:AM2">
    <cfRule type="expression" dxfId="131" priority="15">
      <formula>$D$2/$E$2&gt;=0.65</formula>
    </cfRule>
  </conditionalFormatting>
  <conditionalFormatting sqref="Q1:Q2 AN1:AN2">
    <cfRule type="expression" dxfId="130" priority="16">
      <formula>$D$2/$E$2&gt;=0.7</formula>
    </cfRule>
  </conditionalFormatting>
  <conditionalFormatting sqref="M1:M2 AJ1:AJ2">
    <cfRule type="expression" dxfId="129" priority="12">
      <formula>$D$2/$E$2&gt;=0.5</formula>
    </cfRule>
  </conditionalFormatting>
  <conditionalFormatting sqref="S1">
    <cfRule type="expression" dxfId="128" priority="2">
      <formula>$S$1&lt;&gt;""</formula>
    </cfRule>
  </conditionalFormatting>
  <conditionalFormatting sqref="D1:R2 AA1:AR2 S2:U2 T1:U1">
    <cfRule type="expression" dxfId="127" priority="1" stopIfTrue="1">
      <formula>$S$1="Feedback OFF"</formula>
    </cfRule>
  </conditionalFormatting>
  <conditionalFormatting sqref="R1:R2 AO1:AO2">
    <cfRule type="expression" dxfId="126" priority="17">
      <formula>$D$2/$E$2&gt;=0.75</formula>
    </cfRule>
  </conditionalFormatting>
  <conditionalFormatting sqref="S1:S2 AP1:AP2">
    <cfRule type="expression" dxfId="125" priority="18">
      <formula>$D$2/$E$2&gt;=0.8</formula>
    </cfRule>
  </conditionalFormatting>
  <conditionalFormatting sqref="T1:T2 AQ1:AQ2">
    <cfRule type="expression" dxfId="124" priority="19">
      <formula>$D$2/$E$2&gt;=0.85</formula>
    </cfRule>
  </conditionalFormatting>
  <conditionalFormatting sqref="U1:U2 AR1:AR2">
    <cfRule type="expression" dxfId="123" priority="20">
      <formula>$D$2/$E$2&gt;=1</formula>
    </cfRule>
  </conditionalFormatting>
  <dataValidations count="1">
    <dataValidation type="list" allowBlank="1" showInputMessage="1" showErrorMessage="1" sqref="P1" xr:uid="{D6E6DB6A-04CF-3A48-A49B-9CEB66A1D222}">
      <formula1>"Feedback ON, Taunting ON, Feedback OFF"</formula1>
    </dataValidation>
  </dataValidations>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9507-4A1D-BD43-92D4-4509D10B3A32}">
  <sheetPr codeName="Sheet11">
    <tabColor rgb="FFFFC000"/>
  </sheetPr>
  <dimension ref="A1:N44"/>
  <sheetViews>
    <sheetView zoomScale="103" workbookViewId="0">
      <selection activeCell="C5" sqref="C5"/>
    </sheetView>
  </sheetViews>
  <sheetFormatPr baseColWidth="10" defaultColWidth="10.83203125" defaultRowHeight="19" x14ac:dyDescent="0.2"/>
  <cols>
    <col min="1" max="1" width="10.1640625" style="259" customWidth="1"/>
    <col min="2" max="14" width="72" style="259" customWidth="1"/>
    <col min="15" max="16384" width="10.83203125" style="259"/>
  </cols>
  <sheetData>
    <row r="1" spans="1:14" s="257" customFormat="1" ht="34" customHeight="1" x14ac:dyDescent="0.2">
      <c r="A1" s="255" t="s">
        <v>371</v>
      </c>
      <c r="B1" s="256">
        <f ca="1">RANDBETWEEN(3,9)</f>
        <v>7</v>
      </c>
    </row>
    <row r="2" spans="1:14" s="258" customFormat="1" ht="43" customHeight="1" x14ac:dyDescent="0.2">
      <c r="A2" s="258" t="s">
        <v>372</v>
      </c>
      <c r="B2" s="255" t="s">
        <v>373</v>
      </c>
      <c r="C2" s="255" t="s">
        <v>374</v>
      </c>
      <c r="D2" s="255" t="s">
        <v>375</v>
      </c>
      <c r="E2" s="255" t="s">
        <v>376</v>
      </c>
      <c r="F2" s="255" t="s">
        <v>377</v>
      </c>
      <c r="G2" s="255" t="s">
        <v>378</v>
      </c>
      <c r="H2" s="255" t="s">
        <v>379</v>
      </c>
      <c r="I2" s="255" t="s">
        <v>380</v>
      </c>
      <c r="J2" s="255" t="s">
        <v>381</v>
      </c>
      <c r="K2" s="255" t="s">
        <v>382</v>
      </c>
      <c r="L2" s="255" t="s">
        <v>383</v>
      </c>
      <c r="M2" s="255" t="s">
        <v>384</v>
      </c>
      <c r="N2" s="255" t="s">
        <v>385</v>
      </c>
    </row>
    <row r="3" spans="1:14" ht="75" customHeight="1" x14ac:dyDescent="0.2">
      <c r="A3" s="258" t="s">
        <v>386</v>
      </c>
      <c r="B3" s="259" t="s">
        <v>387</v>
      </c>
      <c r="C3" s="260" t="s">
        <v>388</v>
      </c>
      <c r="D3" s="260" t="s">
        <v>389</v>
      </c>
      <c r="E3" s="260" t="s">
        <v>390</v>
      </c>
      <c r="F3" s="260" t="s">
        <v>391</v>
      </c>
      <c r="G3" s="260" t="s">
        <v>392</v>
      </c>
      <c r="H3" s="260" t="s">
        <v>393</v>
      </c>
      <c r="I3" s="260" t="s">
        <v>394</v>
      </c>
      <c r="J3" s="260" t="s">
        <v>395</v>
      </c>
      <c r="K3" s="259" t="s">
        <v>396</v>
      </c>
      <c r="L3" s="259" t="s">
        <v>397</v>
      </c>
      <c r="M3" s="259" t="s">
        <v>398</v>
      </c>
      <c r="N3" s="259" t="s">
        <v>399</v>
      </c>
    </row>
    <row r="4" spans="1:14" ht="75" customHeight="1" x14ac:dyDescent="0.2">
      <c r="A4" s="258" t="s">
        <v>400</v>
      </c>
      <c r="B4" s="259" t="s">
        <v>401</v>
      </c>
      <c r="C4" s="260" t="s">
        <v>402</v>
      </c>
      <c r="D4" s="260" t="s">
        <v>403</v>
      </c>
      <c r="E4" s="260" t="s">
        <v>404</v>
      </c>
      <c r="F4" s="261" t="s">
        <v>405</v>
      </c>
      <c r="G4" s="261" t="s">
        <v>406</v>
      </c>
      <c r="H4" s="261" t="s">
        <v>407</v>
      </c>
      <c r="I4" s="261" t="s">
        <v>408</v>
      </c>
      <c r="J4" s="261" t="s">
        <v>409</v>
      </c>
      <c r="K4" s="259" t="s">
        <v>410</v>
      </c>
      <c r="L4" s="259" t="s">
        <v>411</v>
      </c>
      <c r="M4" s="259" t="s">
        <v>412</v>
      </c>
      <c r="N4" s="259" t="s">
        <v>413</v>
      </c>
    </row>
    <row r="5" spans="1:14" ht="75" customHeight="1" x14ac:dyDescent="0.2">
      <c r="B5" s="259" t="s">
        <v>414</v>
      </c>
      <c r="C5" s="260" t="s">
        <v>415</v>
      </c>
      <c r="D5" s="260" t="s">
        <v>416</v>
      </c>
      <c r="E5" s="260" t="s">
        <v>417</v>
      </c>
      <c r="F5" s="261" t="s">
        <v>418</v>
      </c>
      <c r="G5" s="261" t="s">
        <v>419</v>
      </c>
      <c r="H5" s="261" t="s">
        <v>420</v>
      </c>
      <c r="I5" s="261" t="s">
        <v>420</v>
      </c>
      <c r="J5" s="261" t="s">
        <v>421</v>
      </c>
      <c r="K5" s="259" t="s">
        <v>422</v>
      </c>
      <c r="L5" s="259" t="s">
        <v>423</v>
      </c>
      <c r="M5" s="259" t="s">
        <v>424</v>
      </c>
      <c r="N5" s="259" t="s">
        <v>425</v>
      </c>
    </row>
    <row r="6" spans="1:14" ht="75" customHeight="1" x14ac:dyDescent="0.2">
      <c r="B6" s="259" t="s">
        <v>426</v>
      </c>
      <c r="C6" s="260" t="s">
        <v>427</v>
      </c>
      <c r="D6" s="260" t="s">
        <v>428</v>
      </c>
      <c r="E6" s="260" t="s">
        <v>429</v>
      </c>
      <c r="F6" s="261" t="s">
        <v>430</v>
      </c>
      <c r="G6" s="261" t="s">
        <v>431</v>
      </c>
      <c r="H6" s="261" t="s">
        <v>432</v>
      </c>
      <c r="I6" s="261" t="s">
        <v>433</v>
      </c>
      <c r="J6" s="261" t="s">
        <v>434</v>
      </c>
      <c r="K6" s="259" t="s">
        <v>435</v>
      </c>
      <c r="L6" s="259" t="s">
        <v>436</v>
      </c>
      <c r="M6" s="259" t="s">
        <v>437</v>
      </c>
      <c r="N6" s="259" t="s">
        <v>438</v>
      </c>
    </row>
    <row r="7" spans="1:14" ht="75" customHeight="1" x14ac:dyDescent="0.2">
      <c r="B7" s="259" t="s">
        <v>439</v>
      </c>
      <c r="C7" s="260" t="s">
        <v>440</v>
      </c>
      <c r="D7" s="260" t="s">
        <v>441</v>
      </c>
      <c r="E7" s="260" t="s">
        <v>442</v>
      </c>
      <c r="F7" s="261" t="s">
        <v>443</v>
      </c>
      <c r="G7" s="261" t="s">
        <v>444</v>
      </c>
      <c r="H7" s="261" t="s">
        <v>445</v>
      </c>
      <c r="I7" s="261" t="s">
        <v>446</v>
      </c>
      <c r="J7" s="261" t="s">
        <v>447</v>
      </c>
      <c r="K7" s="259" t="s">
        <v>448</v>
      </c>
      <c r="L7" s="259" t="s">
        <v>449</v>
      </c>
      <c r="M7" s="259" t="s">
        <v>450</v>
      </c>
      <c r="N7" s="259" t="s">
        <v>451</v>
      </c>
    </row>
    <row r="8" spans="1:14" ht="75" customHeight="1" x14ac:dyDescent="0.2">
      <c r="B8" s="259" t="s">
        <v>452</v>
      </c>
      <c r="C8" s="260" t="s">
        <v>453</v>
      </c>
      <c r="D8" s="260" t="s">
        <v>454</v>
      </c>
      <c r="E8" s="260" t="s">
        <v>455</v>
      </c>
      <c r="F8" s="261" t="s">
        <v>456</v>
      </c>
      <c r="G8" s="261" t="s">
        <v>457</v>
      </c>
      <c r="H8" s="261" t="s">
        <v>458</v>
      </c>
      <c r="I8" s="261" t="s">
        <v>458</v>
      </c>
      <c r="J8" s="261" t="s">
        <v>459</v>
      </c>
      <c r="K8" s="259" t="s">
        <v>460</v>
      </c>
      <c r="L8" s="259" t="s">
        <v>461</v>
      </c>
      <c r="M8" s="259" t="s">
        <v>462</v>
      </c>
      <c r="N8" s="259" t="s">
        <v>463</v>
      </c>
    </row>
    <row r="9" spans="1:14" ht="75" customHeight="1" x14ac:dyDescent="0.2">
      <c r="B9" s="259" t="s">
        <v>464</v>
      </c>
      <c r="C9" s="260" t="s">
        <v>465</v>
      </c>
      <c r="D9" s="260" t="s">
        <v>466</v>
      </c>
      <c r="E9" s="260" t="s">
        <v>467</v>
      </c>
      <c r="F9" s="260" t="s">
        <v>468</v>
      </c>
      <c r="G9" s="260" t="s">
        <v>469</v>
      </c>
      <c r="H9" s="260" t="s">
        <v>470</v>
      </c>
      <c r="I9" s="260" t="s">
        <v>470</v>
      </c>
      <c r="J9" s="260" t="s">
        <v>471</v>
      </c>
      <c r="K9" s="259" t="s">
        <v>472</v>
      </c>
      <c r="L9" s="259" t="s">
        <v>473</v>
      </c>
      <c r="M9" s="259" t="s">
        <v>474</v>
      </c>
      <c r="N9" s="259" t="s">
        <v>475</v>
      </c>
    </row>
    <row r="10" spans="1:14" ht="75" customHeight="1" x14ac:dyDescent="0.2">
      <c r="B10" s="259" t="s">
        <v>476</v>
      </c>
      <c r="C10" s="260" t="s">
        <v>477</v>
      </c>
      <c r="D10" s="260" t="s">
        <v>478</v>
      </c>
      <c r="E10" s="260" t="s">
        <v>479</v>
      </c>
      <c r="F10" s="261" t="s">
        <v>480</v>
      </c>
      <c r="G10" s="261" t="s">
        <v>481</v>
      </c>
      <c r="H10" s="261" t="s">
        <v>482</v>
      </c>
      <c r="I10" s="261" t="s">
        <v>482</v>
      </c>
      <c r="J10" s="261" t="s">
        <v>483</v>
      </c>
      <c r="K10" s="259" t="s">
        <v>484</v>
      </c>
      <c r="L10" s="259" t="s">
        <v>485</v>
      </c>
      <c r="M10" s="259" t="s">
        <v>486</v>
      </c>
      <c r="N10" s="259" t="s">
        <v>487</v>
      </c>
    </row>
    <row r="11" spans="1:14" ht="75" customHeight="1" x14ac:dyDescent="0.2">
      <c r="C11" s="260"/>
      <c r="D11" s="260"/>
      <c r="E11" s="260"/>
      <c r="F11" s="261"/>
      <c r="G11" s="261"/>
      <c r="H11" s="261"/>
      <c r="I11" s="261"/>
      <c r="J11" s="261"/>
      <c r="K11" s="261"/>
    </row>
    <row r="12" spans="1:14" ht="75" customHeight="1" x14ac:dyDescent="0.2">
      <c r="C12" s="260"/>
      <c r="D12" s="260"/>
      <c r="E12" s="260"/>
      <c r="F12" s="261"/>
      <c r="G12" s="261"/>
      <c r="H12" s="261"/>
      <c r="I12" s="261"/>
      <c r="J12" s="261"/>
    </row>
    <row r="13" spans="1:14" ht="75" customHeight="1" x14ac:dyDescent="0.2">
      <c r="C13" s="260"/>
      <c r="D13" s="260"/>
      <c r="E13" s="260"/>
      <c r="F13" s="261"/>
      <c r="G13" s="261"/>
      <c r="H13" s="261"/>
      <c r="I13" s="261"/>
      <c r="J13" s="261"/>
    </row>
    <row r="14" spans="1:14" ht="75" customHeight="1" x14ac:dyDescent="0.2">
      <c r="C14" s="260"/>
      <c r="D14" s="260"/>
      <c r="E14" s="260"/>
      <c r="F14" s="261"/>
      <c r="G14" s="261"/>
      <c r="H14" s="261"/>
      <c r="I14" s="261"/>
      <c r="J14" s="261"/>
    </row>
    <row r="15" spans="1:14" ht="75" customHeight="1" x14ac:dyDescent="0.2">
      <c r="C15" s="260"/>
      <c r="D15" s="260"/>
      <c r="E15" s="260"/>
      <c r="F15" s="261"/>
      <c r="G15" s="261"/>
      <c r="H15" s="261"/>
      <c r="I15" s="261"/>
      <c r="J15" s="261"/>
    </row>
    <row r="16" spans="1:14" x14ac:dyDescent="0.2">
      <c r="A16" s="260"/>
      <c r="B16" s="260"/>
      <c r="C16" s="260"/>
      <c r="D16" s="260"/>
      <c r="E16" s="260"/>
      <c r="F16" s="261"/>
      <c r="G16" s="261"/>
      <c r="H16" s="261"/>
      <c r="I16" s="261"/>
      <c r="J16" s="261"/>
    </row>
    <row r="17" spans="1:5" x14ac:dyDescent="0.2">
      <c r="A17" s="260"/>
      <c r="B17" s="260"/>
      <c r="C17" s="260"/>
      <c r="D17" s="260"/>
      <c r="E17" s="260"/>
    </row>
    <row r="18" spans="1:5" x14ac:dyDescent="0.2">
      <c r="A18" s="260"/>
      <c r="B18" s="260"/>
      <c r="C18" s="260"/>
      <c r="D18" s="260"/>
      <c r="E18" s="260"/>
    </row>
    <row r="19" spans="1:5" x14ac:dyDescent="0.2">
      <c r="A19" s="260"/>
      <c r="B19" s="260"/>
      <c r="C19" s="260"/>
      <c r="D19" s="260"/>
      <c r="E19" s="260"/>
    </row>
    <row r="20" spans="1:5" x14ac:dyDescent="0.2">
      <c r="A20" s="260"/>
      <c r="B20" s="260"/>
      <c r="C20" s="260"/>
      <c r="D20" s="260"/>
      <c r="E20" s="260"/>
    </row>
    <row r="21" spans="1:5" x14ac:dyDescent="0.2">
      <c r="A21" s="260"/>
      <c r="B21" s="260"/>
      <c r="C21" s="260"/>
      <c r="D21" s="260"/>
      <c r="E21" s="260"/>
    </row>
    <row r="22" spans="1:5" x14ac:dyDescent="0.2">
      <c r="A22" s="260"/>
      <c r="B22" s="260"/>
      <c r="C22" s="260"/>
      <c r="D22" s="260"/>
      <c r="E22" s="260"/>
    </row>
    <row r="23" spans="1:5" x14ac:dyDescent="0.2">
      <c r="A23" s="260"/>
      <c r="B23" s="260"/>
      <c r="C23" s="260"/>
      <c r="D23" s="260"/>
      <c r="E23" s="260"/>
    </row>
    <row r="24" spans="1:5" x14ac:dyDescent="0.2">
      <c r="A24" s="260"/>
      <c r="B24" s="260"/>
      <c r="C24" s="260"/>
      <c r="D24" s="260"/>
      <c r="E24" s="260"/>
    </row>
    <row r="25" spans="1:5" x14ac:dyDescent="0.2">
      <c r="A25" s="260"/>
      <c r="B25" s="260"/>
      <c r="C25" s="260"/>
      <c r="D25" s="260"/>
      <c r="E25" s="260"/>
    </row>
    <row r="26" spans="1:5" x14ac:dyDescent="0.2">
      <c r="A26" s="260"/>
      <c r="B26" s="260"/>
      <c r="C26" s="260"/>
      <c r="D26" s="260"/>
      <c r="E26" s="260"/>
    </row>
    <row r="27" spans="1:5" x14ac:dyDescent="0.2">
      <c r="A27" s="260"/>
      <c r="B27" s="260"/>
      <c r="C27" s="260"/>
      <c r="D27" s="260"/>
      <c r="E27" s="260"/>
    </row>
    <row r="28" spans="1:5" x14ac:dyDescent="0.2">
      <c r="A28" s="260"/>
      <c r="B28" s="260"/>
      <c r="C28" s="260"/>
      <c r="D28" s="260"/>
      <c r="E28" s="260"/>
    </row>
    <row r="29" spans="1:5" x14ac:dyDescent="0.2">
      <c r="A29" s="260"/>
      <c r="B29" s="260"/>
      <c r="C29" s="260"/>
      <c r="D29" s="260"/>
      <c r="E29" s="260"/>
    </row>
    <row r="30" spans="1:5" x14ac:dyDescent="0.2">
      <c r="A30" s="260"/>
      <c r="B30" s="260"/>
      <c r="C30" s="260"/>
      <c r="D30" s="260"/>
      <c r="E30" s="260"/>
    </row>
    <row r="31" spans="1:5" x14ac:dyDescent="0.2">
      <c r="A31" s="260"/>
      <c r="B31" s="260"/>
      <c r="C31" s="260"/>
      <c r="D31" s="260"/>
      <c r="E31" s="260"/>
    </row>
    <row r="32" spans="1:5" x14ac:dyDescent="0.2">
      <c r="A32" s="260"/>
      <c r="B32" s="260"/>
      <c r="C32" s="260"/>
      <c r="D32" s="260"/>
      <c r="E32" s="260"/>
    </row>
    <row r="33" spans="1:5" x14ac:dyDescent="0.2">
      <c r="A33" s="260"/>
      <c r="B33" s="260"/>
      <c r="C33" s="260"/>
      <c r="D33" s="260"/>
      <c r="E33" s="260"/>
    </row>
    <row r="34" spans="1:5" x14ac:dyDescent="0.2">
      <c r="A34" s="260"/>
      <c r="B34" s="260"/>
      <c r="C34" s="260"/>
      <c r="D34" s="260"/>
      <c r="E34" s="260"/>
    </row>
    <row r="35" spans="1:5" x14ac:dyDescent="0.2">
      <c r="A35" s="260"/>
      <c r="B35" s="260"/>
      <c r="C35" s="260"/>
      <c r="D35" s="260"/>
      <c r="E35" s="260"/>
    </row>
    <row r="36" spans="1:5" x14ac:dyDescent="0.2">
      <c r="A36" s="260"/>
      <c r="B36" s="260"/>
      <c r="C36" s="260"/>
      <c r="D36" s="260"/>
      <c r="E36" s="260"/>
    </row>
    <row r="37" spans="1:5" x14ac:dyDescent="0.2">
      <c r="A37" s="260"/>
      <c r="B37" s="260"/>
      <c r="C37" s="260"/>
      <c r="D37" s="260"/>
      <c r="E37" s="260"/>
    </row>
    <row r="38" spans="1:5" x14ac:dyDescent="0.2">
      <c r="A38" s="260"/>
      <c r="B38" s="260"/>
      <c r="C38" s="260"/>
      <c r="D38" s="260"/>
      <c r="E38" s="260"/>
    </row>
    <row r="39" spans="1:5" x14ac:dyDescent="0.2">
      <c r="A39" s="260"/>
      <c r="B39" s="260"/>
      <c r="C39" s="260"/>
      <c r="D39" s="260"/>
      <c r="E39" s="260"/>
    </row>
    <row r="40" spans="1:5" x14ac:dyDescent="0.2">
      <c r="A40" s="260"/>
      <c r="B40" s="260"/>
      <c r="C40" s="260"/>
      <c r="D40" s="260"/>
      <c r="E40" s="260"/>
    </row>
    <row r="41" spans="1:5" x14ac:dyDescent="0.2">
      <c r="A41" s="260"/>
      <c r="B41" s="260"/>
      <c r="C41" s="260"/>
      <c r="D41" s="260"/>
      <c r="E41" s="260"/>
    </row>
    <row r="42" spans="1:5" x14ac:dyDescent="0.2">
      <c r="A42" s="260"/>
      <c r="B42" s="260"/>
      <c r="C42" s="260"/>
      <c r="D42" s="260"/>
      <c r="E42" s="260"/>
    </row>
    <row r="43" spans="1:5" x14ac:dyDescent="0.2">
      <c r="A43" s="260"/>
      <c r="B43" s="260"/>
      <c r="C43" s="260"/>
      <c r="D43" s="260"/>
      <c r="E43" s="260"/>
    </row>
    <row r="44" spans="1:5" x14ac:dyDescent="0.2">
      <c r="C44" s="260"/>
      <c r="D44" s="260"/>
      <c r="E44" s="260"/>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3B8E1-40CB-1A4D-8524-8303C27EE84F}">
  <sheetPr>
    <tabColor rgb="FF4FADEA"/>
  </sheetPr>
  <dimension ref="E1:T54"/>
  <sheetViews>
    <sheetView zoomScale="90" zoomScaleNormal="90" workbookViewId="0">
      <selection activeCell="J24" sqref="J24"/>
    </sheetView>
  </sheetViews>
  <sheetFormatPr baseColWidth="10" defaultColWidth="10.83203125" defaultRowHeight="9" x14ac:dyDescent="0.15"/>
  <cols>
    <col min="1" max="3" width="1" style="286" customWidth="1"/>
    <col min="4" max="4" width="7.33203125" style="286" customWidth="1"/>
    <col min="5" max="5" width="20.5" style="286" customWidth="1"/>
    <col min="6" max="6" width="8.5" style="286" customWidth="1"/>
    <col min="7" max="7" width="7" style="286" customWidth="1"/>
    <col min="8" max="8" width="14" style="286" customWidth="1"/>
    <col min="9" max="9" width="11.5" style="286" customWidth="1"/>
    <col min="10" max="10" width="11" style="286" bestFit="1" customWidth="1"/>
    <col min="11" max="11" width="9" style="286" customWidth="1"/>
    <col min="12" max="12" width="11" style="286" bestFit="1" customWidth="1"/>
    <col min="13" max="13" width="20" style="286" customWidth="1"/>
    <col min="14" max="14" width="11.6640625" style="286" bestFit="1" customWidth="1"/>
    <col min="15" max="15" width="11" style="286" bestFit="1" customWidth="1"/>
    <col min="16" max="16" width="12.1640625" style="286" bestFit="1" customWidth="1"/>
    <col min="17" max="17" width="4" style="286" customWidth="1"/>
    <col min="18" max="18" width="17.33203125" style="286" customWidth="1"/>
    <col min="19" max="19" width="20.1640625" style="286" customWidth="1"/>
    <col min="20" max="20" width="11" style="286" bestFit="1" customWidth="1"/>
    <col min="21" max="31" width="9.83203125" style="286" customWidth="1"/>
    <col min="32" max="16384" width="10.83203125" style="286"/>
  </cols>
  <sheetData>
    <row r="1" spans="5:16" s="327" customFormat="1" x14ac:dyDescent="0.15"/>
    <row r="2" spans="5:16" s="327" customFormat="1" x14ac:dyDescent="0.15"/>
    <row r="3" spans="5:16" s="286" customFormat="1" ht="5" customHeight="1" x14ac:dyDescent="0.15"/>
    <row r="4" spans="5:16" s="286" customFormat="1" ht="5" customHeight="1" x14ac:dyDescent="0.15"/>
    <row r="6" spans="5:16" s="286" customFormat="1" x14ac:dyDescent="0.15">
      <c r="E6" s="303">
        <v>0</v>
      </c>
    </row>
    <row r="7" spans="5:16" s="286" customFormat="1" x14ac:dyDescent="0.15">
      <c r="E7" s="404">
        <v>0</v>
      </c>
      <c r="F7" s="404"/>
      <c r="G7" s="404"/>
      <c r="H7" s="404"/>
      <c r="I7" s="404"/>
      <c r="J7" s="404"/>
      <c r="K7" s="404"/>
      <c r="L7" s="404"/>
      <c r="M7" s="404"/>
      <c r="N7" s="404"/>
      <c r="O7" s="404"/>
      <c r="P7" s="404"/>
    </row>
    <row r="8" spans="5:16" s="286" customFormat="1" x14ac:dyDescent="0.15">
      <c r="E8" s="404"/>
      <c r="F8" s="404"/>
      <c r="G8" s="404"/>
      <c r="H8" s="404"/>
      <c r="I8" s="404"/>
      <c r="J8" s="404"/>
      <c r="K8" s="404"/>
      <c r="L8" s="404"/>
      <c r="M8" s="404"/>
      <c r="N8" s="404"/>
      <c r="O8" s="404"/>
      <c r="P8" s="404"/>
    </row>
    <row r="9" spans="5:16" s="286" customFormat="1" x14ac:dyDescent="0.15">
      <c r="E9" s="405"/>
      <c r="F9" s="405"/>
      <c r="G9" s="405"/>
      <c r="H9" s="405"/>
      <c r="I9" s="405"/>
      <c r="J9" s="405"/>
      <c r="K9" s="405"/>
      <c r="L9" s="405"/>
      <c r="M9" s="405"/>
      <c r="N9" s="405"/>
      <c r="O9" s="405"/>
      <c r="P9" s="405"/>
    </row>
    <row r="10" spans="5:16" s="286" customFormat="1" x14ac:dyDescent="0.15">
      <c r="E10" s="303">
        <v>0</v>
      </c>
    </row>
    <row r="11" spans="5:16" s="286" customFormat="1" x14ac:dyDescent="0.15">
      <c r="E11" s="286">
        <v>0</v>
      </c>
    </row>
    <row r="12" spans="5:16" s="286" customFormat="1" x14ac:dyDescent="0.15">
      <c r="E12" s="406">
        <v>0</v>
      </c>
    </row>
    <row r="13" spans="5:16" s="286" customFormat="1" ht="16" customHeight="1" x14ac:dyDescent="0.15">
      <c r="E13" s="406">
        <v>0</v>
      </c>
      <c r="F13" s="406"/>
      <c r="G13" s="406"/>
      <c r="H13" s="406"/>
      <c r="I13" s="406"/>
      <c r="J13" s="406"/>
      <c r="K13" s="406"/>
      <c r="L13" s="406"/>
      <c r="M13" s="406"/>
      <c r="N13" s="406"/>
      <c r="O13" s="406"/>
      <c r="P13" s="406"/>
    </row>
    <row r="14" spans="5:16" s="286" customFormat="1" x14ac:dyDescent="0.15">
      <c r="E14" s="408">
        <v>0</v>
      </c>
      <c r="F14" s="406"/>
      <c r="G14" s="406"/>
      <c r="H14" s="406"/>
      <c r="I14" s="406"/>
      <c r="J14" s="406"/>
      <c r="K14" s="406"/>
      <c r="L14" s="406"/>
      <c r="M14" s="406"/>
      <c r="N14" s="406"/>
      <c r="O14" s="406"/>
      <c r="P14" s="406"/>
    </row>
    <row r="15" spans="5:16" s="286" customFormat="1" x14ac:dyDescent="0.15">
      <c r="E15" s="406">
        <v>0</v>
      </c>
    </row>
    <row r="16" spans="5:16" s="286" customFormat="1" x14ac:dyDescent="0.15">
      <c r="E16" s="406">
        <v>0</v>
      </c>
    </row>
    <row r="17" spans="5:20" s="286" customFormat="1" x14ac:dyDescent="0.15">
      <c r="E17" s="408">
        <v>0</v>
      </c>
    </row>
    <row r="18" spans="5:20" s="286" customFormat="1" ht="17" customHeight="1" x14ac:dyDescent="0.15">
      <c r="E18" s="406">
        <v>0</v>
      </c>
      <c r="R18" s="309">
        <v>0</v>
      </c>
      <c r="S18" s="309"/>
    </row>
    <row r="19" spans="5:20" s="286" customFormat="1" ht="16" customHeight="1" x14ac:dyDescent="0.15">
      <c r="E19" s="408">
        <v>0</v>
      </c>
      <c r="R19" s="389">
        <v>0</v>
      </c>
      <c r="S19" s="301">
        <v>0</v>
      </c>
    </row>
    <row r="20" spans="5:20" s="286" customFormat="1" ht="16" customHeight="1" x14ac:dyDescent="0.15">
      <c r="E20" s="406">
        <v>0</v>
      </c>
      <c r="R20" s="389">
        <v>0</v>
      </c>
      <c r="S20" s="409">
        <v>0</v>
      </c>
    </row>
    <row r="21" spans="5:20" s="286" customFormat="1" x14ac:dyDescent="0.15">
      <c r="E21" s="408">
        <v>0</v>
      </c>
      <c r="R21" s="389">
        <v>0</v>
      </c>
      <c r="S21" s="301">
        <v>0</v>
      </c>
    </row>
    <row r="22" spans="5:20" s="286" customFormat="1" x14ac:dyDescent="0.15">
      <c r="R22" s="389">
        <v>0</v>
      </c>
      <c r="S22" s="301">
        <v>0</v>
      </c>
    </row>
    <row r="23" spans="5:20" s="286" customFormat="1" x14ac:dyDescent="0.15">
      <c r="R23" s="389">
        <v>0</v>
      </c>
      <c r="S23" s="301">
        <v>0</v>
      </c>
    </row>
    <row r="24" spans="5:20" s="286" customFormat="1" x14ac:dyDescent="0.15">
      <c r="H24" s="389">
        <v>0</v>
      </c>
      <c r="I24" s="301">
        <v>0</v>
      </c>
    </row>
    <row r="25" spans="5:20" s="286" customFormat="1" x14ac:dyDescent="0.15"/>
    <row r="26" spans="5:20" s="286" customFormat="1" ht="50.75" customHeight="1" x14ac:dyDescent="0.15">
      <c r="E26" s="389">
        <v>0</v>
      </c>
      <c r="F26" s="389">
        <v>0</v>
      </c>
      <c r="G26" s="389">
        <v>0</v>
      </c>
      <c r="H26" s="389">
        <v>0</v>
      </c>
      <c r="I26" s="389">
        <v>0</v>
      </c>
      <c r="J26" s="389">
        <v>0</v>
      </c>
      <c r="K26" s="389">
        <v>0</v>
      </c>
      <c r="L26" s="389">
        <v>0</v>
      </c>
      <c r="M26" s="389">
        <v>0</v>
      </c>
      <c r="N26" s="389">
        <v>0</v>
      </c>
      <c r="O26" s="389">
        <v>0</v>
      </c>
      <c r="P26" s="389">
        <v>0</v>
      </c>
      <c r="R26" s="389">
        <v>0</v>
      </c>
      <c r="S26" s="389">
        <v>0</v>
      </c>
      <c r="T26" s="389">
        <v>0</v>
      </c>
    </row>
    <row r="27" spans="5:20" s="286" customFormat="1" ht="15.5" customHeight="1" x14ac:dyDescent="0.15">
      <c r="E27" s="302">
        <v>0</v>
      </c>
      <c r="F27" s="301">
        <v>0</v>
      </c>
      <c r="G27" s="301">
        <v>0</v>
      </c>
      <c r="H27" s="301">
        <v>1</v>
      </c>
      <c r="I27" s="301">
        <v>1</v>
      </c>
      <c r="J27" s="391">
        <v>0</v>
      </c>
      <c r="K27" s="301">
        <v>0</v>
      </c>
      <c r="L27" s="301">
        <v>0</v>
      </c>
      <c r="M27" s="392">
        <v>0</v>
      </c>
      <c r="N27" s="301">
        <v>0</v>
      </c>
      <c r="O27" s="391">
        <v>0</v>
      </c>
      <c r="P27" s="393">
        <v>0</v>
      </c>
      <c r="R27" s="410">
        <v>1</v>
      </c>
      <c r="S27" s="392">
        <v>1</v>
      </c>
      <c r="T27" s="301">
        <v>1</v>
      </c>
    </row>
    <row r="28" spans="5:20" s="286" customFormat="1" ht="15.5" customHeight="1" x14ac:dyDescent="0.15">
      <c r="E28" s="302">
        <v>0</v>
      </c>
      <c r="F28" s="301">
        <v>0</v>
      </c>
      <c r="G28" s="301">
        <v>0</v>
      </c>
      <c r="H28" s="301">
        <v>1</v>
      </c>
      <c r="I28" s="301">
        <v>1</v>
      </c>
      <c r="J28" s="391">
        <v>0</v>
      </c>
      <c r="K28" s="301">
        <v>0</v>
      </c>
      <c r="L28" s="301">
        <v>0</v>
      </c>
      <c r="M28" s="392">
        <v>0</v>
      </c>
      <c r="N28" s="301">
        <v>0</v>
      </c>
      <c r="O28" s="391">
        <v>0</v>
      </c>
      <c r="P28" s="393">
        <v>0</v>
      </c>
      <c r="R28" s="410">
        <v>1</v>
      </c>
      <c r="S28" s="392">
        <v>1</v>
      </c>
      <c r="T28" s="301">
        <v>1</v>
      </c>
    </row>
    <row r="29" spans="5:20" s="286" customFormat="1" ht="15.5" customHeight="1" x14ac:dyDescent="0.15">
      <c r="E29" s="302">
        <v>0</v>
      </c>
      <c r="F29" s="301">
        <v>0</v>
      </c>
      <c r="G29" s="301">
        <v>0</v>
      </c>
      <c r="H29" s="301">
        <v>0</v>
      </c>
      <c r="I29" s="301">
        <v>0</v>
      </c>
      <c r="J29" s="391">
        <v>0</v>
      </c>
      <c r="K29" s="301">
        <v>0</v>
      </c>
      <c r="L29" s="301">
        <v>0</v>
      </c>
      <c r="M29" s="392">
        <v>0</v>
      </c>
      <c r="N29" s="301">
        <v>0</v>
      </c>
      <c r="O29" s="391">
        <v>0</v>
      </c>
      <c r="P29" s="393">
        <v>0</v>
      </c>
      <c r="R29" s="410">
        <v>0</v>
      </c>
      <c r="S29" s="392">
        <v>0</v>
      </c>
      <c r="T29" s="301">
        <v>0</v>
      </c>
    </row>
    <row r="30" spans="5:20" s="286" customFormat="1" ht="15.5" customHeight="1" x14ac:dyDescent="0.15">
      <c r="E30" s="302">
        <v>0</v>
      </c>
      <c r="F30" s="301">
        <v>0</v>
      </c>
      <c r="G30" s="301">
        <v>0</v>
      </c>
      <c r="H30" s="301">
        <v>0</v>
      </c>
      <c r="I30" s="301">
        <v>0</v>
      </c>
      <c r="J30" s="391">
        <v>0</v>
      </c>
      <c r="K30" s="301">
        <v>0</v>
      </c>
      <c r="L30" s="301">
        <v>0</v>
      </c>
      <c r="M30" s="392">
        <v>0</v>
      </c>
      <c r="N30" s="301">
        <v>0</v>
      </c>
      <c r="O30" s="391">
        <v>0</v>
      </c>
      <c r="P30" s="393">
        <v>0</v>
      </c>
      <c r="R30" s="410">
        <v>0</v>
      </c>
      <c r="S30" s="392">
        <v>0</v>
      </c>
      <c r="T30" s="301">
        <v>0</v>
      </c>
    </row>
    <row r="31" spans="5:20" s="286" customFormat="1" ht="15.5" customHeight="1" x14ac:dyDescent="0.15">
      <c r="E31" s="302">
        <v>0</v>
      </c>
      <c r="F31" s="301">
        <v>0</v>
      </c>
      <c r="G31" s="301">
        <v>0</v>
      </c>
      <c r="H31" s="301">
        <v>0</v>
      </c>
      <c r="I31" s="301">
        <v>0</v>
      </c>
      <c r="J31" s="391">
        <v>0</v>
      </c>
      <c r="K31" s="301">
        <v>0</v>
      </c>
      <c r="L31" s="301">
        <v>0</v>
      </c>
      <c r="M31" s="392">
        <v>0</v>
      </c>
      <c r="N31" s="301">
        <v>0</v>
      </c>
      <c r="O31" s="391">
        <v>0</v>
      </c>
      <c r="P31" s="393">
        <v>0</v>
      </c>
      <c r="R31" s="410">
        <v>0</v>
      </c>
      <c r="S31" s="392">
        <v>0</v>
      </c>
      <c r="T31" s="301">
        <v>0</v>
      </c>
    </row>
    <row r="32" spans="5:20" s="286" customFormat="1" ht="15.5" customHeight="1" x14ac:dyDescent="0.15">
      <c r="E32" s="302">
        <v>0</v>
      </c>
      <c r="F32" s="301">
        <v>0</v>
      </c>
      <c r="G32" s="301">
        <v>0</v>
      </c>
      <c r="H32" s="301">
        <v>0</v>
      </c>
      <c r="I32" s="301">
        <v>0</v>
      </c>
      <c r="J32" s="391">
        <v>0</v>
      </c>
      <c r="K32" s="301">
        <v>0</v>
      </c>
      <c r="L32" s="301">
        <v>0</v>
      </c>
      <c r="M32" s="392">
        <v>0</v>
      </c>
      <c r="N32" s="301">
        <v>0</v>
      </c>
      <c r="O32" s="391">
        <v>0</v>
      </c>
      <c r="P32" s="393">
        <v>0</v>
      </c>
      <c r="R32" s="410">
        <v>0</v>
      </c>
      <c r="S32" s="392">
        <v>0</v>
      </c>
      <c r="T32" s="301">
        <v>0</v>
      </c>
    </row>
    <row r="33" spans="5:20" s="286" customFormat="1" ht="15.5" customHeight="1" x14ac:dyDescent="0.15">
      <c r="E33" s="302">
        <v>0</v>
      </c>
      <c r="F33" s="301">
        <v>0</v>
      </c>
      <c r="G33" s="301">
        <v>0</v>
      </c>
      <c r="H33" s="301">
        <v>0</v>
      </c>
      <c r="I33" s="301">
        <v>0</v>
      </c>
      <c r="J33" s="391">
        <v>0</v>
      </c>
      <c r="K33" s="301">
        <v>0</v>
      </c>
      <c r="L33" s="301">
        <v>0</v>
      </c>
      <c r="M33" s="392">
        <v>0</v>
      </c>
      <c r="N33" s="301">
        <v>0</v>
      </c>
      <c r="O33" s="391">
        <v>0</v>
      </c>
      <c r="P33" s="393">
        <v>0</v>
      </c>
      <c r="R33" s="410">
        <v>0</v>
      </c>
      <c r="S33" s="392">
        <v>0</v>
      </c>
      <c r="T33" s="301">
        <v>0</v>
      </c>
    </row>
    <row r="34" spans="5:20" s="286" customFormat="1" ht="15.5" customHeight="1" x14ac:dyDescent="0.15">
      <c r="E34" s="302">
        <v>0</v>
      </c>
      <c r="F34" s="301">
        <v>0</v>
      </c>
      <c r="G34" s="301">
        <v>0</v>
      </c>
      <c r="H34" s="301">
        <v>0</v>
      </c>
      <c r="I34" s="301">
        <v>0</v>
      </c>
      <c r="J34" s="391">
        <v>0</v>
      </c>
      <c r="K34" s="301">
        <v>0</v>
      </c>
      <c r="L34" s="301">
        <v>0</v>
      </c>
      <c r="M34" s="392">
        <v>0</v>
      </c>
      <c r="N34" s="301">
        <v>0</v>
      </c>
      <c r="O34" s="391">
        <v>0</v>
      </c>
      <c r="P34" s="393">
        <v>0</v>
      </c>
      <c r="R34" s="410">
        <v>0</v>
      </c>
      <c r="S34" s="392">
        <v>0</v>
      </c>
      <c r="T34" s="301">
        <v>0</v>
      </c>
    </row>
    <row r="35" spans="5:20" s="286" customFormat="1" ht="15.5" customHeight="1" x14ac:dyDescent="0.15">
      <c r="E35" s="302">
        <v>0</v>
      </c>
      <c r="F35" s="301">
        <v>0</v>
      </c>
      <c r="G35" s="301">
        <v>0</v>
      </c>
      <c r="H35" s="301">
        <v>0</v>
      </c>
      <c r="I35" s="301">
        <v>0</v>
      </c>
      <c r="J35" s="391">
        <v>0</v>
      </c>
      <c r="K35" s="301">
        <v>0</v>
      </c>
      <c r="L35" s="301">
        <v>0</v>
      </c>
      <c r="M35" s="392">
        <v>0</v>
      </c>
      <c r="N35" s="301">
        <v>0</v>
      </c>
      <c r="O35" s="391">
        <v>0</v>
      </c>
      <c r="P35" s="393">
        <v>0</v>
      </c>
      <c r="R35" s="410">
        <v>0</v>
      </c>
      <c r="S35" s="392">
        <v>0</v>
      </c>
      <c r="T35" s="301">
        <v>0</v>
      </c>
    </row>
    <row r="36" spans="5:20" s="286" customFormat="1" ht="15.5" customHeight="1" x14ac:dyDescent="0.15">
      <c r="E36" s="302">
        <v>0</v>
      </c>
      <c r="F36" s="301">
        <v>0</v>
      </c>
      <c r="G36" s="301">
        <v>0</v>
      </c>
      <c r="H36" s="301">
        <v>0</v>
      </c>
      <c r="I36" s="301">
        <v>0</v>
      </c>
      <c r="J36" s="391">
        <v>0</v>
      </c>
      <c r="K36" s="301">
        <v>0</v>
      </c>
      <c r="L36" s="301">
        <v>0</v>
      </c>
      <c r="M36" s="392">
        <v>0</v>
      </c>
      <c r="N36" s="301">
        <v>0</v>
      </c>
      <c r="O36" s="391">
        <v>0</v>
      </c>
      <c r="P36" s="393">
        <v>0</v>
      </c>
      <c r="R36" s="410">
        <v>0</v>
      </c>
      <c r="S36" s="392">
        <v>0</v>
      </c>
      <c r="T36" s="301">
        <v>0</v>
      </c>
    </row>
    <row r="37" spans="5:20" s="286" customFormat="1" ht="15.5" customHeight="1" x14ac:dyDescent="0.15">
      <c r="E37" s="302">
        <v>0</v>
      </c>
      <c r="F37" s="301">
        <v>0</v>
      </c>
      <c r="G37" s="301">
        <v>0</v>
      </c>
      <c r="H37" s="301">
        <v>0</v>
      </c>
      <c r="I37" s="301">
        <v>0</v>
      </c>
      <c r="J37" s="391">
        <v>0</v>
      </c>
      <c r="K37" s="301">
        <v>0</v>
      </c>
      <c r="L37" s="301">
        <v>0</v>
      </c>
      <c r="M37" s="392">
        <v>0</v>
      </c>
      <c r="N37" s="301">
        <v>0</v>
      </c>
      <c r="O37" s="391">
        <v>0</v>
      </c>
      <c r="P37" s="393">
        <v>0</v>
      </c>
      <c r="R37" s="410">
        <v>0</v>
      </c>
      <c r="S37" s="392">
        <v>0</v>
      </c>
      <c r="T37" s="301">
        <v>0</v>
      </c>
    </row>
    <row r="38" spans="5:20" s="286" customFormat="1" ht="15.5" customHeight="1" x14ac:dyDescent="0.15">
      <c r="E38" s="302">
        <v>0</v>
      </c>
      <c r="F38" s="301">
        <v>0</v>
      </c>
      <c r="G38" s="301">
        <v>0</v>
      </c>
      <c r="H38" s="301">
        <v>0</v>
      </c>
      <c r="I38" s="301">
        <v>0</v>
      </c>
      <c r="J38" s="391">
        <v>0</v>
      </c>
      <c r="K38" s="301">
        <v>0</v>
      </c>
      <c r="L38" s="301">
        <v>0</v>
      </c>
      <c r="M38" s="392">
        <v>0</v>
      </c>
      <c r="N38" s="301">
        <v>0</v>
      </c>
      <c r="O38" s="391">
        <v>0</v>
      </c>
      <c r="P38" s="393">
        <v>0</v>
      </c>
      <c r="R38" s="410">
        <v>0</v>
      </c>
      <c r="S38" s="392">
        <v>0</v>
      </c>
      <c r="T38" s="301">
        <v>0</v>
      </c>
    </row>
    <row r="39" spans="5:20" s="286" customFormat="1" ht="15.5" customHeight="1" x14ac:dyDescent="0.15">
      <c r="E39" s="302">
        <v>0</v>
      </c>
      <c r="F39" s="301">
        <v>0</v>
      </c>
      <c r="G39" s="301">
        <v>0</v>
      </c>
      <c r="H39" s="301">
        <v>0</v>
      </c>
      <c r="I39" s="301">
        <v>0</v>
      </c>
      <c r="J39" s="391">
        <v>0</v>
      </c>
      <c r="K39" s="301">
        <v>0</v>
      </c>
      <c r="L39" s="301">
        <v>0</v>
      </c>
      <c r="M39" s="392">
        <v>0</v>
      </c>
      <c r="N39" s="301">
        <v>0</v>
      </c>
      <c r="O39" s="391">
        <v>0</v>
      </c>
      <c r="P39" s="393">
        <v>0</v>
      </c>
      <c r="R39" s="410">
        <v>0</v>
      </c>
      <c r="S39" s="392">
        <v>0</v>
      </c>
      <c r="T39" s="301">
        <v>0</v>
      </c>
    </row>
    <row r="40" spans="5:20" s="286" customFormat="1" ht="15.5" customHeight="1" x14ac:dyDescent="0.15">
      <c r="E40" s="302">
        <v>0</v>
      </c>
      <c r="F40" s="301">
        <v>0</v>
      </c>
      <c r="G40" s="301">
        <v>0</v>
      </c>
      <c r="H40" s="301">
        <v>0</v>
      </c>
      <c r="I40" s="301">
        <v>0</v>
      </c>
      <c r="J40" s="391">
        <v>0</v>
      </c>
      <c r="K40" s="301">
        <v>0</v>
      </c>
      <c r="L40" s="301">
        <v>0</v>
      </c>
      <c r="M40" s="392">
        <v>0</v>
      </c>
      <c r="N40" s="301">
        <v>0</v>
      </c>
      <c r="O40" s="391">
        <v>0</v>
      </c>
      <c r="P40" s="393">
        <v>0</v>
      </c>
      <c r="R40" s="410">
        <v>0</v>
      </c>
      <c r="S40" s="392">
        <v>0</v>
      </c>
      <c r="T40" s="301">
        <v>0</v>
      </c>
    </row>
    <row r="41" spans="5:20" s="286" customFormat="1" ht="15.5" customHeight="1" x14ac:dyDescent="0.15">
      <c r="E41" s="302">
        <v>0</v>
      </c>
      <c r="F41" s="301">
        <v>0</v>
      </c>
      <c r="G41" s="301">
        <v>0</v>
      </c>
      <c r="H41" s="301">
        <v>0</v>
      </c>
      <c r="I41" s="301">
        <v>0</v>
      </c>
      <c r="J41" s="391">
        <v>0</v>
      </c>
      <c r="K41" s="301">
        <v>0</v>
      </c>
      <c r="L41" s="301">
        <v>0</v>
      </c>
      <c r="M41" s="392">
        <v>0</v>
      </c>
      <c r="N41" s="301">
        <v>0</v>
      </c>
      <c r="O41" s="391">
        <v>0</v>
      </c>
      <c r="P41" s="393">
        <v>0</v>
      </c>
      <c r="R41" s="410">
        <v>0</v>
      </c>
      <c r="S41" s="392">
        <v>0</v>
      </c>
      <c r="T41" s="301">
        <v>0</v>
      </c>
    </row>
    <row r="42" spans="5:20" s="286" customFormat="1" ht="15.5" customHeight="1" x14ac:dyDescent="0.15">
      <c r="E42" s="302">
        <v>0</v>
      </c>
      <c r="F42" s="301">
        <v>0</v>
      </c>
      <c r="G42" s="301">
        <v>0</v>
      </c>
      <c r="H42" s="301">
        <v>0</v>
      </c>
      <c r="I42" s="301">
        <v>0</v>
      </c>
      <c r="J42" s="391">
        <v>0</v>
      </c>
      <c r="K42" s="301">
        <v>0</v>
      </c>
      <c r="L42" s="301">
        <v>0</v>
      </c>
      <c r="M42" s="392">
        <v>0</v>
      </c>
      <c r="N42" s="301">
        <v>0</v>
      </c>
      <c r="O42" s="391">
        <v>0</v>
      </c>
      <c r="P42" s="393">
        <v>0</v>
      </c>
      <c r="R42" s="410">
        <v>0</v>
      </c>
      <c r="S42" s="392">
        <v>0</v>
      </c>
      <c r="T42" s="301">
        <v>0</v>
      </c>
    </row>
    <row r="43" spans="5:20" s="286" customFormat="1" ht="15.5" customHeight="1" x14ac:dyDescent="0.15">
      <c r="E43" s="302">
        <v>0</v>
      </c>
      <c r="F43" s="301">
        <v>0</v>
      </c>
      <c r="G43" s="301">
        <v>0</v>
      </c>
      <c r="H43" s="301">
        <v>0</v>
      </c>
      <c r="I43" s="301">
        <v>0</v>
      </c>
      <c r="J43" s="391">
        <v>0</v>
      </c>
      <c r="K43" s="301">
        <v>0</v>
      </c>
      <c r="L43" s="301">
        <v>0</v>
      </c>
      <c r="M43" s="392">
        <v>0</v>
      </c>
      <c r="N43" s="301">
        <v>0</v>
      </c>
      <c r="O43" s="391">
        <v>0</v>
      </c>
      <c r="P43" s="393">
        <v>0</v>
      </c>
      <c r="R43" s="410">
        <v>0</v>
      </c>
      <c r="S43" s="392">
        <v>0</v>
      </c>
      <c r="T43" s="301">
        <v>0</v>
      </c>
    </row>
    <row r="44" spans="5:20" s="286" customFormat="1" ht="15.5" customHeight="1" x14ac:dyDescent="0.15">
      <c r="E44" s="302">
        <v>0</v>
      </c>
      <c r="F44" s="301">
        <v>0</v>
      </c>
      <c r="G44" s="301">
        <v>0</v>
      </c>
      <c r="H44" s="301">
        <v>0</v>
      </c>
      <c r="I44" s="301">
        <v>0</v>
      </c>
      <c r="J44" s="391">
        <v>0</v>
      </c>
      <c r="K44" s="301">
        <v>0</v>
      </c>
      <c r="L44" s="301">
        <v>0</v>
      </c>
      <c r="M44" s="392">
        <v>0</v>
      </c>
      <c r="N44" s="301">
        <v>0</v>
      </c>
      <c r="O44" s="391">
        <v>0</v>
      </c>
      <c r="P44" s="393">
        <v>0</v>
      </c>
      <c r="R44" s="410">
        <v>0</v>
      </c>
      <c r="S44" s="392">
        <v>0</v>
      </c>
      <c r="T44" s="301">
        <v>0</v>
      </c>
    </row>
    <row r="45" spans="5:20" s="286" customFormat="1" ht="15.5" customHeight="1" x14ac:dyDescent="0.15">
      <c r="E45" s="302">
        <v>0</v>
      </c>
      <c r="F45" s="301">
        <v>0</v>
      </c>
      <c r="G45" s="301">
        <v>0</v>
      </c>
      <c r="H45" s="301">
        <v>0</v>
      </c>
      <c r="I45" s="301">
        <v>0</v>
      </c>
      <c r="J45" s="391">
        <v>0</v>
      </c>
      <c r="K45" s="301">
        <v>0</v>
      </c>
      <c r="L45" s="301">
        <v>0</v>
      </c>
      <c r="M45" s="392">
        <v>0</v>
      </c>
      <c r="N45" s="301">
        <v>0</v>
      </c>
      <c r="O45" s="391">
        <v>0</v>
      </c>
      <c r="P45" s="393">
        <v>0</v>
      </c>
      <c r="R45" s="410">
        <v>0</v>
      </c>
      <c r="S45" s="392">
        <v>0</v>
      </c>
      <c r="T45" s="301">
        <v>0</v>
      </c>
    </row>
    <row r="46" spans="5:20" s="286" customFormat="1" ht="15.5" customHeight="1" x14ac:dyDescent="0.15">
      <c r="E46" s="302">
        <v>0</v>
      </c>
      <c r="F46" s="301">
        <v>0</v>
      </c>
      <c r="G46" s="301">
        <v>0</v>
      </c>
      <c r="H46" s="301">
        <v>0</v>
      </c>
      <c r="I46" s="301">
        <v>0</v>
      </c>
      <c r="J46" s="391">
        <v>0</v>
      </c>
      <c r="K46" s="301">
        <v>0</v>
      </c>
      <c r="L46" s="301">
        <v>0</v>
      </c>
      <c r="M46" s="392">
        <v>0</v>
      </c>
      <c r="N46" s="301">
        <v>0</v>
      </c>
      <c r="O46" s="391">
        <v>0</v>
      </c>
      <c r="P46" s="393">
        <v>0</v>
      </c>
      <c r="R46" s="410">
        <v>0</v>
      </c>
      <c r="S46" s="392">
        <v>0</v>
      </c>
      <c r="T46" s="301">
        <v>0</v>
      </c>
    </row>
    <row r="47" spans="5:20" s="286" customFormat="1" ht="15.5" customHeight="1" x14ac:dyDescent="0.15">
      <c r="E47" s="302">
        <v>0</v>
      </c>
      <c r="F47" s="301">
        <v>0</v>
      </c>
      <c r="G47" s="301">
        <v>0</v>
      </c>
      <c r="H47" s="301">
        <v>0</v>
      </c>
      <c r="I47" s="301">
        <v>0</v>
      </c>
      <c r="J47" s="391">
        <v>0</v>
      </c>
      <c r="K47" s="301">
        <v>0</v>
      </c>
      <c r="L47" s="301">
        <v>0</v>
      </c>
      <c r="M47" s="392">
        <v>0</v>
      </c>
      <c r="N47" s="301">
        <v>0</v>
      </c>
      <c r="O47" s="391">
        <v>0</v>
      </c>
      <c r="P47" s="393">
        <v>0</v>
      </c>
      <c r="R47" s="410">
        <v>0</v>
      </c>
      <c r="S47" s="392">
        <v>0</v>
      </c>
      <c r="T47" s="301">
        <v>0</v>
      </c>
    </row>
    <row r="48" spans="5:20" s="286" customFormat="1" ht="15.5" customHeight="1" x14ac:dyDescent="0.15">
      <c r="E48" s="302">
        <v>0</v>
      </c>
      <c r="F48" s="301">
        <v>0</v>
      </c>
      <c r="G48" s="301">
        <v>0</v>
      </c>
      <c r="H48" s="301">
        <v>0</v>
      </c>
      <c r="I48" s="301">
        <v>0</v>
      </c>
      <c r="J48" s="391">
        <v>0</v>
      </c>
      <c r="K48" s="301">
        <v>0</v>
      </c>
      <c r="L48" s="301">
        <v>0</v>
      </c>
      <c r="M48" s="392">
        <v>0</v>
      </c>
      <c r="N48" s="301">
        <v>0</v>
      </c>
      <c r="O48" s="391">
        <v>0</v>
      </c>
      <c r="P48" s="393">
        <v>0</v>
      </c>
      <c r="R48" s="410">
        <v>0</v>
      </c>
      <c r="S48" s="392">
        <v>0</v>
      </c>
      <c r="T48" s="301">
        <v>0</v>
      </c>
    </row>
    <row r="49" spans="5:20" s="286" customFormat="1" ht="15.5" customHeight="1" x14ac:dyDescent="0.15">
      <c r="E49" s="302">
        <v>0</v>
      </c>
      <c r="F49" s="301">
        <v>0</v>
      </c>
      <c r="G49" s="301">
        <v>0</v>
      </c>
      <c r="H49" s="301">
        <v>0</v>
      </c>
      <c r="I49" s="301">
        <v>0</v>
      </c>
      <c r="J49" s="391">
        <v>0</v>
      </c>
      <c r="K49" s="301">
        <v>0</v>
      </c>
      <c r="L49" s="301">
        <v>0</v>
      </c>
      <c r="M49" s="392">
        <v>0</v>
      </c>
      <c r="N49" s="301">
        <v>0</v>
      </c>
      <c r="O49" s="391">
        <v>0</v>
      </c>
      <c r="P49" s="393">
        <v>0</v>
      </c>
      <c r="R49" s="410">
        <v>0</v>
      </c>
      <c r="S49" s="392">
        <v>0</v>
      </c>
      <c r="T49" s="301">
        <v>0</v>
      </c>
    </row>
    <row r="50" spans="5:20" s="286" customFormat="1" ht="15.5" customHeight="1" x14ac:dyDescent="0.15">
      <c r="E50" s="302">
        <v>0</v>
      </c>
      <c r="F50" s="301">
        <v>0</v>
      </c>
      <c r="G50" s="301">
        <v>0</v>
      </c>
      <c r="H50" s="301">
        <v>0</v>
      </c>
      <c r="I50" s="301">
        <v>0</v>
      </c>
      <c r="J50" s="391">
        <v>0</v>
      </c>
      <c r="K50" s="301">
        <v>0</v>
      </c>
      <c r="L50" s="301">
        <v>0</v>
      </c>
      <c r="M50" s="392">
        <v>0</v>
      </c>
      <c r="N50" s="301">
        <v>0</v>
      </c>
      <c r="O50" s="391">
        <v>0</v>
      </c>
      <c r="P50" s="393">
        <v>0</v>
      </c>
      <c r="R50" s="410">
        <v>0</v>
      </c>
      <c r="S50" s="392">
        <v>0</v>
      </c>
      <c r="T50" s="301">
        <v>0</v>
      </c>
    </row>
    <row r="51" spans="5:20" s="286" customFormat="1" ht="15.5" customHeight="1" x14ac:dyDescent="0.15">
      <c r="E51" s="302">
        <v>0</v>
      </c>
      <c r="F51" s="301">
        <v>0</v>
      </c>
      <c r="G51" s="301">
        <v>0</v>
      </c>
      <c r="H51" s="301">
        <v>1</v>
      </c>
      <c r="I51" s="301">
        <v>1</v>
      </c>
      <c r="J51" s="391">
        <v>0</v>
      </c>
      <c r="K51" s="301">
        <v>0</v>
      </c>
      <c r="L51" s="301">
        <v>0</v>
      </c>
      <c r="M51" s="392">
        <v>0</v>
      </c>
      <c r="N51" s="301">
        <v>0</v>
      </c>
      <c r="O51" s="391">
        <v>0</v>
      </c>
      <c r="P51" s="393">
        <v>0</v>
      </c>
      <c r="R51" s="410">
        <v>1</v>
      </c>
      <c r="S51" s="392">
        <v>1</v>
      </c>
      <c r="T51" s="301">
        <v>1</v>
      </c>
    </row>
    <row r="52" spans="5:20" s="286" customFormat="1" x14ac:dyDescent="0.15">
      <c r="P52" s="407"/>
    </row>
    <row r="53" spans="5:20" s="286" customFormat="1" x14ac:dyDescent="0.15">
      <c r="M53" s="411">
        <v>0</v>
      </c>
      <c r="N53" s="411"/>
      <c r="O53" s="411"/>
      <c r="P53" s="412">
        <v>1</v>
      </c>
    </row>
    <row r="54" spans="5:20" s="286" customFormat="1" x14ac:dyDescent="0.15">
      <c r="E54" s="302"/>
    </row>
  </sheetData>
  <mergeCells count="3">
    <mergeCell ref="E7:P8"/>
    <mergeCell ref="R18:S18"/>
    <mergeCell ref="M53:O5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35D18-EA29-3A48-AD2F-A36D20C036E8}">
  <sheetPr>
    <tabColor rgb="FF4FADEA"/>
  </sheetPr>
  <dimension ref="D1:T54"/>
  <sheetViews>
    <sheetView zoomScale="90" zoomScaleNormal="90" workbookViewId="0">
      <selection activeCell="R27" sqref="R27"/>
    </sheetView>
  </sheetViews>
  <sheetFormatPr baseColWidth="10" defaultColWidth="10.83203125" defaultRowHeight="9" x14ac:dyDescent="0.15"/>
  <cols>
    <col min="1" max="3" width="1" style="286" customWidth="1"/>
    <col min="4" max="4" width="7.33203125" style="286" customWidth="1"/>
    <col min="5" max="5" width="20.5" style="286" customWidth="1"/>
    <col min="6" max="6" width="8.5" style="286" customWidth="1"/>
    <col min="7" max="7" width="7" style="286" customWidth="1"/>
    <col min="8" max="8" width="14" style="286" customWidth="1"/>
    <col min="9" max="9" width="11.5" style="286" customWidth="1"/>
    <col min="10" max="10" width="11" style="286" bestFit="1" customWidth="1"/>
    <col min="11" max="11" width="9" style="286" customWidth="1"/>
    <col min="12" max="12" width="11" style="286" bestFit="1" customWidth="1"/>
    <col min="13" max="13" width="20" style="286" customWidth="1"/>
    <col min="14" max="14" width="11.6640625" style="286" bestFit="1" customWidth="1"/>
    <col min="15" max="15" width="11" style="286" bestFit="1" customWidth="1"/>
    <col min="16" max="16" width="11.6640625" style="286" bestFit="1" customWidth="1"/>
    <col min="17" max="17" width="4" style="286" customWidth="1"/>
    <col min="18" max="18" width="17.33203125" style="286" customWidth="1"/>
    <col min="19" max="19" width="20.1640625" style="286" customWidth="1"/>
    <col min="20" max="20" width="11" style="286" bestFit="1" customWidth="1"/>
    <col min="21" max="31" width="9.83203125" style="286" customWidth="1"/>
    <col min="32" max="16384" width="10.83203125" style="286"/>
  </cols>
  <sheetData>
    <row r="1" spans="4:16" s="327" customFormat="1" x14ac:dyDescent="0.15">
      <c r="L1" s="327" t="s">
        <v>491</v>
      </c>
    </row>
    <row r="2" spans="4:16" s="327" customFormat="1" x14ac:dyDescent="0.15">
      <c r="D2" s="346">
        <f ca="1">IF('5 Cities '!$G$2="DRAGGING CELLS IS NOT PERMITTED. PLEASE UNDO LAST ACTION!!",0,IF('5 Cities '!$S$1&lt;&gt;"Feedback OFF",IF(Scoreboard!$F$25="",IFERROR(IF(E2=0,F2,IF(F2/E2&gt;=Scoreboard!$F$19,F2,"")),""),0),0))</f>
        <v>0</v>
      </c>
      <c r="E2" s="346">
        <f>SUMIF('5 Cities PT'!A3:$AO$53,"&gt;0")</f>
        <v>16</v>
      </c>
      <c r="F2" s="327">
        <f ca="1">SUMIFS('5 Cities PT'!A3:$AO$53, '5 Cities PT'!A3:$AO$53, "&gt;0", '5 Cities SC'!A3:$AO$53, "PerfectMsg")+ABS(SUMIFS('5 Cities PT'!A3:$AO$53, '5 Cities PT'!A3:$AO$53, "&lt;0", '5 Cities SC'!A3:$AO$53, "PerfectMsg"))</f>
        <v>0</v>
      </c>
    </row>
    <row r="3" spans="4:16" s="286" customFormat="1" ht="5" customHeight="1" x14ac:dyDescent="0.15"/>
    <row r="4" spans="4:16" s="286" customFormat="1" ht="5" customHeight="1" x14ac:dyDescent="0.15"/>
    <row r="6" spans="4:16" s="286" customFormat="1" x14ac:dyDescent="0.15">
      <c r="E6" s="303">
        <v>0</v>
      </c>
    </row>
    <row r="7" spans="4:16" s="286" customFormat="1" x14ac:dyDescent="0.15">
      <c r="E7" s="404">
        <v>0</v>
      </c>
      <c r="F7" s="404"/>
      <c r="G7" s="404"/>
      <c r="H7" s="404"/>
      <c r="I7" s="404"/>
      <c r="J7" s="404"/>
      <c r="K7" s="404"/>
      <c r="L7" s="404"/>
      <c r="M7" s="404"/>
      <c r="N7" s="404"/>
      <c r="O7" s="404"/>
      <c r="P7" s="404"/>
    </row>
    <row r="8" spans="4:16" s="286" customFormat="1" x14ac:dyDescent="0.15">
      <c r="E8" s="404"/>
      <c r="F8" s="404"/>
      <c r="G8" s="404"/>
      <c r="H8" s="404"/>
      <c r="I8" s="404"/>
      <c r="J8" s="404"/>
      <c r="K8" s="404"/>
      <c r="L8" s="404"/>
      <c r="M8" s="404"/>
      <c r="N8" s="404"/>
      <c r="O8" s="404"/>
      <c r="P8" s="404"/>
    </row>
    <row r="9" spans="4:16" s="286" customFormat="1" x14ac:dyDescent="0.15">
      <c r="E9" s="405"/>
      <c r="F9" s="405"/>
      <c r="G9" s="405"/>
      <c r="H9" s="405"/>
      <c r="I9" s="405"/>
      <c r="J9" s="405"/>
      <c r="K9" s="405"/>
      <c r="L9" s="405"/>
      <c r="M9" s="405"/>
      <c r="N9" s="405"/>
      <c r="O9" s="405"/>
      <c r="P9" s="405"/>
    </row>
    <row r="10" spans="4:16" s="286" customFormat="1" x14ac:dyDescent="0.15">
      <c r="E10" s="303">
        <v>0</v>
      </c>
    </row>
    <row r="11" spans="4:16" s="286" customFormat="1" x14ac:dyDescent="0.15">
      <c r="E11" s="286">
        <v>0</v>
      </c>
    </row>
    <row r="12" spans="4:16" s="286" customFormat="1" x14ac:dyDescent="0.15">
      <c r="E12" s="406">
        <v>0</v>
      </c>
    </row>
    <row r="13" spans="4:16" s="286" customFormat="1" ht="16" customHeight="1" x14ac:dyDescent="0.15">
      <c r="E13" s="406">
        <v>0</v>
      </c>
      <c r="F13" s="406"/>
      <c r="G13" s="406"/>
      <c r="H13" s="406"/>
      <c r="I13" s="406"/>
      <c r="J13" s="406"/>
      <c r="K13" s="406"/>
      <c r="L13" s="406"/>
      <c r="M13" s="406"/>
      <c r="N13" s="406"/>
      <c r="O13" s="406"/>
      <c r="P13" s="406"/>
    </row>
    <row r="14" spans="4:16" s="286" customFormat="1" x14ac:dyDescent="0.15">
      <c r="E14" s="408">
        <v>0</v>
      </c>
      <c r="F14" s="406"/>
      <c r="G14" s="406"/>
      <c r="H14" s="406"/>
      <c r="I14" s="406"/>
      <c r="J14" s="406"/>
      <c r="K14" s="406"/>
      <c r="L14" s="406"/>
      <c r="M14" s="406"/>
      <c r="N14" s="406"/>
      <c r="O14" s="406"/>
      <c r="P14" s="406"/>
    </row>
    <row r="15" spans="4:16" s="286" customFormat="1" x14ac:dyDescent="0.15">
      <c r="E15" s="406">
        <v>0</v>
      </c>
    </row>
    <row r="16" spans="4:16" s="286" customFormat="1" x14ac:dyDescent="0.15">
      <c r="E16" s="406">
        <v>0</v>
      </c>
    </row>
    <row r="17" spans="5:20" s="286" customFormat="1" x14ac:dyDescent="0.15">
      <c r="E17" s="408">
        <v>0</v>
      </c>
    </row>
    <row r="18" spans="5:20" s="286" customFormat="1" ht="17" customHeight="1" x14ac:dyDescent="0.15">
      <c r="E18" s="406">
        <v>0</v>
      </c>
      <c r="R18" s="309">
        <v>0</v>
      </c>
      <c r="S18" s="309"/>
    </row>
    <row r="19" spans="5:20" s="286" customFormat="1" ht="16" customHeight="1" x14ac:dyDescent="0.15">
      <c r="E19" s="408">
        <v>0</v>
      </c>
      <c r="R19" s="389">
        <v>0</v>
      </c>
      <c r="S19" s="301">
        <v>0</v>
      </c>
    </row>
    <row r="20" spans="5:20" s="286" customFormat="1" ht="16" customHeight="1" x14ac:dyDescent="0.15">
      <c r="E20" s="406">
        <v>0</v>
      </c>
      <c r="R20" s="389">
        <v>0</v>
      </c>
      <c r="S20" s="409">
        <v>0</v>
      </c>
    </row>
    <row r="21" spans="5:20" s="286" customFormat="1" x14ac:dyDescent="0.15">
      <c r="E21" s="408">
        <v>0</v>
      </c>
      <c r="R21" s="389">
        <v>0</v>
      </c>
      <c r="S21" s="301">
        <v>0</v>
      </c>
    </row>
    <row r="22" spans="5:20" s="286" customFormat="1" x14ac:dyDescent="0.15">
      <c r="R22" s="389">
        <v>0</v>
      </c>
      <c r="S22" s="301">
        <v>0</v>
      </c>
    </row>
    <row r="23" spans="5:20" s="286" customFormat="1" x14ac:dyDescent="0.15">
      <c r="R23" s="389">
        <v>0</v>
      </c>
      <c r="S23" s="301">
        <v>0</v>
      </c>
    </row>
    <row r="24" spans="5:20" s="286" customFormat="1" x14ac:dyDescent="0.15">
      <c r="H24" s="389">
        <v>0</v>
      </c>
      <c r="I24" s="301">
        <v>0</v>
      </c>
    </row>
    <row r="25" spans="5:20" s="286" customFormat="1" x14ac:dyDescent="0.15"/>
    <row r="26" spans="5:20" s="286" customFormat="1" ht="50.75" customHeight="1" x14ac:dyDescent="0.15">
      <c r="E26" s="389">
        <v>0</v>
      </c>
      <c r="F26" s="389">
        <v>0</v>
      </c>
      <c r="G26" s="389">
        <v>0</v>
      </c>
      <c r="H26" s="389">
        <v>0</v>
      </c>
      <c r="I26" s="389">
        <v>0</v>
      </c>
      <c r="J26" s="389">
        <v>0</v>
      </c>
      <c r="K26" s="389">
        <v>0</v>
      </c>
      <c r="L26" s="389">
        <v>0</v>
      </c>
      <c r="M26" s="389">
        <v>0</v>
      </c>
      <c r="N26" s="389">
        <v>0</v>
      </c>
      <c r="O26" s="389">
        <v>0</v>
      </c>
      <c r="P26" s="389">
        <v>0</v>
      </c>
      <c r="R26" s="389">
        <v>0</v>
      </c>
      <c r="S26" s="389">
        <v>0</v>
      </c>
      <c r="T26" s="389">
        <v>0</v>
      </c>
    </row>
    <row r="27" spans="5:20" s="286" customFormat="1" ht="15.5" customHeight="1" x14ac:dyDescent="0.15">
      <c r="E27" s="302">
        <v>0</v>
      </c>
      <c r="F27" s="301">
        <v>0</v>
      </c>
      <c r="G27" s="301">
        <v>0</v>
      </c>
      <c r="H27" s="301" t="str">
        <f ca="1">_xlfn.IFS(ISBLANK('5 Cities '!H27),"",IF(NOT(ISNA('#_5 Cities '!H27)),IF(ISNA('5 Cities '!H27),TRUE,FALSE),FALSE),"StuNAMsg",IF(AND(ISNA('#_5 Cities '!H27),ISNA('5 Cities '!H27)),TRUE,FALSE),"PerfectMsg",IF(NOT(ISERROR('#_5 Cities '!H27)),IF(ISERROR('5 Cities '!H27),TRUE,FALSE),FALSE),"StuErrorMsg",IF(TYPE('#_5 Cities '!H27)&lt;&gt;TYPE('5 Cities '!H27),TRUE,FALSE),"WrongTypeMsg",IF(_xlfn.ISFORMULA('#_5 Cities '!H27),IF(NOT(_xlfn.ISFORMULA('5 Cities '!H27)),TRUE),FALSE),"MissingFormulaMsg",IF(NOT(AND(ISNUMBER(FIND("[",_xlfn.FORMULATEXT('#_5 Cities '!H27))),ISNUMBER(FIND("!",_xlfn.FORMULATEXT('#_5 Cities '!H27))))),AND(ISNUMBER(FIND("[",_xlfn.FORMULATEXT('5 Cities '!H27))),ISNUMBER(FIND("!",_xlfn.FORMULATEXT('5 Cities '!H27)))),FALSE),"ExternalRefsMsg",IF(ISNUMBER('#_5 Cities '!H27),IF(ABS('#_5 Cities '!H27-'5 Cities '!H27)&gt;0.00001,TRUE,FALSE),IF('#_5 Cities '!H27&lt;&gt;'5 Cities '!H27,TRUE,FALSE)),IF(ISNUMBER('#_5 Cities '!H27),IF('#_5 Cities '!H27&gt;'5 Cities '!H27,"TooLow","TooHigh"),"WrongAnswer"),NOT(_xlfn.ISFORMULA('#_5 Cities '!H27)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'!H27),_xlfn.FORMULATEXT('5 Cities '!H27),'5 Cities '!H27),"9","#"),"8","#"),"7","#"),"6","#"),"5","#"),"4","#"),"3","#"),"2","#"),"1","#"),"0","#"),CHAR(10),""),"$",""),"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'!H27),_xlfn.FORMULATEXT('5 Cities '!H27),'5 Cities '!H27),"9","#"),"8","#"),"7","#"),"6","#"),"5","#"),"4","#"),"3","#"),"2","#"),"1","#"),"0","#"),CHAR(10),""),"$",""),"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'!H27),_xlfn.FORMULATEXT('#_5 Cities '!H27),'#_5 Cities '!H27),"9","#"),"8","#"),"7","#"),"6","#"),"5","#"),"4","#"),"3","#"),"2","#"),"1","#"),"0","#"),CHAR(10),""),"$",""),"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'!H27),_xlfn.FORMULATEXT('#_5 Cities '!H27),'#_5 Cities '!H27),"9","#"),"8","#"),"7","#"),"6","#"),"5","#"),"4","#"),"3","#"),"2","#"),"1","#"),"0","#"),CHAR(10),""),"$","")," ",""),",","@"),"&gt;","@"),"&lt;","@"),"=","@"),")","@"),"(","@"),"^","@"),"/","@"),"+","@"),"*","@"),"-","@"),"@#","")))/2,TRUE,FALSE),"HardCodeMsg",IF(LEN(IF(_xlfn.ISFORMULA('5 Cities '!H27),_xlfn.FORMULATEXT('5 Cities '!H27),'5 Cities '!H27))-LEN(SUBSTITUTE(IF(_xlfn.ISFORMULA('5 Cities '!H27),_xlfn.FORMULATEXT('5 Cities '!H27),'5 Cities '!H27),"""",""))&gt;LEN(IF(_xlfn.ISFORMULA('#_5 Cities '!H27),_xlfn.FORMULATEXT('#_5 Cities '!H27),'#_5 Cities '!H27))-LEN(SUBSTITUTE(IF(_xlfn.ISFORMULA('#_5 Cities '!H27),_xlfn.FORMULATEXT('#_5 Cities '!H27),'#_5 Cities '!H27),"""","")),TRUE,FALSE),"HardQuoteMsg",IF(LEN(IF(_xlfn.ISFORMULA('5 Cities '!H27),_xlfn.FORMULATEXT('5 Cities '!H27),'5 Cities '!H27))-LEN(SUBSTITUTE(IF(_xlfn.ISFORMULA('5 Cities '!H27),_xlfn.FORMULATEXT('5 Cities '!H27),'5 Cities '!H27),"$",""))&lt;0.5*(LEN(IF(_xlfn.ISFORMULA('#_5 Cities '!H27),_xlfn.FORMULATEXT('#_5 Cities '!H27),'#_5 Cities '!H27))-LEN(SUBSTITUTE(IF(_xlfn.ISFORMULA('#_5 Cities '!H27),_xlfn.FORMULATEXT('#_5 Cities '!H27),'#_5 Cities '!H27),"$",""))),TRUE,FALSE),"MissingAbsMsg",TRUE,"PerfectMsg")</f>
        <v/>
      </c>
      <c r="I27" s="301" t="str">
        <f ca="1">_xlfn.IFS(ISBLANK('5 Cities '!I27),"",IF(NOT(ISNA('#_5 Cities '!I27)),IF(ISNA('5 Cities '!I27),TRUE,FALSE),FALSE),"StuNAMsg",IF(AND(ISNA('#_5 Cities '!I27),ISNA('5 Cities '!I27)),TRUE,FALSE),"PerfectMsg",IF(NOT(ISERROR('#_5 Cities '!I27)),IF(ISERROR('5 Cities '!I27),TRUE,FALSE),FALSE),"StuErrorMsg",IF(TYPE('#_5 Cities '!I27)&lt;&gt;TYPE('5 Cities '!I27),TRUE,FALSE),"WrongTypeMsg",IF(_xlfn.ISFORMULA('#_5 Cities '!I27),IF(NOT(_xlfn.ISFORMULA('5 Cities '!I27)),TRUE),FALSE),"MissingFormulaMsg",IF(NOT(AND(ISNUMBER(FIND("[",_xlfn.FORMULATEXT('#_5 Cities '!I27))),ISNUMBER(FIND("!",_xlfn.FORMULATEXT('#_5 Cities '!I27))))),AND(ISNUMBER(FIND("[",_xlfn.FORMULATEXT('5 Cities '!I27))),ISNUMBER(FIND("!",_xlfn.FORMULATEXT('5 Cities '!I27)))),FALSE),"ExternalRefsMsg",IF(ISNUMBER('#_5 Cities '!I27),IF(ABS('#_5 Cities '!I27-'5 Cities '!I27)&gt;0.00001,TRUE,FALSE),IF('#_5 Cities '!I27&lt;&gt;'5 Cities '!I27,TRUE,FALSE)),IF(ISNUMBER('#_5 Cities '!I27),IF('#_5 Cities '!I27&gt;'5 Cities '!I27,"TooLow","TooHigh"),"WrongAnswer"),NOT(_xlfn.ISFORMULA('#_5 Cities '!I27)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'!I27),_xlfn.FORMULATEXT('5 Cities '!I27),'5 Cities '!I27),"9","#"),"8","#"),"7","#"),"6","#"),"5","#"),"4","#"),"3","#"),"2","#"),"1","#"),"0","#"),CHAR(10),""),"$",""),"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'!I27),_xlfn.FORMULATEXT('5 Cities '!I27),'5 Cities '!I27),"9","#"),"8","#"),"7","#"),"6","#"),"5","#"),"4","#"),"3","#"),"2","#"),"1","#"),"0","#"),CHAR(10),""),"$",""),"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'!I27),_xlfn.FORMULATEXT('#_5 Cities '!I27),'#_5 Cities '!I27),"9","#"),"8","#"),"7","#"),"6","#"),"5","#"),"4","#"),"3","#"),"2","#"),"1","#"),"0","#"),CHAR(10),""),"$",""),"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'!I27),_xlfn.FORMULATEXT('#_5 Cities '!I27),'#_5 Cities '!I27),"9","#"),"8","#"),"7","#"),"6","#"),"5","#"),"4","#"),"3","#"),"2","#"),"1","#"),"0","#"),CHAR(10),""),"$","")," ",""),",","@"),"&gt;","@"),"&lt;","@"),"=","@"),")","@"),"(","@"),"^","@"),"/","@"),"+","@"),"*","@"),"-","@"),"@#","")))/2,TRUE,FALSE),"HardCodeMsg",IF(LEN(IF(_xlfn.ISFORMULA('5 Cities '!I27),_xlfn.FORMULATEXT('5 Cities '!I27),'5 Cities '!I27))-LEN(SUBSTITUTE(IF(_xlfn.ISFORMULA('5 Cities '!I27),_xlfn.FORMULATEXT('5 Cities '!I27),'5 Cities '!I27),"""",""))&gt;LEN(IF(_xlfn.ISFORMULA('#_5 Cities '!I27),_xlfn.FORMULATEXT('#_5 Cities '!I27),'#_5 Cities '!I27))-LEN(SUBSTITUTE(IF(_xlfn.ISFORMULA('#_5 Cities '!I27),_xlfn.FORMULATEXT('#_5 Cities '!I27),'#_5 Cities '!I27),"""","")),TRUE,FALSE),"HardQuoteMsg",IF(LEN(IF(_xlfn.ISFORMULA('5 Cities '!I27),_xlfn.FORMULATEXT('5 Cities '!I27),'5 Cities '!I27))-LEN(SUBSTITUTE(IF(_xlfn.ISFORMULA('5 Cities '!I27),_xlfn.FORMULATEXT('5 Cities '!I27),'5 Cities '!I27),"$",""))&lt;0.5*(LEN(IF(_xlfn.ISFORMULA('#_5 Cities '!I27),_xlfn.FORMULATEXT('#_5 Cities '!I27),'#_5 Cities '!I27))-LEN(SUBSTITUTE(IF(_xlfn.ISFORMULA('#_5 Cities '!I27),_xlfn.FORMULATEXT('#_5 Cities '!I27),'#_5 Cities '!I27),"$",""))),TRUE,FALSE),"MissingAbsMsg",TRUE,"PerfectMsg")</f>
        <v/>
      </c>
      <c r="J27" s="391">
        <v>0</v>
      </c>
      <c r="K27" s="301">
        <v>0</v>
      </c>
      <c r="L27" s="301">
        <v>0</v>
      </c>
      <c r="M27" s="392">
        <v>0</v>
      </c>
      <c r="N27" s="301">
        <v>0</v>
      </c>
      <c r="O27" s="391">
        <v>0</v>
      </c>
      <c r="P27" s="393">
        <v>7.42</v>
      </c>
      <c r="R27" s="410" t="str">
        <f ca="1">_xlfn.IFS(ISBLANK('5 Cities '!R27),"",IF(NOT(ISNA('#_5 Cities '!R27)),IF(ISNA('5 Cities '!R27),TRUE,FALSE),FALSE),"StuNAMsg",IF(AND(ISNA('#_5 Cities '!R27),ISNA('5 Cities '!R27)),TRUE,FALSE),"PerfectMsg",IF(NOT(ISERROR('#_5 Cities '!R27)),IF(ISERROR('5 Cities '!R27),TRUE,FALSE),FALSE),"StuErrorMsg",IF(TYPE('#_5 Cities '!R27)&lt;&gt;TYPE('5 Cities '!R27),TRUE,FALSE),"WrongTypeMsg",IF(_xlfn.ISFORMULA('#_5 Cities '!R27),IF(NOT(_xlfn.ISFORMULA('5 Cities '!R27)),TRUE),FALSE),"MissingFormulaMsg",IF(NOT(AND(ISNUMBER(FIND("[",_xlfn.FORMULATEXT('#_5 Cities '!R27))),ISNUMBER(FIND("!",_xlfn.FORMULATEXT('#_5 Cities '!R27))))),AND(ISNUMBER(FIND("[",_xlfn.FORMULATEXT('5 Cities '!R27))),ISNUMBER(FIND("!",_xlfn.FORMULATEXT('5 Cities '!R27)))),FALSE),"ExternalRefsMsg",IF(ISNUMBER('#_5 Cities '!R27),IF(ABS('#_5 Cities '!R27-'5 Cities '!R27)&gt;0.00001,TRUE,FALSE),IF('#_5 Cities '!R27&lt;&gt;'5 Cities '!R27,TRUE,FALSE)),IF(ISNUMBER('#_5 Cities '!R27),IF('#_5 Cities '!R27&gt;'5 Cities '!R27,"TooLow","TooHigh"),"WrongAnswer"),NOT(_xlfn.ISFORMULA('#_5 Cities '!R27)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'!R27),_xlfn.FORMULATEXT('5 Cities '!R27),'5 Cities '!R27),"9","#"),"8","#"),"7","#"),"6","#"),"5","#"),"4","#"),"3","#"),"2","#"),"1","#"),"0","#"),CHAR(10),""),"$",""),"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'!R27),_xlfn.FORMULATEXT('5 Cities '!R27),'5 Cities '!R27),"9","#"),"8","#"),"7","#"),"6","#"),"5","#"),"4","#"),"3","#"),"2","#"),"1","#"),"0","#"),CHAR(10),""),"$",""),"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'!R27),_xlfn.FORMULATEXT('#_5 Cities '!R27),'#_5 Cities '!R27),"9","#"),"8","#"),"7","#"),"6","#"),"5","#"),"4","#"),"3","#"),"2","#"),"1","#"),"0","#"),CHAR(10),""),"$",""),"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'!R27),_xlfn.FORMULATEXT('#_5 Cities '!R27),'#_5 Cities '!R27),"9","#"),"8","#"),"7","#"),"6","#"),"5","#"),"4","#"),"3","#"),"2","#"),"1","#"),"0","#"),CHAR(10),""),"$","")," ",""),",","@"),"&gt;","@"),"&lt;","@"),"=","@"),")","@"),"(","@"),"^","@"),"/","@"),"+","@"),"*","@"),"-","@"),"@#","")))/2,TRUE,FALSE),"HardCodeMsg",IF(LEN(IF(_xlfn.ISFORMULA('5 Cities '!R27),_xlfn.FORMULATEXT('5 Cities '!R27),'5 Cities '!R27))-LEN(SUBSTITUTE(IF(_xlfn.ISFORMULA('5 Cities '!R27),_xlfn.FORMULATEXT('5 Cities '!R27),'5 Cities '!R27),"""",""))&gt;LEN(IF(_xlfn.ISFORMULA('#_5 Cities '!R27),_xlfn.FORMULATEXT('#_5 Cities '!R27),'#_5 Cities '!R27))-LEN(SUBSTITUTE(IF(_xlfn.ISFORMULA('#_5 Cities '!R27),_xlfn.FORMULATEXT('#_5 Cities '!R27),'#_5 Cities '!R27),"""","")),TRUE,FALSE),"HardQuoteMsg",IF(LEN(IF(_xlfn.ISFORMULA('5 Cities '!R27),_xlfn.FORMULATEXT('5 Cities '!R27),'5 Cities '!R27))-LEN(SUBSTITUTE(IF(_xlfn.ISFORMULA('5 Cities '!R27),_xlfn.FORMULATEXT('5 Cities '!R27),'5 Cities '!R27),"$",""))&lt;0.5*(LEN(IF(_xlfn.ISFORMULA('#_5 Cities '!R27),_xlfn.FORMULATEXT('#_5 Cities '!R27),'#_5 Cities '!R27))-LEN(SUBSTITUTE(IF(_xlfn.ISFORMULA('#_5 Cities '!R27),_xlfn.FORMULATEXT('#_5 Cities '!R27),'#_5 Cities '!R27),"$",""))),TRUE,FALSE),"MissingAbsMsg",TRUE,"PerfectMsg")</f>
        <v/>
      </c>
      <c r="S27" s="392" t="str">
        <f ca="1">_xlfn.IFS(ISBLANK('5 Cities '!S27),"",IF(NOT(ISNA('#_5 Cities '!S27)),IF(ISNA('5 Cities '!S27),TRUE,FALSE),FALSE),"StuNAMsg",IF(AND(ISNA('#_5 Cities '!S27),ISNA('5 Cities '!S27)),TRUE,FALSE),"PerfectMsg",IF(NOT(ISERROR('#_5 Cities '!S27)),IF(ISERROR('5 Cities '!S27),TRUE,FALSE),FALSE),"StuErrorMsg",IF(TYPE('#_5 Cities '!S27)&lt;&gt;TYPE('5 Cities '!S27),TRUE,FALSE),"WrongTypeMsg",IF(_xlfn.ISFORMULA('#_5 Cities '!S27),IF(NOT(_xlfn.ISFORMULA('5 Cities '!S27)),TRUE),FALSE),"MissingFormulaMsg",IF(NOT(AND(ISNUMBER(FIND("[",_xlfn.FORMULATEXT('#_5 Cities '!S27))),ISNUMBER(FIND("!",_xlfn.FORMULATEXT('#_5 Cities '!S27))))),AND(ISNUMBER(FIND("[",_xlfn.FORMULATEXT('5 Cities '!S27))),ISNUMBER(FIND("!",_xlfn.FORMULATEXT('5 Cities '!S27)))),FALSE),"ExternalRefsMsg",IF(ISNUMBER('#_5 Cities '!S27),IF(ABS('#_5 Cities '!S27-'5 Cities '!S27)&gt;0.00001,TRUE,FALSE),IF('#_5 Cities '!S27&lt;&gt;'5 Cities '!S27,TRUE,FALSE)),IF(ISNUMBER('#_5 Cities '!S27),IF('#_5 Cities '!S27&gt;'5 Cities '!S27,"TooLow","TooHigh"),"WrongAnswer"),NOT(_xlfn.ISFORMULA('#_5 Cities '!S27)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'!S27),_xlfn.FORMULATEXT('5 Cities '!S27),'5 Cities '!S27),"9","#"),"8","#"),"7","#"),"6","#"),"5","#"),"4","#"),"3","#"),"2","#"),"1","#"),"0","#"),CHAR(10),""),"$",""),"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'!S27),_xlfn.FORMULATEXT('5 Cities '!S27),'5 Cities '!S27),"9","#"),"8","#"),"7","#"),"6","#"),"5","#"),"4","#"),"3","#"),"2","#"),"1","#"),"0","#"),CHAR(10),""),"$",""),"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'!S27),_xlfn.FORMULATEXT('#_5 Cities '!S27),'#_5 Cities '!S27),"9","#"),"8","#"),"7","#"),"6","#"),"5","#"),"4","#"),"3","#"),"2","#"),"1","#"),"0","#"),CHAR(10),""),"$",""),"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'!S27),_xlfn.FORMULATEXT('#_5 Cities '!S27),'#_5 Cities '!S27),"9","#"),"8","#"),"7","#"),"6","#"),"5","#"),"4","#"),"3","#"),"2","#"),"1","#"),"0","#"),CHAR(10),""),"$","")," ",""),",","@"),"&gt;","@"),"&lt;","@"),"=","@"),")","@"),"(","@"),"^","@"),"/","@"),"+","@"),"*","@"),"-","@"),"@#","")))/2,TRUE,FALSE),"HardCodeMsg",IF(LEN(IF(_xlfn.ISFORMULA('5 Cities '!S27),_xlfn.FORMULATEXT('5 Cities '!S27),'5 Cities '!S27))-LEN(SUBSTITUTE(IF(_xlfn.ISFORMULA('5 Cities '!S27),_xlfn.FORMULATEXT('5 Cities '!S27),'5 Cities '!S27),"""",""))&gt;LEN(IF(_xlfn.ISFORMULA('#_5 Cities '!S27),_xlfn.FORMULATEXT('#_5 Cities '!S27),'#_5 Cities '!S27))-LEN(SUBSTITUTE(IF(_xlfn.ISFORMULA('#_5 Cities '!S27),_xlfn.FORMULATEXT('#_5 Cities '!S27),'#_5 Cities '!S27),"""","")),TRUE,FALSE),"HardQuoteMsg",IF(LEN(IF(_xlfn.ISFORMULA('5 Cities '!S27),_xlfn.FORMULATEXT('5 Cities '!S27),'5 Cities '!S27))-LEN(SUBSTITUTE(IF(_xlfn.ISFORMULA('5 Cities '!S27),_xlfn.FORMULATEXT('5 Cities '!S27),'5 Cities '!S27),"$",""))&lt;0.5*(LEN(IF(_xlfn.ISFORMULA('#_5 Cities '!S27),_xlfn.FORMULATEXT('#_5 Cities '!S27),'#_5 Cities '!S27))-LEN(SUBSTITUTE(IF(_xlfn.ISFORMULA('#_5 Cities '!S27),_xlfn.FORMULATEXT('#_5 Cities '!S27),'#_5 Cities '!S27),"$",""))),TRUE,FALSE),"MissingAbsMsg",TRUE,"PerfectMsg")</f>
        <v/>
      </c>
      <c r="T27" s="301" t="str">
        <f ca="1">_xlfn.IFS(ISBLANK('5 Cities '!T27),"",IF(NOT(ISNA('#_5 Cities '!T27)),IF(ISNA('5 Cities '!T27),TRUE,FALSE),FALSE),"StuNAMsg",IF(AND(ISNA('#_5 Cities '!T27),ISNA('5 Cities '!T27)),TRUE,FALSE),"PerfectMsg",IF(NOT(ISERROR('#_5 Cities '!T27)),IF(ISERROR('5 Cities '!T27),TRUE,FALSE),FALSE),"StuErrorMsg",IF(TYPE('#_5 Cities '!T27)&lt;&gt;TYPE('5 Cities '!T27),TRUE,FALSE),"WrongTypeMsg",IF(_xlfn.ISFORMULA('#_5 Cities '!T27),IF(NOT(_xlfn.ISFORMULA('5 Cities '!T27)),TRUE),FALSE),"MissingFormulaMsg",IF(NOT(AND(ISNUMBER(FIND("[",_xlfn.FORMULATEXT('#_5 Cities '!T27))),ISNUMBER(FIND("!",_xlfn.FORMULATEXT('#_5 Cities '!T27))))),AND(ISNUMBER(FIND("[",_xlfn.FORMULATEXT('5 Cities '!T27))),ISNUMBER(FIND("!",_xlfn.FORMULATEXT('5 Cities '!T27)))),FALSE),"ExternalRefsMsg",IF(ISNUMBER('#_5 Cities '!T27),IF(ABS('#_5 Cities '!T27-'5 Cities '!T27)&gt;0.00001,TRUE,FALSE),IF('#_5 Cities '!T27&lt;&gt;'5 Cities '!T27,TRUE,FALSE)),IF(ISNUMBER('#_5 Cities '!T27),IF('#_5 Cities '!T27&gt;'5 Cities '!T27,"TooLow","TooHigh"),"WrongAnswer"),NOT(_xlfn.ISFORMULA('#_5 Cities '!T27)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'!T27),_xlfn.FORMULATEXT('5 Cities '!T27),'5 Cities '!T27),"9","#"),"8","#"),"7","#"),"6","#"),"5","#"),"4","#"),"3","#"),"2","#"),"1","#"),"0","#"),CHAR(10),""),"$",""),"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'!T27),_xlfn.FORMULATEXT('5 Cities '!T27),'5 Cities '!T27),"9","#"),"8","#"),"7","#"),"6","#"),"5","#"),"4","#"),"3","#"),"2","#"),"1","#"),"0","#"),CHAR(10),""),"$",""),"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'!T27),_xlfn.FORMULATEXT('#_5 Cities '!T27),'#_5 Cities '!T27),"9","#"),"8","#"),"7","#"),"6","#"),"5","#"),"4","#"),"3","#"),"2","#"),"1","#"),"0","#"),CHAR(10),""),"$",""),"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'!T27),_xlfn.FORMULATEXT('#_5 Cities '!T27),'#_5 Cities '!T27),"9","#"),"8","#"),"7","#"),"6","#"),"5","#"),"4","#"),"3","#"),"2","#"),"1","#"),"0","#"),CHAR(10),""),"$","")," ",""),",","@"),"&gt;","@"),"&lt;","@"),"=","@"),")","@"),"(","@"),"^","@"),"/","@"),"+","@"),"*","@"),"-","@"),"@#","")))/2,TRUE,FALSE),"HardCodeMsg",IF(LEN(IF(_xlfn.ISFORMULA('5 Cities '!T27),_xlfn.FORMULATEXT('5 Cities '!T27),'5 Cities '!T27))-LEN(SUBSTITUTE(IF(_xlfn.ISFORMULA('5 Cities '!T27),_xlfn.FORMULATEXT('5 Cities '!T27),'5 Cities '!T27),"""",""))&gt;LEN(IF(_xlfn.ISFORMULA('#_5 Cities '!T27),_xlfn.FORMULATEXT('#_5 Cities '!T27),'#_5 Cities '!T27))-LEN(SUBSTITUTE(IF(_xlfn.ISFORMULA('#_5 Cities '!T27),_xlfn.FORMULATEXT('#_5 Cities '!T27),'#_5 Cities '!T27),"""","")),TRUE,FALSE),"HardQuoteMsg",IF(LEN(IF(_xlfn.ISFORMULA('5 Cities '!T27),_xlfn.FORMULATEXT('5 Cities '!T27),'5 Cities '!T27))-LEN(SUBSTITUTE(IF(_xlfn.ISFORMULA('5 Cities '!T27),_xlfn.FORMULATEXT('5 Cities '!T27),'5 Cities '!T27),"$",""))&lt;0.5*(LEN(IF(_xlfn.ISFORMULA('#_5 Cities '!T27),_xlfn.FORMULATEXT('#_5 Cities '!T27),'#_5 Cities '!T27))-LEN(SUBSTITUTE(IF(_xlfn.ISFORMULA('#_5 Cities '!T27),_xlfn.FORMULATEXT('#_5 Cities '!T27),'#_5 Cities '!T27),"$",""))),TRUE,FALSE),"MissingAbsMsg",TRUE,"PerfectMsg")</f>
        <v/>
      </c>
    </row>
    <row r="28" spans="5:20" s="286" customFormat="1" ht="15.5" customHeight="1" x14ac:dyDescent="0.15">
      <c r="E28" s="302">
        <v>0</v>
      </c>
      <c r="F28" s="301">
        <v>0</v>
      </c>
      <c r="G28" s="301">
        <v>0</v>
      </c>
      <c r="H28" s="301" t="str">
        <f ca="1">_xlfn.IFS(ISBLANK('5 Cities '!H28),"",IF(NOT(ISNA('#_5 Cities '!H28)),IF(ISNA('5 Cities '!H28),TRUE,FALSE),FALSE),"StuNAMsg",IF(AND(ISNA('#_5 Cities '!H28),ISNA('5 Cities '!H28)),TRUE,FALSE),"PerfectMsg",IF(NOT(ISERROR('#_5 Cities '!H28)),IF(ISERROR('5 Cities '!H28),TRUE,FALSE),FALSE),"StuErrorMsg",IF(TYPE('#_5 Cities '!H28)&lt;&gt;TYPE('5 Cities '!H28),TRUE,FALSE),"WrongTypeMsg",IF(_xlfn.ISFORMULA('#_5 Cities '!H28),IF(NOT(_xlfn.ISFORMULA('5 Cities '!H28)),TRUE),FALSE),"MissingFormulaMsg",IF(NOT(AND(ISNUMBER(FIND("[",_xlfn.FORMULATEXT('#_5 Cities '!H28))),ISNUMBER(FIND("!",_xlfn.FORMULATEXT('#_5 Cities '!H28))))),AND(ISNUMBER(FIND("[",_xlfn.FORMULATEXT('5 Cities '!H28))),ISNUMBER(FIND("!",_xlfn.FORMULATEXT('5 Cities '!H28)))),FALSE),"ExternalRefsMsg",IF(ISNUMBER('#_5 Cities '!H28),IF(ABS('#_5 Cities '!H28-'5 Cities '!H28)&gt;0.00001,TRUE,FALSE),IF('#_5 Cities '!H28&lt;&gt;'5 Cities '!H28,TRUE,FALSE)),IF(ISNUMBER('#_5 Cities '!H28),IF('#_5 Cities '!H28&gt;'5 Cities '!H28,"TooLow","TooHigh"),"WrongAnswer"),NOT(_xlfn.ISFORMULA('#_5 Cities '!H28)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'!H28),_xlfn.FORMULATEXT('5 Cities '!H28),'5 Cities '!H28),"9","#"),"8","#"),"7","#"),"6","#"),"5","#"),"4","#"),"3","#"),"2","#"),"1","#"),"0","#"),CHAR(10),""),"$",""),"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'!H28),_xlfn.FORMULATEXT('5 Cities '!H28),'5 Cities '!H28),"9","#"),"8","#"),"7","#"),"6","#"),"5","#"),"4","#"),"3","#"),"2","#"),"1","#"),"0","#"),CHAR(10),""),"$",""),"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'!H28),_xlfn.FORMULATEXT('#_5 Cities '!H28),'#_5 Cities '!H28),"9","#"),"8","#"),"7","#"),"6","#"),"5","#"),"4","#"),"3","#"),"2","#"),"1","#"),"0","#"),CHAR(10),""),"$",""),"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'!H28),_xlfn.FORMULATEXT('#_5 Cities '!H28),'#_5 Cities '!H28),"9","#"),"8","#"),"7","#"),"6","#"),"5","#"),"4","#"),"3","#"),"2","#"),"1","#"),"0","#"),CHAR(10),""),"$","")," ",""),",","@"),"&gt;","@"),"&lt;","@"),"=","@"),")","@"),"(","@"),"^","@"),"/","@"),"+","@"),"*","@"),"-","@"),"@#","")))/2,TRUE,FALSE),"HardCodeMsg",IF(LEN(IF(_xlfn.ISFORMULA('5 Cities '!H28),_xlfn.FORMULATEXT('5 Cities '!H28),'5 Cities '!H28))-LEN(SUBSTITUTE(IF(_xlfn.ISFORMULA('5 Cities '!H28),_xlfn.FORMULATEXT('5 Cities '!H28),'5 Cities '!H28),"""",""))&gt;LEN(IF(_xlfn.ISFORMULA('#_5 Cities '!H28),_xlfn.FORMULATEXT('#_5 Cities '!H28),'#_5 Cities '!H28))-LEN(SUBSTITUTE(IF(_xlfn.ISFORMULA('#_5 Cities '!H28),_xlfn.FORMULATEXT('#_5 Cities '!H28),'#_5 Cities '!H28),"""","")),TRUE,FALSE),"HardQuoteMsg",IF(LEN(IF(_xlfn.ISFORMULA('5 Cities '!H28),_xlfn.FORMULATEXT('5 Cities '!H28),'5 Cities '!H28))-LEN(SUBSTITUTE(IF(_xlfn.ISFORMULA('5 Cities '!H28),_xlfn.FORMULATEXT('5 Cities '!H28),'5 Cities '!H28),"$",""))&lt;0.5*(LEN(IF(_xlfn.ISFORMULA('#_5 Cities '!H28),_xlfn.FORMULATEXT('#_5 Cities '!H28),'#_5 Cities '!H28))-LEN(SUBSTITUTE(IF(_xlfn.ISFORMULA('#_5 Cities '!H28),_xlfn.FORMULATEXT('#_5 Cities '!H28),'#_5 Cities '!H28),"$",""))),TRUE,FALSE),"MissingAbsMsg",TRUE,"PerfectMsg")</f>
        <v/>
      </c>
      <c r="I28" s="301" t="str">
        <f ca="1">_xlfn.IFS(ISBLANK('5 Cities '!I28),"",IF(NOT(ISNA('#_5 Cities '!I28)),IF(ISNA('5 Cities '!I28),TRUE,FALSE),FALSE),"StuNAMsg",IF(AND(ISNA('#_5 Cities '!I28),ISNA('5 Cities '!I28)),TRUE,FALSE),"PerfectMsg",IF(NOT(ISERROR('#_5 Cities '!I28)),IF(ISERROR('5 Cities '!I28),TRUE,FALSE),FALSE),"StuErrorMsg",IF(TYPE('#_5 Cities '!I28)&lt;&gt;TYPE('5 Cities '!I28),TRUE,FALSE),"WrongTypeMsg",IF(_xlfn.ISFORMULA('#_5 Cities '!I28),IF(NOT(_xlfn.ISFORMULA('5 Cities '!I28)),TRUE),FALSE),"MissingFormulaMsg",IF(NOT(AND(ISNUMBER(FIND("[",_xlfn.FORMULATEXT('#_5 Cities '!I28))),ISNUMBER(FIND("!",_xlfn.FORMULATEXT('#_5 Cities '!I28))))),AND(ISNUMBER(FIND("[",_xlfn.FORMULATEXT('5 Cities '!I28))),ISNUMBER(FIND("!",_xlfn.FORMULATEXT('5 Cities '!I28)))),FALSE),"ExternalRefsMsg",IF(ISNUMBER('#_5 Cities '!I28),IF(ABS('#_5 Cities '!I28-'5 Cities '!I28)&gt;0.00001,TRUE,FALSE),IF('#_5 Cities '!I28&lt;&gt;'5 Cities '!I28,TRUE,FALSE)),IF(ISNUMBER('#_5 Cities '!I28),IF('#_5 Cities '!I28&gt;'5 Cities '!I28,"TooLow","TooHigh"),"WrongAnswer"),NOT(_xlfn.ISFORMULA('#_5 Cities '!I28)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'!I28),_xlfn.FORMULATEXT('5 Cities '!I28),'5 Cities '!I28),"9","#"),"8","#"),"7","#"),"6","#"),"5","#"),"4","#"),"3","#"),"2","#"),"1","#"),"0","#"),CHAR(10),""),"$",""),"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'!I28),_xlfn.FORMULATEXT('5 Cities '!I28),'5 Cities '!I28),"9","#"),"8","#"),"7","#"),"6","#"),"5","#"),"4","#"),"3","#"),"2","#"),"1","#"),"0","#"),CHAR(10),""),"$",""),"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'!I28),_xlfn.FORMULATEXT('#_5 Cities '!I28),'#_5 Cities '!I28),"9","#"),"8","#"),"7","#"),"6","#"),"5","#"),"4","#"),"3","#"),"2","#"),"1","#"),"0","#"),CHAR(10),""),"$",""),"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'!I28),_xlfn.FORMULATEXT('#_5 Cities '!I28),'#_5 Cities '!I28),"9","#"),"8","#"),"7","#"),"6","#"),"5","#"),"4","#"),"3","#"),"2","#"),"1","#"),"0","#"),CHAR(10),""),"$","")," ",""),",","@"),"&gt;","@"),"&lt;","@"),"=","@"),")","@"),"(","@"),"^","@"),"/","@"),"+","@"),"*","@"),"-","@"),"@#","")))/2,TRUE,FALSE),"HardCodeMsg",IF(LEN(IF(_xlfn.ISFORMULA('5 Cities '!I28),_xlfn.FORMULATEXT('5 Cities '!I28),'5 Cities '!I28))-LEN(SUBSTITUTE(IF(_xlfn.ISFORMULA('5 Cities '!I28),_xlfn.FORMULATEXT('5 Cities '!I28),'5 Cities '!I28),"""",""))&gt;LEN(IF(_xlfn.ISFORMULA('#_5 Cities '!I28),_xlfn.FORMULATEXT('#_5 Cities '!I28),'#_5 Cities '!I28))-LEN(SUBSTITUTE(IF(_xlfn.ISFORMULA('#_5 Cities '!I28),_xlfn.FORMULATEXT('#_5 Cities '!I28),'#_5 Cities '!I28),"""","")),TRUE,FALSE),"HardQuoteMsg",IF(LEN(IF(_xlfn.ISFORMULA('5 Cities '!I28),_xlfn.FORMULATEXT('5 Cities '!I28),'5 Cities '!I28))-LEN(SUBSTITUTE(IF(_xlfn.ISFORMULA('5 Cities '!I28),_xlfn.FORMULATEXT('5 Cities '!I28),'5 Cities '!I28),"$",""))&lt;0.5*(LEN(IF(_xlfn.ISFORMULA('#_5 Cities '!I28),_xlfn.FORMULATEXT('#_5 Cities '!I28),'#_5 Cities '!I28))-LEN(SUBSTITUTE(IF(_xlfn.ISFORMULA('#_5 Cities '!I28),_xlfn.FORMULATEXT('#_5 Cities '!I28),'#_5 Cities '!I28),"$",""))),TRUE,FALSE),"MissingAbsMsg",TRUE,"PerfectMsg")</f>
        <v/>
      </c>
      <c r="J28" s="391">
        <v>0</v>
      </c>
      <c r="K28" s="301">
        <v>0</v>
      </c>
      <c r="L28" s="301">
        <v>0</v>
      </c>
      <c r="M28" s="392">
        <v>0</v>
      </c>
      <c r="N28" s="301">
        <v>0</v>
      </c>
      <c r="O28" s="391">
        <v>0</v>
      </c>
      <c r="P28" s="393">
        <v>7.56</v>
      </c>
      <c r="R28" s="410" t="str">
        <f ca="1">_xlfn.IFS(ISBLANK('5 Cities '!R28),"",IF(NOT(ISNA('#_5 Cities '!R28)),IF(ISNA('5 Cities '!R28),TRUE,FALSE),FALSE),"StuNAMsg",IF(AND(ISNA('#_5 Cities '!R28),ISNA('5 Cities '!R28)),TRUE,FALSE),"PerfectMsg",IF(NOT(ISERROR('#_5 Cities '!R28)),IF(ISERROR('5 Cities '!R28),TRUE,FALSE),FALSE),"StuErrorMsg",IF(TYPE('#_5 Cities '!R28)&lt;&gt;TYPE('5 Cities '!R28),TRUE,FALSE),"WrongTypeMsg",IF(_xlfn.ISFORMULA('#_5 Cities '!R28),IF(NOT(_xlfn.ISFORMULA('5 Cities '!R28)),TRUE),FALSE),"MissingFormulaMsg",IF(NOT(AND(ISNUMBER(FIND("[",_xlfn.FORMULATEXT('#_5 Cities '!R28))),ISNUMBER(FIND("!",_xlfn.FORMULATEXT('#_5 Cities '!R28))))),AND(ISNUMBER(FIND("[",_xlfn.FORMULATEXT('5 Cities '!R28))),ISNUMBER(FIND("!",_xlfn.FORMULATEXT('5 Cities '!R28)))),FALSE),"ExternalRefsMsg",IF(ISNUMBER('#_5 Cities '!R28),IF(ABS('#_5 Cities '!R28-'5 Cities '!R28)&gt;0.00001,TRUE,FALSE),IF('#_5 Cities '!R28&lt;&gt;'5 Cities '!R28,TRUE,FALSE)),IF(ISNUMBER('#_5 Cities '!R28),IF('#_5 Cities '!R28&gt;'5 Cities '!R28,"TooLow","TooHigh"),"WrongAnswer"),NOT(_xlfn.ISFORMULA('#_5 Cities '!R28)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'!R28),_xlfn.FORMULATEXT('5 Cities '!R28),'5 Cities '!R28),"9","#"),"8","#"),"7","#"),"6","#"),"5","#"),"4","#"),"3","#"),"2","#"),"1","#"),"0","#"),CHAR(10),""),"$",""),"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'!R28),_xlfn.FORMULATEXT('5 Cities '!R28),'5 Cities '!R28),"9","#"),"8","#"),"7","#"),"6","#"),"5","#"),"4","#"),"3","#"),"2","#"),"1","#"),"0","#"),CHAR(10),""),"$",""),"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'!R28),_xlfn.FORMULATEXT('#_5 Cities '!R28),'#_5 Cities '!R28),"9","#"),"8","#"),"7","#"),"6","#"),"5","#"),"4","#"),"3","#"),"2","#"),"1","#"),"0","#"),CHAR(10),""),"$",""),"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'!R28),_xlfn.FORMULATEXT('#_5 Cities '!R28),'#_5 Cities '!R28),"9","#"),"8","#"),"7","#"),"6","#"),"5","#"),"4","#"),"3","#"),"2","#"),"1","#"),"0","#"),CHAR(10),""),"$","")," ",""),",","@"),"&gt;","@"),"&lt;","@"),"=","@"),")","@"),"(","@"),"^","@"),"/","@"),"+","@"),"*","@"),"-","@"),"@#","")))/2,TRUE,FALSE),"HardCodeMsg",IF(LEN(IF(_xlfn.ISFORMULA('5 Cities '!R28),_xlfn.FORMULATEXT('5 Cities '!R28),'5 Cities '!R28))-LEN(SUBSTITUTE(IF(_xlfn.ISFORMULA('5 Cities '!R28),_xlfn.FORMULATEXT('5 Cities '!R28),'5 Cities '!R28),"""",""))&gt;LEN(IF(_xlfn.ISFORMULA('#_5 Cities '!R28),_xlfn.FORMULATEXT('#_5 Cities '!R28),'#_5 Cities '!R28))-LEN(SUBSTITUTE(IF(_xlfn.ISFORMULA('#_5 Cities '!R28),_xlfn.FORMULATEXT('#_5 Cities '!R28),'#_5 Cities '!R28),"""","")),TRUE,FALSE),"HardQuoteMsg",IF(LEN(IF(_xlfn.ISFORMULA('5 Cities '!R28),_xlfn.FORMULATEXT('5 Cities '!R28),'5 Cities '!R28))-LEN(SUBSTITUTE(IF(_xlfn.ISFORMULA('5 Cities '!R28),_xlfn.FORMULATEXT('5 Cities '!R28),'5 Cities '!R28),"$",""))&lt;0.5*(LEN(IF(_xlfn.ISFORMULA('#_5 Cities '!R28),_xlfn.FORMULATEXT('#_5 Cities '!R28),'#_5 Cities '!R28))-LEN(SUBSTITUTE(IF(_xlfn.ISFORMULA('#_5 Cities '!R28),_xlfn.FORMULATEXT('#_5 Cities '!R28),'#_5 Cities '!R28),"$",""))),TRUE,FALSE),"MissingAbsMsg",TRUE,"PerfectMsg")</f>
        <v/>
      </c>
      <c r="S28" s="392" t="str">
        <f ca="1">_xlfn.IFS(ISBLANK('5 Cities '!S28),"",IF(NOT(ISNA('#_5 Cities '!S28)),IF(ISNA('5 Cities '!S28),TRUE,FALSE),FALSE),"StuNAMsg",IF(AND(ISNA('#_5 Cities '!S28),ISNA('5 Cities '!S28)),TRUE,FALSE),"PerfectMsg",IF(NOT(ISERROR('#_5 Cities '!S28)),IF(ISERROR('5 Cities '!S28),TRUE,FALSE),FALSE),"StuErrorMsg",IF(TYPE('#_5 Cities '!S28)&lt;&gt;TYPE('5 Cities '!S28),TRUE,FALSE),"WrongTypeMsg",IF(_xlfn.ISFORMULA('#_5 Cities '!S28),IF(NOT(_xlfn.ISFORMULA('5 Cities '!S28)),TRUE),FALSE),"MissingFormulaMsg",IF(NOT(AND(ISNUMBER(FIND("[",_xlfn.FORMULATEXT('#_5 Cities '!S28))),ISNUMBER(FIND("!",_xlfn.FORMULATEXT('#_5 Cities '!S28))))),AND(ISNUMBER(FIND("[",_xlfn.FORMULATEXT('5 Cities '!S28))),ISNUMBER(FIND("!",_xlfn.FORMULATEXT('5 Cities '!S28)))),FALSE),"ExternalRefsMsg",IF(ISNUMBER('#_5 Cities '!S28),IF(ABS('#_5 Cities '!S28-'5 Cities '!S28)&gt;0.00001,TRUE,FALSE),IF('#_5 Cities '!S28&lt;&gt;'5 Cities '!S28,TRUE,FALSE)),IF(ISNUMBER('#_5 Cities '!S28),IF('#_5 Cities '!S28&gt;'5 Cities '!S28,"TooLow","TooHigh"),"WrongAnswer"),NOT(_xlfn.ISFORMULA('#_5 Cities '!S28)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'!S28),_xlfn.FORMULATEXT('5 Cities '!S28),'5 Cities '!S28),"9","#"),"8","#"),"7","#"),"6","#"),"5","#"),"4","#"),"3","#"),"2","#"),"1","#"),"0","#"),CHAR(10),""),"$",""),"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'!S28),_xlfn.FORMULATEXT('5 Cities '!S28),'5 Cities '!S28),"9","#"),"8","#"),"7","#"),"6","#"),"5","#"),"4","#"),"3","#"),"2","#"),"1","#"),"0","#"),CHAR(10),""),"$",""),"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'!S28),_xlfn.FORMULATEXT('#_5 Cities '!S28),'#_5 Cities '!S28),"9","#"),"8","#"),"7","#"),"6","#"),"5","#"),"4","#"),"3","#"),"2","#"),"1","#"),"0","#"),CHAR(10),""),"$",""),"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'!S28),_xlfn.FORMULATEXT('#_5 Cities '!S28),'#_5 Cities '!S28),"9","#"),"8","#"),"7","#"),"6","#"),"5","#"),"4","#"),"3","#"),"2","#"),"1","#"),"0","#"),CHAR(10),""),"$","")," ",""),",","@"),"&gt;","@"),"&lt;","@"),"=","@"),")","@"),"(","@"),"^","@"),"/","@"),"+","@"),"*","@"),"-","@"),"@#","")))/2,TRUE,FALSE),"HardCodeMsg",IF(LEN(IF(_xlfn.ISFORMULA('5 Cities '!S28),_xlfn.FORMULATEXT('5 Cities '!S28),'5 Cities '!S28))-LEN(SUBSTITUTE(IF(_xlfn.ISFORMULA('5 Cities '!S28),_xlfn.FORMULATEXT('5 Cities '!S28),'5 Cities '!S28),"""",""))&gt;LEN(IF(_xlfn.ISFORMULA('#_5 Cities '!S28),_xlfn.FORMULATEXT('#_5 Cities '!S28),'#_5 Cities '!S28))-LEN(SUBSTITUTE(IF(_xlfn.ISFORMULA('#_5 Cities '!S28),_xlfn.FORMULATEXT('#_5 Cities '!S28),'#_5 Cities '!S28),"""","")),TRUE,FALSE),"HardQuoteMsg",IF(LEN(IF(_xlfn.ISFORMULA('5 Cities '!S28),_xlfn.FORMULATEXT('5 Cities '!S28),'5 Cities '!S28))-LEN(SUBSTITUTE(IF(_xlfn.ISFORMULA('5 Cities '!S28),_xlfn.FORMULATEXT('5 Cities '!S28),'5 Cities '!S28),"$",""))&lt;0.5*(LEN(IF(_xlfn.ISFORMULA('#_5 Cities '!S28),_xlfn.FORMULATEXT('#_5 Cities '!S28),'#_5 Cities '!S28))-LEN(SUBSTITUTE(IF(_xlfn.ISFORMULA('#_5 Cities '!S28),_xlfn.FORMULATEXT('#_5 Cities '!S28),'#_5 Cities '!S28),"$",""))),TRUE,FALSE),"MissingAbsMsg",TRUE,"PerfectMsg")</f>
        <v/>
      </c>
      <c r="T28" s="301" t="str">
        <f ca="1">_xlfn.IFS(ISBLANK('5 Cities '!T28),"",IF(NOT(ISNA('#_5 Cities '!T28)),IF(ISNA('5 Cities '!T28),TRUE,FALSE),FALSE),"StuNAMsg",IF(AND(ISNA('#_5 Cities '!T28),ISNA('5 Cities '!T28)),TRUE,FALSE),"PerfectMsg",IF(NOT(ISERROR('#_5 Cities '!T28)),IF(ISERROR('5 Cities '!T28),TRUE,FALSE),FALSE),"StuErrorMsg",IF(TYPE('#_5 Cities '!T28)&lt;&gt;TYPE('5 Cities '!T28),TRUE,FALSE),"WrongTypeMsg",IF(_xlfn.ISFORMULA('#_5 Cities '!T28),IF(NOT(_xlfn.ISFORMULA('5 Cities '!T28)),TRUE),FALSE),"MissingFormulaMsg",IF(NOT(AND(ISNUMBER(FIND("[",_xlfn.FORMULATEXT('#_5 Cities '!T28))),ISNUMBER(FIND("!",_xlfn.FORMULATEXT('#_5 Cities '!T28))))),AND(ISNUMBER(FIND("[",_xlfn.FORMULATEXT('5 Cities '!T28))),ISNUMBER(FIND("!",_xlfn.FORMULATEXT('5 Cities '!T28)))),FALSE),"ExternalRefsMsg",IF(ISNUMBER('#_5 Cities '!T28),IF(ABS('#_5 Cities '!T28-'5 Cities '!T28)&gt;0.00001,TRUE,FALSE),IF('#_5 Cities '!T28&lt;&gt;'5 Cities '!T28,TRUE,FALSE)),IF(ISNUMBER('#_5 Cities '!T28),IF('#_5 Cities '!T28&gt;'5 Cities '!T28,"TooLow","TooHigh"),"WrongAnswer"),NOT(_xlfn.ISFORMULA('#_5 Cities '!T28)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'!T28),_xlfn.FORMULATEXT('5 Cities '!T28),'5 Cities '!T28),"9","#"),"8","#"),"7","#"),"6","#"),"5","#"),"4","#"),"3","#"),"2","#"),"1","#"),"0","#"),CHAR(10),""),"$",""),"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'!T28),_xlfn.FORMULATEXT('5 Cities '!T28),'5 Cities '!T28),"9","#"),"8","#"),"7","#"),"6","#"),"5","#"),"4","#"),"3","#"),"2","#"),"1","#"),"0","#"),CHAR(10),""),"$",""),"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'!T28),_xlfn.FORMULATEXT('#_5 Cities '!T28),'#_5 Cities '!T28),"9","#"),"8","#"),"7","#"),"6","#"),"5","#"),"4","#"),"3","#"),"2","#"),"1","#"),"0","#"),CHAR(10),""),"$",""),"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'!T28),_xlfn.FORMULATEXT('#_5 Cities '!T28),'#_5 Cities '!T28),"9","#"),"8","#"),"7","#"),"6","#"),"5","#"),"4","#"),"3","#"),"2","#"),"1","#"),"0","#"),CHAR(10),""),"$","")," ",""),",","@"),"&gt;","@"),"&lt;","@"),"=","@"),")","@"),"(","@"),"^","@"),"/","@"),"+","@"),"*","@"),"-","@"),"@#","")))/2,TRUE,FALSE),"HardCodeMsg",IF(LEN(IF(_xlfn.ISFORMULA('5 Cities '!T28),_xlfn.FORMULATEXT('5 Cities '!T28),'5 Cities '!T28))-LEN(SUBSTITUTE(IF(_xlfn.ISFORMULA('5 Cities '!T28),_xlfn.FORMULATEXT('5 Cities '!T28),'5 Cities '!T28),"""",""))&gt;LEN(IF(_xlfn.ISFORMULA('#_5 Cities '!T28),_xlfn.FORMULATEXT('#_5 Cities '!T28),'#_5 Cities '!T28))-LEN(SUBSTITUTE(IF(_xlfn.ISFORMULA('#_5 Cities '!T28),_xlfn.FORMULATEXT('#_5 Cities '!T28),'#_5 Cities '!T28),"""","")),TRUE,FALSE),"HardQuoteMsg",IF(LEN(IF(_xlfn.ISFORMULA('5 Cities '!T28),_xlfn.FORMULATEXT('5 Cities '!T28),'5 Cities '!T28))-LEN(SUBSTITUTE(IF(_xlfn.ISFORMULA('5 Cities '!T28),_xlfn.FORMULATEXT('5 Cities '!T28),'5 Cities '!T28),"$",""))&lt;0.5*(LEN(IF(_xlfn.ISFORMULA('#_5 Cities '!T28),_xlfn.FORMULATEXT('#_5 Cities '!T28),'#_5 Cities '!T28))-LEN(SUBSTITUTE(IF(_xlfn.ISFORMULA('#_5 Cities '!T28),_xlfn.FORMULATEXT('#_5 Cities '!T28),'#_5 Cities '!T28),"$",""))),TRUE,FALSE),"MissingAbsMsg",TRUE,"PerfectMsg")</f>
        <v/>
      </c>
    </row>
    <row r="29" spans="5:20" s="286" customFormat="1" ht="15.5" customHeight="1" x14ac:dyDescent="0.15">
      <c r="E29" s="302">
        <v>0</v>
      </c>
      <c r="F29" s="301">
        <v>0</v>
      </c>
      <c r="G29" s="301">
        <v>0</v>
      </c>
      <c r="H29" s="301" t="str">
        <f ca="1">_xlfn.IFS(ISBLANK('5 Cities '!H29),"",IF(NOT(ISNA('#_5 Cities '!H29)),IF(ISNA('5 Cities '!H29),TRUE,FALSE),FALSE),"StuNAMsg",IF(AND(ISNA('#_5 Cities '!H29),ISNA('5 Cities '!H29)),TRUE,FALSE),"PerfectMsg",IF(NOT(ISERROR('#_5 Cities '!H29)),IF(ISERROR('5 Cities '!H29),TRUE,FALSE),FALSE),"StuErrorMsg",IF(TYPE('#_5 Cities '!H29)&lt;&gt;TYPE('5 Cities '!H29),TRUE,FALSE),"WrongTypeMsg",IF(_xlfn.ISFORMULA('#_5 Cities '!H29),IF(NOT(_xlfn.ISFORMULA('5 Cities '!H29)),TRUE),FALSE),"MissingFormulaMsg",IF(NOT(AND(ISNUMBER(FIND("[",_xlfn.FORMULATEXT('#_5 Cities '!H29))),ISNUMBER(FIND("!",_xlfn.FORMULATEXT('#_5 Cities '!H29))))),AND(ISNUMBER(FIND("[",_xlfn.FORMULATEXT('5 Cities '!H29))),ISNUMBER(FIND("!",_xlfn.FORMULATEXT('5 Cities '!H29)))),FALSE),"ExternalRefsMsg",IF(ISNUMBER('#_5 Cities '!H29),IF(ABS('#_5 Cities '!H29-'5 Cities '!H29)&gt;0.00001,TRUE,FALSE),IF('#_5 Cities '!H29&lt;&gt;'5 Cities '!H29,TRUE,FALSE)),IF(ISNUMBER('#_5 Cities '!H29),IF('#_5 Cities '!H29&gt;'5 Cities '!H29,"TooLow","TooHigh"),"WrongAnswer"),NOT(_xlfn.ISFORMULA('#_5 Cities '!H29)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'!H29),_xlfn.FORMULATEXT('5 Cities '!H29),'5 Cities '!H29),"9","#"),"8","#"),"7","#"),"6","#"),"5","#"),"4","#"),"3","#"),"2","#"),"1","#"),"0","#"),CHAR(10),""),"$",""),"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'!H29),_xlfn.FORMULATEXT('5 Cities '!H29),'5 Cities '!H29),"9","#"),"8","#"),"7","#"),"6","#"),"5","#"),"4","#"),"3","#"),"2","#"),"1","#"),"0","#"),CHAR(10),""),"$",""),"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'!H29),_xlfn.FORMULATEXT('#_5 Cities '!H29),'#_5 Cities '!H29),"9","#"),"8","#"),"7","#"),"6","#"),"5","#"),"4","#"),"3","#"),"2","#"),"1","#"),"0","#"),CHAR(10),""),"$",""),"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'!H29),_xlfn.FORMULATEXT('#_5 Cities '!H29),'#_5 Cities '!H29),"9","#"),"8","#"),"7","#"),"6","#"),"5","#"),"4","#"),"3","#"),"2","#"),"1","#"),"0","#"),CHAR(10),""),"$","")," ",""),",","@"),"&gt;","@"),"&lt;","@"),"=","@"),")","@"),"(","@"),"^","@"),"/","@"),"+","@"),"*","@"),"-","@"),"@#","")))/2,TRUE,FALSE),"HardCodeMsg",IF(LEN(IF(_xlfn.ISFORMULA('5 Cities '!H29),_xlfn.FORMULATEXT('5 Cities '!H29),'5 Cities '!H29))-LEN(SUBSTITUTE(IF(_xlfn.ISFORMULA('5 Cities '!H29),_xlfn.FORMULATEXT('5 Cities '!H29),'5 Cities '!H29),"""",""))&gt;LEN(IF(_xlfn.ISFORMULA('#_5 Cities '!H29),_xlfn.FORMULATEXT('#_5 Cities '!H29),'#_5 Cities '!H29))-LEN(SUBSTITUTE(IF(_xlfn.ISFORMULA('#_5 Cities '!H29),_xlfn.FORMULATEXT('#_5 Cities '!H29),'#_5 Cities '!H29),"""","")),TRUE,FALSE),"HardQuoteMsg",IF(LEN(IF(_xlfn.ISFORMULA('5 Cities '!H29),_xlfn.FORMULATEXT('5 Cities '!H29),'5 Cities '!H29))-LEN(SUBSTITUTE(IF(_xlfn.ISFORMULA('5 Cities '!H29),_xlfn.FORMULATEXT('5 Cities '!H29),'5 Cities '!H29),"$",""))&lt;0.5*(LEN(IF(_xlfn.ISFORMULA('#_5 Cities '!H29),_xlfn.FORMULATEXT('#_5 Cities '!H29),'#_5 Cities '!H29))-LEN(SUBSTITUTE(IF(_xlfn.ISFORMULA('#_5 Cities '!H29),_xlfn.FORMULATEXT('#_5 Cities '!H29),'#_5 Cities '!H29),"$",""))),TRUE,FALSE),"MissingAbsMsg",TRUE,"PerfectMsg")</f>
        <v/>
      </c>
      <c r="I29" s="301" t="str">
        <f ca="1">_xlfn.IFS(ISBLANK('5 Cities '!I29),"",IF(NOT(ISNA('#_5 Cities '!I29)),IF(ISNA('5 Cities '!I29),TRUE,FALSE),FALSE),"StuNAMsg",IF(AND(ISNA('#_5 Cities '!I29),ISNA('5 Cities '!I29)),TRUE,FALSE),"PerfectMsg",IF(NOT(ISERROR('#_5 Cities '!I29)),IF(ISERROR('5 Cities '!I29),TRUE,FALSE),FALSE),"StuErrorMsg",IF(TYPE('#_5 Cities '!I29)&lt;&gt;TYPE('5 Cities '!I29),TRUE,FALSE),"WrongTypeMsg",IF(_xlfn.ISFORMULA('#_5 Cities '!I29),IF(NOT(_xlfn.ISFORMULA('5 Cities '!I29)),TRUE),FALSE),"MissingFormulaMsg",IF(NOT(AND(ISNUMBER(FIND("[",_xlfn.FORMULATEXT('#_5 Cities '!I29))),ISNUMBER(FIND("!",_xlfn.FORMULATEXT('#_5 Cities '!I29))))),AND(ISNUMBER(FIND("[",_xlfn.FORMULATEXT('5 Cities '!I29))),ISNUMBER(FIND("!",_xlfn.FORMULATEXT('5 Cities '!I29)))),FALSE),"ExternalRefsMsg",IF(ISNUMBER('#_5 Cities '!I29),IF(ABS('#_5 Cities '!I29-'5 Cities '!I29)&gt;0.00001,TRUE,FALSE),IF('#_5 Cities '!I29&lt;&gt;'5 Cities '!I29,TRUE,FALSE)),IF(ISNUMBER('#_5 Cities '!I29),IF('#_5 Cities '!I29&gt;'5 Cities '!I29,"TooLow","TooHigh"),"WrongAnswer"),NOT(_xlfn.ISFORMULA('#_5 Cities '!I29)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'!I29),_xlfn.FORMULATEXT('5 Cities '!I29),'5 Cities '!I29),"9","#"),"8","#"),"7","#"),"6","#"),"5","#"),"4","#"),"3","#"),"2","#"),"1","#"),"0","#"),CHAR(10),""),"$",""),"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'!I29),_xlfn.FORMULATEXT('5 Cities '!I29),'5 Cities '!I29),"9","#"),"8","#"),"7","#"),"6","#"),"5","#"),"4","#"),"3","#"),"2","#"),"1","#"),"0","#"),CHAR(10),""),"$",""),"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'!I29),_xlfn.FORMULATEXT('#_5 Cities '!I29),'#_5 Cities '!I29),"9","#"),"8","#"),"7","#"),"6","#"),"5","#"),"4","#"),"3","#"),"2","#"),"1","#"),"0","#"),CHAR(10),""),"$",""),"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'!I29),_xlfn.FORMULATEXT('#_5 Cities '!I29),'#_5 Cities '!I29),"9","#"),"8","#"),"7","#"),"6","#"),"5","#"),"4","#"),"3","#"),"2","#"),"1","#"),"0","#"),CHAR(10),""),"$","")," ",""),",","@"),"&gt;","@"),"&lt;","@"),"=","@"),")","@"),"(","@"),"^","@"),"/","@"),"+","@"),"*","@"),"-","@"),"@#","")))/2,TRUE,FALSE),"HardCodeMsg",IF(LEN(IF(_xlfn.ISFORMULA('5 Cities '!I29),_xlfn.FORMULATEXT('5 Cities '!I29),'5 Cities '!I29))-LEN(SUBSTITUTE(IF(_xlfn.ISFORMULA('5 Cities '!I29),_xlfn.FORMULATEXT('5 Cities '!I29),'5 Cities '!I29),"""",""))&gt;LEN(IF(_xlfn.ISFORMULA('#_5 Cities '!I29),_xlfn.FORMULATEXT('#_5 Cities '!I29),'#_5 Cities '!I29))-LEN(SUBSTITUTE(IF(_xlfn.ISFORMULA('#_5 Cities '!I29),_xlfn.FORMULATEXT('#_5 Cities '!I29),'#_5 Cities '!I29),"""","")),TRUE,FALSE),"HardQuoteMsg",IF(LEN(IF(_xlfn.ISFORMULA('5 Cities '!I29),_xlfn.FORMULATEXT('5 Cities '!I29),'5 Cities '!I29))-LEN(SUBSTITUTE(IF(_xlfn.ISFORMULA('5 Cities '!I29),_xlfn.FORMULATEXT('5 Cities '!I29),'5 Cities '!I29),"$",""))&lt;0.5*(LEN(IF(_xlfn.ISFORMULA('#_5 Cities '!I29),_xlfn.FORMULATEXT('#_5 Cities '!I29),'#_5 Cities '!I29))-LEN(SUBSTITUTE(IF(_xlfn.ISFORMULA('#_5 Cities '!I29),_xlfn.FORMULATEXT('#_5 Cities '!I29),'#_5 Cities '!I29),"$",""))),TRUE,FALSE),"MissingAbsMsg",TRUE,"PerfectMsg")</f>
        <v/>
      </c>
      <c r="J29" s="391">
        <v>0</v>
      </c>
      <c r="K29" s="301">
        <v>0</v>
      </c>
      <c r="L29" s="301">
        <v>0</v>
      </c>
      <c r="M29" s="392">
        <v>0</v>
      </c>
      <c r="N29" s="301">
        <v>0</v>
      </c>
      <c r="O29" s="391">
        <v>0</v>
      </c>
      <c r="P29" s="393">
        <v>7.05</v>
      </c>
      <c r="R29" s="410" t="str">
        <f ca="1">_xlfn.IFS(ISBLANK('5 Cities '!R29),"",IF(NOT(ISNA('#_5 Cities '!R29)),IF(ISNA('5 Cities '!R29),TRUE,FALSE),FALSE),"StuNAMsg",IF(AND(ISNA('#_5 Cities '!R29),ISNA('5 Cities '!R29)),TRUE,FALSE),"PerfectMsg",IF(NOT(ISERROR('#_5 Cities '!R29)),IF(ISERROR('5 Cities '!R29),TRUE,FALSE),FALSE),"StuErrorMsg",IF(TYPE('#_5 Cities '!R29)&lt;&gt;TYPE('5 Cities '!R29),TRUE,FALSE),"WrongTypeMsg",IF(_xlfn.ISFORMULA('#_5 Cities '!R29),IF(NOT(_xlfn.ISFORMULA('5 Cities '!R29)),TRUE),FALSE),"MissingFormulaMsg",IF(NOT(AND(ISNUMBER(FIND("[",_xlfn.FORMULATEXT('#_5 Cities '!R29))),ISNUMBER(FIND("!",_xlfn.FORMULATEXT('#_5 Cities '!R29))))),AND(ISNUMBER(FIND("[",_xlfn.FORMULATEXT('5 Cities '!R29))),ISNUMBER(FIND("!",_xlfn.FORMULATEXT('5 Cities '!R29)))),FALSE),"ExternalRefsMsg",IF(ISNUMBER('#_5 Cities '!R29),IF(ABS('#_5 Cities '!R29-'5 Cities '!R29)&gt;0.00001,TRUE,FALSE),IF('#_5 Cities '!R29&lt;&gt;'5 Cities '!R29,TRUE,FALSE)),IF(ISNUMBER('#_5 Cities '!R29),IF('#_5 Cities '!R29&gt;'5 Cities '!R29,"TooLow","TooHigh"),"WrongAnswer"),NOT(_xlfn.ISFORMULA('#_5 Cities '!R29)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'!R29),_xlfn.FORMULATEXT('5 Cities '!R29),'5 Cities '!R29),"9","#"),"8","#"),"7","#"),"6","#"),"5","#"),"4","#"),"3","#"),"2","#"),"1","#"),"0","#"),CHAR(10),""),"$",""),"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'!R29),_xlfn.FORMULATEXT('5 Cities '!R29),'5 Cities '!R29),"9","#"),"8","#"),"7","#"),"6","#"),"5","#"),"4","#"),"3","#"),"2","#"),"1","#"),"0","#"),CHAR(10),""),"$",""),"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'!R29),_xlfn.FORMULATEXT('#_5 Cities '!R29),'#_5 Cities '!R29),"9","#"),"8","#"),"7","#"),"6","#"),"5","#"),"4","#"),"3","#"),"2","#"),"1","#"),"0","#"),CHAR(10),""),"$",""),"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'!R29),_xlfn.FORMULATEXT('#_5 Cities '!R29),'#_5 Cities '!R29),"9","#"),"8","#"),"7","#"),"6","#"),"5","#"),"4","#"),"3","#"),"2","#"),"1","#"),"0","#"),CHAR(10),""),"$","")," ",""),",","@"),"&gt;","@"),"&lt;","@"),"=","@"),")","@"),"(","@"),"^","@"),"/","@"),"+","@"),"*","@"),"-","@"),"@#","")))/2,TRUE,FALSE),"HardCodeMsg",IF(LEN(IF(_xlfn.ISFORMULA('5 Cities '!R29),_xlfn.FORMULATEXT('5 Cities '!R29),'5 Cities '!R29))-LEN(SUBSTITUTE(IF(_xlfn.ISFORMULA('5 Cities '!R29),_xlfn.FORMULATEXT('5 Cities '!R29),'5 Cities '!R29),"""",""))&gt;LEN(IF(_xlfn.ISFORMULA('#_5 Cities '!R29),_xlfn.FORMULATEXT('#_5 Cities '!R29),'#_5 Cities '!R29))-LEN(SUBSTITUTE(IF(_xlfn.ISFORMULA('#_5 Cities '!R29),_xlfn.FORMULATEXT('#_5 Cities '!R29),'#_5 Cities '!R29),"""","")),TRUE,FALSE),"HardQuoteMsg",IF(LEN(IF(_xlfn.ISFORMULA('5 Cities '!R29),_xlfn.FORMULATEXT('5 Cities '!R29),'5 Cities '!R29))-LEN(SUBSTITUTE(IF(_xlfn.ISFORMULA('5 Cities '!R29),_xlfn.FORMULATEXT('5 Cities '!R29),'5 Cities '!R29),"$",""))&lt;0.5*(LEN(IF(_xlfn.ISFORMULA('#_5 Cities '!R29),_xlfn.FORMULATEXT('#_5 Cities '!R29),'#_5 Cities '!R29))-LEN(SUBSTITUTE(IF(_xlfn.ISFORMULA('#_5 Cities '!R29),_xlfn.FORMULATEXT('#_5 Cities '!R29),'#_5 Cities '!R29),"$",""))),TRUE,FALSE),"MissingAbsMsg",TRUE,"PerfectMsg")</f>
        <v/>
      </c>
      <c r="S29" s="392" t="str">
        <f ca="1">_xlfn.IFS(ISBLANK('5 Cities '!S29),"",IF(NOT(ISNA('#_5 Cities '!S29)),IF(ISNA('5 Cities '!S29),TRUE,FALSE),FALSE),"StuNAMsg",IF(AND(ISNA('#_5 Cities '!S29),ISNA('5 Cities '!S29)),TRUE,FALSE),"PerfectMsg",IF(NOT(ISERROR('#_5 Cities '!S29)),IF(ISERROR('5 Cities '!S29),TRUE,FALSE),FALSE),"StuErrorMsg",IF(TYPE('#_5 Cities '!S29)&lt;&gt;TYPE('5 Cities '!S29),TRUE,FALSE),"WrongTypeMsg",IF(_xlfn.ISFORMULA('#_5 Cities '!S29),IF(NOT(_xlfn.ISFORMULA('5 Cities '!S29)),TRUE),FALSE),"MissingFormulaMsg",IF(NOT(AND(ISNUMBER(FIND("[",_xlfn.FORMULATEXT('#_5 Cities '!S29))),ISNUMBER(FIND("!",_xlfn.FORMULATEXT('#_5 Cities '!S29))))),AND(ISNUMBER(FIND("[",_xlfn.FORMULATEXT('5 Cities '!S29))),ISNUMBER(FIND("!",_xlfn.FORMULATEXT('5 Cities '!S29)))),FALSE),"ExternalRefsMsg",IF(ISNUMBER('#_5 Cities '!S29),IF(ABS('#_5 Cities '!S29-'5 Cities '!S29)&gt;0.00001,TRUE,FALSE),IF('#_5 Cities '!S29&lt;&gt;'5 Cities '!S29,TRUE,FALSE)),IF(ISNUMBER('#_5 Cities '!S29),IF('#_5 Cities '!S29&gt;'5 Cities '!S29,"TooLow","TooHigh"),"WrongAnswer"),NOT(_xlfn.ISFORMULA('#_5 Cities '!S29)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'!S29),_xlfn.FORMULATEXT('5 Cities '!S29),'5 Cities '!S29),"9","#"),"8","#"),"7","#"),"6","#"),"5","#"),"4","#"),"3","#"),"2","#"),"1","#"),"0","#"),CHAR(10),""),"$",""),"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'!S29),_xlfn.FORMULATEXT('5 Cities '!S29),'5 Cities '!S29),"9","#"),"8","#"),"7","#"),"6","#"),"5","#"),"4","#"),"3","#"),"2","#"),"1","#"),"0","#"),CHAR(10),""),"$",""),"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'!S29),_xlfn.FORMULATEXT('#_5 Cities '!S29),'#_5 Cities '!S29),"9","#"),"8","#"),"7","#"),"6","#"),"5","#"),"4","#"),"3","#"),"2","#"),"1","#"),"0","#"),CHAR(10),""),"$",""),"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'!S29),_xlfn.FORMULATEXT('#_5 Cities '!S29),'#_5 Cities '!S29),"9","#"),"8","#"),"7","#"),"6","#"),"5","#"),"4","#"),"3","#"),"2","#"),"1","#"),"0","#"),CHAR(10),""),"$","")," ",""),",","@"),"&gt;","@"),"&lt;","@"),"=","@"),")","@"),"(","@"),"^","@"),"/","@"),"+","@"),"*","@"),"-","@"),"@#","")))/2,TRUE,FALSE),"HardCodeMsg",IF(LEN(IF(_xlfn.ISFORMULA('5 Cities '!S29),_xlfn.FORMULATEXT('5 Cities '!S29),'5 Cities '!S29))-LEN(SUBSTITUTE(IF(_xlfn.ISFORMULA('5 Cities '!S29),_xlfn.FORMULATEXT('5 Cities '!S29),'5 Cities '!S29),"""",""))&gt;LEN(IF(_xlfn.ISFORMULA('#_5 Cities '!S29),_xlfn.FORMULATEXT('#_5 Cities '!S29),'#_5 Cities '!S29))-LEN(SUBSTITUTE(IF(_xlfn.ISFORMULA('#_5 Cities '!S29),_xlfn.FORMULATEXT('#_5 Cities '!S29),'#_5 Cities '!S29),"""","")),TRUE,FALSE),"HardQuoteMsg",IF(LEN(IF(_xlfn.ISFORMULA('5 Cities '!S29),_xlfn.FORMULATEXT('5 Cities '!S29),'5 Cities '!S29))-LEN(SUBSTITUTE(IF(_xlfn.ISFORMULA('5 Cities '!S29),_xlfn.FORMULATEXT('5 Cities '!S29),'5 Cities '!S29),"$",""))&lt;0.5*(LEN(IF(_xlfn.ISFORMULA('#_5 Cities '!S29),_xlfn.FORMULATEXT('#_5 Cities '!S29),'#_5 Cities '!S29))-LEN(SUBSTITUTE(IF(_xlfn.ISFORMULA('#_5 Cities '!S29),_xlfn.FORMULATEXT('#_5 Cities '!S29),'#_5 Cities '!S29),"$",""))),TRUE,FALSE),"MissingAbsMsg",TRUE,"PerfectMsg")</f>
        <v/>
      </c>
      <c r="T29" s="301" t="str">
        <f ca="1">_xlfn.IFS(ISBLANK('5 Cities '!T29),"",IF(NOT(ISNA('#_5 Cities '!T29)),IF(ISNA('5 Cities '!T29),TRUE,FALSE),FALSE),"StuNAMsg",IF(AND(ISNA('#_5 Cities '!T29),ISNA('5 Cities '!T29)),TRUE,FALSE),"PerfectMsg",IF(NOT(ISERROR('#_5 Cities '!T29)),IF(ISERROR('5 Cities '!T29),TRUE,FALSE),FALSE),"StuErrorMsg",IF(TYPE('#_5 Cities '!T29)&lt;&gt;TYPE('5 Cities '!T29),TRUE,FALSE),"WrongTypeMsg",IF(_xlfn.ISFORMULA('#_5 Cities '!T29),IF(NOT(_xlfn.ISFORMULA('5 Cities '!T29)),TRUE),FALSE),"MissingFormulaMsg",IF(NOT(AND(ISNUMBER(FIND("[",_xlfn.FORMULATEXT('#_5 Cities '!T29))),ISNUMBER(FIND("!",_xlfn.FORMULATEXT('#_5 Cities '!T29))))),AND(ISNUMBER(FIND("[",_xlfn.FORMULATEXT('5 Cities '!T29))),ISNUMBER(FIND("!",_xlfn.FORMULATEXT('5 Cities '!T29)))),FALSE),"ExternalRefsMsg",IF(ISNUMBER('#_5 Cities '!T29),IF(ABS('#_5 Cities '!T29-'5 Cities '!T29)&gt;0.00001,TRUE,FALSE),IF('#_5 Cities '!T29&lt;&gt;'5 Cities '!T29,TRUE,FALSE)),IF(ISNUMBER('#_5 Cities '!T29),IF('#_5 Cities '!T29&gt;'5 Cities '!T29,"TooLow","TooHigh"),"WrongAnswer"),NOT(_xlfn.ISFORMULA('#_5 Cities '!T29)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'!T29),_xlfn.FORMULATEXT('5 Cities '!T29),'5 Cities '!T29),"9","#"),"8","#"),"7","#"),"6","#"),"5","#"),"4","#"),"3","#"),"2","#"),"1","#"),"0","#"),CHAR(10),""),"$",""),"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'!T29),_xlfn.FORMULATEXT('5 Cities '!T29),'5 Cities '!T29),"9","#"),"8","#"),"7","#"),"6","#"),"5","#"),"4","#"),"3","#"),"2","#"),"1","#"),"0","#"),CHAR(10),""),"$",""),"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'!T29),_xlfn.FORMULATEXT('#_5 Cities '!T29),'#_5 Cities '!T29),"9","#"),"8","#"),"7","#"),"6","#"),"5","#"),"4","#"),"3","#"),"2","#"),"1","#"),"0","#"),CHAR(10),""),"$",""),"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'!T29),_xlfn.FORMULATEXT('#_5 Cities '!T29),'#_5 Cities '!T29),"9","#"),"8","#"),"7","#"),"6","#"),"5","#"),"4","#"),"3","#"),"2","#"),"1","#"),"0","#"),CHAR(10),""),"$","")," ",""),",","@"),"&gt;","@"),"&lt;","@"),"=","@"),")","@"),"(","@"),"^","@"),"/","@"),"+","@"),"*","@"),"-","@"),"@#","")))/2,TRUE,FALSE),"HardCodeMsg",IF(LEN(IF(_xlfn.ISFORMULA('5 Cities '!T29),_xlfn.FORMULATEXT('5 Cities '!T29),'5 Cities '!T29))-LEN(SUBSTITUTE(IF(_xlfn.ISFORMULA('5 Cities '!T29),_xlfn.FORMULATEXT('5 Cities '!T29),'5 Cities '!T29),"""",""))&gt;LEN(IF(_xlfn.ISFORMULA('#_5 Cities '!T29),_xlfn.FORMULATEXT('#_5 Cities '!T29),'#_5 Cities '!T29))-LEN(SUBSTITUTE(IF(_xlfn.ISFORMULA('#_5 Cities '!T29),_xlfn.FORMULATEXT('#_5 Cities '!T29),'#_5 Cities '!T29),"""","")),TRUE,FALSE),"HardQuoteMsg",IF(LEN(IF(_xlfn.ISFORMULA('5 Cities '!T29),_xlfn.FORMULATEXT('5 Cities '!T29),'5 Cities '!T29))-LEN(SUBSTITUTE(IF(_xlfn.ISFORMULA('5 Cities '!T29),_xlfn.FORMULATEXT('5 Cities '!T29),'5 Cities '!T29),"$",""))&lt;0.5*(LEN(IF(_xlfn.ISFORMULA('#_5 Cities '!T29),_xlfn.FORMULATEXT('#_5 Cities '!T29),'#_5 Cities '!T29))-LEN(SUBSTITUTE(IF(_xlfn.ISFORMULA('#_5 Cities '!T29),_xlfn.FORMULATEXT('#_5 Cities '!T29),'#_5 Cities '!T29),"$",""))),TRUE,FALSE),"MissingAbsMsg",TRUE,"PerfectMsg")</f>
        <v/>
      </c>
    </row>
    <row r="30" spans="5:20" s="286" customFormat="1" ht="15.5" customHeight="1" x14ac:dyDescent="0.15">
      <c r="E30" s="302">
        <v>0</v>
      </c>
      <c r="F30" s="301">
        <v>0</v>
      </c>
      <c r="G30" s="301">
        <v>0</v>
      </c>
      <c r="H30" s="301" t="str">
        <f ca="1">_xlfn.IFS(ISBLANK('5 Cities '!H30),"",IF(NOT(ISNA('#_5 Cities '!H30)),IF(ISNA('5 Cities '!H30),TRUE,FALSE),FALSE),"StuNAMsg",IF(AND(ISNA('#_5 Cities '!H30),ISNA('5 Cities '!H30)),TRUE,FALSE),"PerfectMsg",IF(NOT(ISERROR('#_5 Cities '!H30)),IF(ISERROR('5 Cities '!H30),TRUE,FALSE),FALSE),"StuErrorMsg",IF(TYPE('#_5 Cities '!H30)&lt;&gt;TYPE('5 Cities '!H30),TRUE,FALSE),"WrongTypeMsg",IF(_xlfn.ISFORMULA('#_5 Cities '!H30),IF(NOT(_xlfn.ISFORMULA('5 Cities '!H30)),TRUE),FALSE),"MissingFormulaMsg",IF(NOT(AND(ISNUMBER(FIND("[",_xlfn.FORMULATEXT('#_5 Cities '!H30))),ISNUMBER(FIND("!",_xlfn.FORMULATEXT('#_5 Cities '!H30))))),AND(ISNUMBER(FIND("[",_xlfn.FORMULATEXT('5 Cities '!H30))),ISNUMBER(FIND("!",_xlfn.FORMULATEXT('5 Cities '!H30)))),FALSE),"ExternalRefsMsg",IF(ISNUMBER('#_5 Cities '!H30),IF(ABS('#_5 Cities '!H30-'5 Cities '!H30)&gt;0.00001,TRUE,FALSE),IF('#_5 Cities '!H30&lt;&gt;'5 Cities '!H30,TRUE,FALSE)),IF(ISNUMBER('#_5 Cities '!H30),IF('#_5 Cities '!H30&gt;'5 Cities '!H30,"TooLow","TooHigh"),"WrongAnswer"),NOT(_xlfn.ISFORMULA('#_5 Cities '!H30)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'!H30),_xlfn.FORMULATEXT('5 Cities '!H30),'5 Cities '!H30),"9","#"),"8","#"),"7","#"),"6","#"),"5","#"),"4","#"),"3","#"),"2","#"),"1","#"),"0","#"),CHAR(10),""),"$",""),"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'!H30),_xlfn.FORMULATEXT('5 Cities '!H30),'5 Cities '!H30),"9","#"),"8","#"),"7","#"),"6","#"),"5","#"),"4","#"),"3","#"),"2","#"),"1","#"),"0","#"),CHAR(10),""),"$",""),"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'!H30),_xlfn.FORMULATEXT('#_5 Cities '!H30),'#_5 Cities '!H30),"9","#"),"8","#"),"7","#"),"6","#"),"5","#"),"4","#"),"3","#"),"2","#"),"1","#"),"0","#"),CHAR(10),""),"$",""),"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'!H30),_xlfn.FORMULATEXT('#_5 Cities '!H30),'#_5 Cities '!H30),"9","#"),"8","#"),"7","#"),"6","#"),"5","#"),"4","#"),"3","#"),"2","#"),"1","#"),"0","#"),CHAR(10),""),"$","")," ",""),",","@"),"&gt;","@"),"&lt;","@"),"=","@"),")","@"),"(","@"),"^","@"),"/","@"),"+","@"),"*","@"),"-","@"),"@#","")))/2,TRUE,FALSE),"HardCodeMsg",IF(LEN(IF(_xlfn.ISFORMULA('5 Cities '!H30),_xlfn.FORMULATEXT('5 Cities '!H30),'5 Cities '!H30))-LEN(SUBSTITUTE(IF(_xlfn.ISFORMULA('5 Cities '!H30),_xlfn.FORMULATEXT('5 Cities '!H30),'5 Cities '!H30),"""",""))&gt;LEN(IF(_xlfn.ISFORMULA('#_5 Cities '!H30),_xlfn.FORMULATEXT('#_5 Cities '!H30),'#_5 Cities '!H30))-LEN(SUBSTITUTE(IF(_xlfn.ISFORMULA('#_5 Cities '!H30),_xlfn.FORMULATEXT('#_5 Cities '!H30),'#_5 Cities '!H30),"""","")),TRUE,FALSE),"HardQuoteMsg",IF(LEN(IF(_xlfn.ISFORMULA('5 Cities '!H30),_xlfn.FORMULATEXT('5 Cities '!H30),'5 Cities '!H30))-LEN(SUBSTITUTE(IF(_xlfn.ISFORMULA('5 Cities '!H30),_xlfn.FORMULATEXT('5 Cities '!H30),'5 Cities '!H30),"$",""))&lt;0.5*(LEN(IF(_xlfn.ISFORMULA('#_5 Cities '!H30),_xlfn.FORMULATEXT('#_5 Cities '!H30),'#_5 Cities '!H30))-LEN(SUBSTITUTE(IF(_xlfn.ISFORMULA('#_5 Cities '!H30),_xlfn.FORMULATEXT('#_5 Cities '!H30),'#_5 Cities '!H30),"$",""))),TRUE,FALSE),"MissingAbsMsg",TRUE,"PerfectMsg")</f>
        <v/>
      </c>
      <c r="I30" s="301" t="str">
        <f ca="1">_xlfn.IFS(ISBLANK('5 Cities '!I30),"",IF(NOT(ISNA('#_5 Cities '!I30)),IF(ISNA('5 Cities '!I30),TRUE,FALSE),FALSE),"StuNAMsg",IF(AND(ISNA('#_5 Cities '!I30),ISNA('5 Cities '!I30)),TRUE,FALSE),"PerfectMsg",IF(NOT(ISERROR('#_5 Cities '!I30)),IF(ISERROR('5 Cities '!I30),TRUE,FALSE),FALSE),"StuErrorMsg",IF(TYPE('#_5 Cities '!I30)&lt;&gt;TYPE('5 Cities '!I30),TRUE,FALSE),"WrongTypeMsg",IF(_xlfn.ISFORMULA('#_5 Cities '!I30),IF(NOT(_xlfn.ISFORMULA('5 Cities '!I30)),TRUE),FALSE),"MissingFormulaMsg",IF(NOT(AND(ISNUMBER(FIND("[",_xlfn.FORMULATEXT('#_5 Cities '!I30))),ISNUMBER(FIND("!",_xlfn.FORMULATEXT('#_5 Cities '!I30))))),AND(ISNUMBER(FIND("[",_xlfn.FORMULATEXT('5 Cities '!I30))),ISNUMBER(FIND("!",_xlfn.FORMULATEXT('5 Cities '!I30)))),FALSE),"ExternalRefsMsg",IF(ISNUMBER('#_5 Cities '!I30),IF(ABS('#_5 Cities '!I30-'5 Cities '!I30)&gt;0.00001,TRUE,FALSE),IF('#_5 Cities '!I30&lt;&gt;'5 Cities '!I30,TRUE,FALSE)),IF(ISNUMBER('#_5 Cities '!I30),IF('#_5 Cities '!I30&gt;'5 Cities '!I30,"TooLow","TooHigh"),"WrongAnswer"),NOT(_xlfn.ISFORMULA('#_5 Cities '!I30)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'!I30),_xlfn.FORMULATEXT('5 Cities '!I30),'5 Cities '!I30),"9","#"),"8","#"),"7","#"),"6","#"),"5","#"),"4","#"),"3","#"),"2","#"),"1","#"),"0","#"),CHAR(10),""),"$",""),"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'!I30),_xlfn.FORMULATEXT('5 Cities '!I30),'5 Cities '!I30),"9","#"),"8","#"),"7","#"),"6","#"),"5","#"),"4","#"),"3","#"),"2","#"),"1","#"),"0","#"),CHAR(10),""),"$",""),"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'!I30),_xlfn.FORMULATEXT('#_5 Cities '!I30),'#_5 Cities '!I30),"9","#"),"8","#"),"7","#"),"6","#"),"5","#"),"4","#"),"3","#"),"2","#"),"1","#"),"0","#"),CHAR(10),""),"$",""),"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'!I30),_xlfn.FORMULATEXT('#_5 Cities '!I30),'#_5 Cities '!I30),"9","#"),"8","#"),"7","#"),"6","#"),"5","#"),"4","#"),"3","#"),"2","#"),"1","#"),"0","#"),CHAR(10),""),"$","")," ",""),",","@"),"&gt;","@"),"&lt;","@"),"=","@"),")","@"),"(","@"),"^","@"),"/","@"),"+","@"),"*","@"),"-","@"),"@#","")))/2,TRUE,FALSE),"HardCodeMsg",IF(LEN(IF(_xlfn.ISFORMULA('5 Cities '!I30),_xlfn.FORMULATEXT('5 Cities '!I30),'5 Cities '!I30))-LEN(SUBSTITUTE(IF(_xlfn.ISFORMULA('5 Cities '!I30),_xlfn.FORMULATEXT('5 Cities '!I30),'5 Cities '!I30),"""",""))&gt;LEN(IF(_xlfn.ISFORMULA('#_5 Cities '!I30),_xlfn.FORMULATEXT('#_5 Cities '!I30),'#_5 Cities '!I30))-LEN(SUBSTITUTE(IF(_xlfn.ISFORMULA('#_5 Cities '!I30),_xlfn.FORMULATEXT('#_5 Cities '!I30),'#_5 Cities '!I30),"""","")),TRUE,FALSE),"HardQuoteMsg",IF(LEN(IF(_xlfn.ISFORMULA('5 Cities '!I30),_xlfn.FORMULATEXT('5 Cities '!I30),'5 Cities '!I30))-LEN(SUBSTITUTE(IF(_xlfn.ISFORMULA('5 Cities '!I30),_xlfn.FORMULATEXT('5 Cities '!I30),'5 Cities '!I30),"$",""))&lt;0.5*(LEN(IF(_xlfn.ISFORMULA('#_5 Cities '!I30),_xlfn.FORMULATEXT('#_5 Cities '!I30),'#_5 Cities '!I30))-LEN(SUBSTITUTE(IF(_xlfn.ISFORMULA('#_5 Cities '!I30),_xlfn.FORMULATEXT('#_5 Cities '!I30),'#_5 Cities '!I30),"$",""))),TRUE,FALSE),"MissingAbsMsg",TRUE,"PerfectMsg")</f>
        <v/>
      </c>
      <c r="J30" s="391">
        <v>0</v>
      </c>
      <c r="K30" s="301">
        <v>0</v>
      </c>
      <c r="L30" s="301">
        <v>0</v>
      </c>
      <c r="M30" s="392">
        <v>0</v>
      </c>
      <c r="N30" s="301">
        <v>0</v>
      </c>
      <c r="O30" s="391">
        <v>0</v>
      </c>
      <c r="P30" s="393">
        <v>6.39</v>
      </c>
      <c r="R30" s="410" t="str">
        <f ca="1">_xlfn.IFS(ISBLANK('5 Cities '!R30),"",IF(NOT(ISNA('#_5 Cities '!R30)),IF(ISNA('5 Cities '!R30),TRUE,FALSE),FALSE),"StuNAMsg",IF(AND(ISNA('#_5 Cities '!R30),ISNA('5 Cities '!R30)),TRUE,FALSE),"PerfectMsg",IF(NOT(ISERROR('#_5 Cities '!R30)),IF(ISERROR('5 Cities '!R30),TRUE,FALSE),FALSE),"StuErrorMsg",IF(TYPE('#_5 Cities '!R30)&lt;&gt;TYPE('5 Cities '!R30),TRUE,FALSE),"WrongTypeMsg",IF(_xlfn.ISFORMULA('#_5 Cities '!R30),IF(NOT(_xlfn.ISFORMULA('5 Cities '!R30)),TRUE),FALSE),"MissingFormulaMsg",IF(NOT(AND(ISNUMBER(FIND("[",_xlfn.FORMULATEXT('#_5 Cities '!R30))),ISNUMBER(FIND("!",_xlfn.FORMULATEXT('#_5 Cities '!R30))))),AND(ISNUMBER(FIND("[",_xlfn.FORMULATEXT('5 Cities '!R30))),ISNUMBER(FIND("!",_xlfn.FORMULATEXT('5 Cities '!R30)))),FALSE),"ExternalRefsMsg",IF(ISNUMBER('#_5 Cities '!R30),IF(ABS('#_5 Cities '!R30-'5 Cities '!R30)&gt;0.00001,TRUE,FALSE),IF('#_5 Cities '!R30&lt;&gt;'5 Cities '!R30,TRUE,FALSE)),IF(ISNUMBER('#_5 Cities '!R30),IF('#_5 Cities '!R30&gt;'5 Cities '!R30,"TooLow","TooHigh"),"WrongAnswer"),NOT(_xlfn.ISFORMULA('#_5 Cities '!R30)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'!R30),_xlfn.FORMULATEXT('5 Cities '!R30),'5 Cities '!R30),"9","#"),"8","#"),"7","#"),"6","#"),"5","#"),"4","#"),"3","#"),"2","#"),"1","#"),"0","#"),CHAR(10),""),"$",""),"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'!R30),_xlfn.FORMULATEXT('5 Cities '!R30),'5 Cities '!R30),"9","#"),"8","#"),"7","#"),"6","#"),"5","#"),"4","#"),"3","#"),"2","#"),"1","#"),"0","#"),CHAR(10),""),"$",""),"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'!R30),_xlfn.FORMULATEXT('#_5 Cities '!R30),'#_5 Cities '!R30),"9","#"),"8","#"),"7","#"),"6","#"),"5","#"),"4","#"),"3","#"),"2","#"),"1","#"),"0","#"),CHAR(10),""),"$",""),"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'!R30),_xlfn.FORMULATEXT('#_5 Cities '!R30),'#_5 Cities '!R30),"9","#"),"8","#"),"7","#"),"6","#"),"5","#"),"4","#"),"3","#"),"2","#"),"1","#"),"0","#"),CHAR(10),""),"$","")," ",""),",","@"),"&gt;","@"),"&lt;","@"),"=","@"),")","@"),"(","@"),"^","@"),"/","@"),"+","@"),"*","@"),"-","@"),"@#","")))/2,TRUE,FALSE),"HardCodeMsg",IF(LEN(IF(_xlfn.ISFORMULA('5 Cities '!R30),_xlfn.FORMULATEXT('5 Cities '!R30),'5 Cities '!R30))-LEN(SUBSTITUTE(IF(_xlfn.ISFORMULA('5 Cities '!R30),_xlfn.FORMULATEXT('5 Cities '!R30),'5 Cities '!R30),"""",""))&gt;LEN(IF(_xlfn.ISFORMULA('#_5 Cities '!R30),_xlfn.FORMULATEXT('#_5 Cities '!R30),'#_5 Cities '!R30))-LEN(SUBSTITUTE(IF(_xlfn.ISFORMULA('#_5 Cities '!R30),_xlfn.FORMULATEXT('#_5 Cities '!R30),'#_5 Cities '!R30),"""","")),TRUE,FALSE),"HardQuoteMsg",IF(LEN(IF(_xlfn.ISFORMULA('5 Cities '!R30),_xlfn.FORMULATEXT('5 Cities '!R30),'5 Cities '!R30))-LEN(SUBSTITUTE(IF(_xlfn.ISFORMULA('5 Cities '!R30),_xlfn.FORMULATEXT('5 Cities '!R30),'5 Cities '!R30),"$",""))&lt;0.5*(LEN(IF(_xlfn.ISFORMULA('#_5 Cities '!R30),_xlfn.FORMULATEXT('#_5 Cities '!R30),'#_5 Cities '!R30))-LEN(SUBSTITUTE(IF(_xlfn.ISFORMULA('#_5 Cities '!R30),_xlfn.FORMULATEXT('#_5 Cities '!R30),'#_5 Cities '!R30),"$",""))),TRUE,FALSE),"MissingAbsMsg",TRUE,"PerfectMsg")</f>
        <v/>
      </c>
      <c r="S30" s="392" t="str">
        <f ca="1">_xlfn.IFS(ISBLANK('5 Cities '!S30),"",IF(NOT(ISNA('#_5 Cities '!S30)),IF(ISNA('5 Cities '!S30),TRUE,FALSE),FALSE),"StuNAMsg",IF(AND(ISNA('#_5 Cities '!S30),ISNA('5 Cities '!S30)),TRUE,FALSE),"PerfectMsg",IF(NOT(ISERROR('#_5 Cities '!S30)),IF(ISERROR('5 Cities '!S30),TRUE,FALSE),FALSE),"StuErrorMsg",IF(TYPE('#_5 Cities '!S30)&lt;&gt;TYPE('5 Cities '!S30),TRUE,FALSE),"WrongTypeMsg",IF(_xlfn.ISFORMULA('#_5 Cities '!S30),IF(NOT(_xlfn.ISFORMULA('5 Cities '!S30)),TRUE),FALSE),"MissingFormulaMsg",IF(NOT(AND(ISNUMBER(FIND("[",_xlfn.FORMULATEXT('#_5 Cities '!S30))),ISNUMBER(FIND("!",_xlfn.FORMULATEXT('#_5 Cities '!S30))))),AND(ISNUMBER(FIND("[",_xlfn.FORMULATEXT('5 Cities '!S30))),ISNUMBER(FIND("!",_xlfn.FORMULATEXT('5 Cities '!S30)))),FALSE),"ExternalRefsMsg",IF(ISNUMBER('#_5 Cities '!S30),IF(ABS('#_5 Cities '!S30-'5 Cities '!S30)&gt;0.00001,TRUE,FALSE),IF('#_5 Cities '!S30&lt;&gt;'5 Cities '!S30,TRUE,FALSE)),IF(ISNUMBER('#_5 Cities '!S30),IF('#_5 Cities '!S30&gt;'5 Cities '!S30,"TooLow","TooHigh"),"WrongAnswer"),NOT(_xlfn.ISFORMULA('#_5 Cities '!S30)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'!S30),_xlfn.FORMULATEXT('5 Cities '!S30),'5 Cities '!S30),"9","#"),"8","#"),"7","#"),"6","#"),"5","#"),"4","#"),"3","#"),"2","#"),"1","#"),"0","#"),CHAR(10),""),"$",""),"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'!S30),_xlfn.FORMULATEXT('5 Cities '!S30),'5 Cities '!S30),"9","#"),"8","#"),"7","#"),"6","#"),"5","#"),"4","#"),"3","#"),"2","#"),"1","#"),"0","#"),CHAR(10),""),"$",""),"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'!S30),_xlfn.FORMULATEXT('#_5 Cities '!S30),'#_5 Cities '!S30),"9","#"),"8","#"),"7","#"),"6","#"),"5","#"),"4","#"),"3","#"),"2","#"),"1","#"),"0","#"),CHAR(10),""),"$",""),"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'!S30),_xlfn.FORMULATEXT('#_5 Cities '!S30),'#_5 Cities '!S30),"9","#"),"8","#"),"7","#"),"6","#"),"5","#"),"4","#"),"3","#"),"2","#"),"1","#"),"0","#"),CHAR(10),""),"$","")," ",""),",","@"),"&gt;","@"),"&lt;","@"),"=","@"),")","@"),"(","@"),"^","@"),"/","@"),"+","@"),"*","@"),"-","@"),"@#","")))/2,TRUE,FALSE),"HardCodeMsg",IF(LEN(IF(_xlfn.ISFORMULA('5 Cities '!S30),_xlfn.FORMULATEXT('5 Cities '!S30),'5 Cities '!S30))-LEN(SUBSTITUTE(IF(_xlfn.ISFORMULA('5 Cities '!S30),_xlfn.FORMULATEXT('5 Cities '!S30),'5 Cities '!S30),"""",""))&gt;LEN(IF(_xlfn.ISFORMULA('#_5 Cities '!S30),_xlfn.FORMULATEXT('#_5 Cities '!S30),'#_5 Cities '!S30))-LEN(SUBSTITUTE(IF(_xlfn.ISFORMULA('#_5 Cities '!S30),_xlfn.FORMULATEXT('#_5 Cities '!S30),'#_5 Cities '!S30),"""","")),TRUE,FALSE),"HardQuoteMsg",IF(LEN(IF(_xlfn.ISFORMULA('5 Cities '!S30),_xlfn.FORMULATEXT('5 Cities '!S30),'5 Cities '!S30))-LEN(SUBSTITUTE(IF(_xlfn.ISFORMULA('5 Cities '!S30),_xlfn.FORMULATEXT('5 Cities '!S30),'5 Cities '!S30),"$",""))&lt;0.5*(LEN(IF(_xlfn.ISFORMULA('#_5 Cities '!S30),_xlfn.FORMULATEXT('#_5 Cities '!S30),'#_5 Cities '!S30))-LEN(SUBSTITUTE(IF(_xlfn.ISFORMULA('#_5 Cities '!S30),_xlfn.FORMULATEXT('#_5 Cities '!S30),'#_5 Cities '!S30),"$",""))),TRUE,FALSE),"MissingAbsMsg",TRUE,"PerfectMsg")</f>
        <v/>
      </c>
      <c r="T30" s="301" t="str">
        <f ca="1">_xlfn.IFS(ISBLANK('5 Cities '!T30),"",IF(NOT(ISNA('#_5 Cities '!T30)),IF(ISNA('5 Cities '!T30),TRUE,FALSE),FALSE),"StuNAMsg",IF(AND(ISNA('#_5 Cities '!T30),ISNA('5 Cities '!T30)),TRUE,FALSE),"PerfectMsg",IF(NOT(ISERROR('#_5 Cities '!T30)),IF(ISERROR('5 Cities '!T30),TRUE,FALSE),FALSE),"StuErrorMsg",IF(TYPE('#_5 Cities '!T30)&lt;&gt;TYPE('5 Cities '!T30),TRUE,FALSE),"WrongTypeMsg",IF(_xlfn.ISFORMULA('#_5 Cities '!T30),IF(NOT(_xlfn.ISFORMULA('5 Cities '!T30)),TRUE),FALSE),"MissingFormulaMsg",IF(NOT(AND(ISNUMBER(FIND("[",_xlfn.FORMULATEXT('#_5 Cities '!T30))),ISNUMBER(FIND("!",_xlfn.FORMULATEXT('#_5 Cities '!T30))))),AND(ISNUMBER(FIND("[",_xlfn.FORMULATEXT('5 Cities '!T30))),ISNUMBER(FIND("!",_xlfn.FORMULATEXT('5 Cities '!T30)))),FALSE),"ExternalRefsMsg",IF(ISNUMBER('#_5 Cities '!T30),IF(ABS('#_5 Cities '!T30-'5 Cities '!T30)&gt;0.00001,TRUE,FALSE),IF('#_5 Cities '!T30&lt;&gt;'5 Cities '!T30,TRUE,FALSE)),IF(ISNUMBER('#_5 Cities '!T30),IF('#_5 Cities '!T30&gt;'5 Cities '!T30,"TooLow","TooHigh"),"WrongAnswer"),NOT(_xlfn.ISFORMULA('#_5 Cities '!T30)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'!T30),_xlfn.FORMULATEXT('5 Cities '!T30),'5 Cities '!T30),"9","#"),"8","#"),"7","#"),"6","#"),"5","#"),"4","#"),"3","#"),"2","#"),"1","#"),"0","#"),CHAR(10),""),"$",""),"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'!T30),_xlfn.FORMULATEXT('5 Cities '!T30),'5 Cities '!T30),"9","#"),"8","#"),"7","#"),"6","#"),"5","#"),"4","#"),"3","#"),"2","#"),"1","#"),"0","#"),CHAR(10),""),"$",""),"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'!T30),_xlfn.FORMULATEXT('#_5 Cities '!T30),'#_5 Cities '!T30),"9","#"),"8","#"),"7","#"),"6","#"),"5","#"),"4","#"),"3","#"),"2","#"),"1","#"),"0","#"),CHAR(10),""),"$",""),"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'!T30),_xlfn.FORMULATEXT('#_5 Cities '!T30),'#_5 Cities '!T30),"9","#"),"8","#"),"7","#"),"6","#"),"5","#"),"4","#"),"3","#"),"2","#"),"1","#"),"0","#"),CHAR(10),""),"$","")," ",""),",","@"),"&gt;","@"),"&lt;","@"),"=","@"),")","@"),"(","@"),"^","@"),"/","@"),"+","@"),"*","@"),"-","@"),"@#","")))/2,TRUE,FALSE),"HardCodeMsg",IF(LEN(IF(_xlfn.ISFORMULA('5 Cities '!T30),_xlfn.FORMULATEXT('5 Cities '!T30),'5 Cities '!T30))-LEN(SUBSTITUTE(IF(_xlfn.ISFORMULA('5 Cities '!T30),_xlfn.FORMULATEXT('5 Cities '!T30),'5 Cities '!T30),"""",""))&gt;LEN(IF(_xlfn.ISFORMULA('#_5 Cities '!T30),_xlfn.FORMULATEXT('#_5 Cities '!T30),'#_5 Cities '!T30))-LEN(SUBSTITUTE(IF(_xlfn.ISFORMULA('#_5 Cities '!T30),_xlfn.FORMULATEXT('#_5 Cities '!T30),'#_5 Cities '!T30),"""","")),TRUE,FALSE),"HardQuoteMsg",IF(LEN(IF(_xlfn.ISFORMULA('5 Cities '!T30),_xlfn.FORMULATEXT('5 Cities '!T30),'5 Cities '!T30))-LEN(SUBSTITUTE(IF(_xlfn.ISFORMULA('5 Cities '!T30),_xlfn.FORMULATEXT('5 Cities '!T30),'5 Cities '!T30),"$",""))&lt;0.5*(LEN(IF(_xlfn.ISFORMULA('#_5 Cities '!T30),_xlfn.FORMULATEXT('#_5 Cities '!T30),'#_5 Cities '!T30))-LEN(SUBSTITUTE(IF(_xlfn.ISFORMULA('#_5 Cities '!T30),_xlfn.FORMULATEXT('#_5 Cities '!T30),'#_5 Cities '!T30),"$",""))),TRUE,FALSE),"MissingAbsMsg",TRUE,"PerfectMsg")</f>
        <v/>
      </c>
    </row>
    <row r="31" spans="5:20" s="286" customFormat="1" ht="15.5" customHeight="1" x14ac:dyDescent="0.15">
      <c r="E31" s="302">
        <v>0</v>
      </c>
      <c r="F31" s="301">
        <v>0</v>
      </c>
      <c r="G31" s="301">
        <v>0</v>
      </c>
      <c r="H31" s="301" t="str">
        <f ca="1">_xlfn.IFS(ISBLANK('5 Cities '!H31),"",IF(NOT(ISNA('#_5 Cities '!H31)),IF(ISNA('5 Cities '!H31),TRUE,FALSE),FALSE),"StuNAMsg",IF(AND(ISNA('#_5 Cities '!H31),ISNA('5 Cities '!H31)),TRUE,FALSE),"PerfectMsg",IF(NOT(ISERROR('#_5 Cities '!H31)),IF(ISERROR('5 Cities '!H31),TRUE,FALSE),FALSE),"StuErrorMsg",IF(TYPE('#_5 Cities '!H31)&lt;&gt;TYPE('5 Cities '!H31),TRUE,FALSE),"WrongTypeMsg",IF(_xlfn.ISFORMULA('#_5 Cities '!H31),IF(NOT(_xlfn.ISFORMULA('5 Cities '!H31)),TRUE),FALSE),"MissingFormulaMsg",IF(NOT(AND(ISNUMBER(FIND("[",_xlfn.FORMULATEXT('#_5 Cities '!H31))),ISNUMBER(FIND("!",_xlfn.FORMULATEXT('#_5 Cities '!H31))))),AND(ISNUMBER(FIND("[",_xlfn.FORMULATEXT('5 Cities '!H31))),ISNUMBER(FIND("!",_xlfn.FORMULATEXT('5 Cities '!H31)))),FALSE),"ExternalRefsMsg",IF(ISNUMBER('#_5 Cities '!H31),IF(ABS('#_5 Cities '!H31-'5 Cities '!H31)&gt;0.00001,TRUE,FALSE),IF('#_5 Cities '!H31&lt;&gt;'5 Cities '!H31,TRUE,FALSE)),IF(ISNUMBER('#_5 Cities '!H31),IF('#_5 Cities '!H31&gt;'5 Cities '!H31,"TooLow","TooHigh"),"WrongAnswer"),NOT(_xlfn.ISFORMULA('#_5 Cities '!H31)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'!H31),_xlfn.FORMULATEXT('5 Cities '!H31),'5 Cities '!H31),"9","#"),"8","#"),"7","#"),"6","#"),"5","#"),"4","#"),"3","#"),"2","#"),"1","#"),"0","#"),CHAR(10),""),"$",""),"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'!H31),_xlfn.FORMULATEXT('5 Cities '!H31),'5 Cities '!H31),"9","#"),"8","#"),"7","#"),"6","#"),"5","#"),"4","#"),"3","#"),"2","#"),"1","#"),"0","#"),CHAR(10),""),"$",""),"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'!H31),_xlfn.FORMULATEXT('#_5 Cities '!H31),'#_5 Cities '!H31),"9","#"),"8","#"),"7","#"),"6","#"),"5","#"),"4","#"),"3","#"),"2","#"),"1","#"),"0","#"),CHAR(10),""),"$",""),"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'!H31),_xlfn.FORMULATEXT('#_5 Cities '!H31),'#_5 Cities '!H31),"9","#"),"8","#"),"7","#"),"6","#"),"5","#"),"4","#"),"3","#"),"2","#"),"1","#"),"0","#"),CHAR(10),""),"$","")," ",""),",","@"),"&gt;","@"),"&lt;","@"),"=","@"),")","@"),"(","@"),"^","@"),"/","@"),"+","@"),"*","@"),"-","@"),"@#","")))/2,TRUE,FALSE),"HardCodeMsg",IF(LEN(IF(_xlfn.ISFORMULA('5 Cities '!H31),_xlfn.FORMULATEXT('5 Cities '!H31),'5 Cities '!H31))-LEN(SUBSTITUTE(IF(_xlfn.ISFORMULA('5 Cities '!H31),_xlfn.FORMULATEXT('5 Cities '!H31),'5 Cities '!H31),"""",""))&gt;LEN(IF(_xlfn.ISFORMULA('#_5 Cities '!H31),_xlfn.FORMULATEXT('#_5 Cities '!H31),'#_5 Cities '!H31))-LEN(SUBSTITUTE(IF(_xlfn.ISFORMULA('#_5 Cities '!H31),_xlfn.FORMULATEXT('#_5 Cities '!H31),'#_5 Cities '!H31),"""","")),TRUE,FALSE),"HardQuoteMsg",IF(LEN(IF(_xlfn.ISFORMULA('5 Cities '!H31),_xlfn.FORMULATEXT('5 Cities '!H31),'5 Cities '!H31))-LEN(SUBSTITUTE(IF(_xlfn.ISFORMULA('5 Cities '!H31),_xlfn.FORMULATEXT('5 Cities '!H31),'5 Cities '!H31),"$",""))&lt;0.5*(LEN(IF(_xlfn.ISFORMULA('#_5 Cities '!H31),_xlfn.FORMULATEXT('#_5 Cities '!H31),'#_5 Cities '!H31))-LEN(SUBSTITUTE(IF(_xlfn.ISFORMULA('#_5 Cities '!H31),_xlfn.FORMULATEXT('#_5 Cities '!H31),'#_5 Cities '!H31),"$",""))),TRUE,FALSE),"MissingAbsMsg",TRUE,"PerfectMsg")</f>
        <v/>
      </c>
      <c r="I31" s="301" t="str">
        <f ca="1">_xlfn.IFS(ISBLANK('5 Cities '!I31),"",IF(NOT(ISNA('#_5 Cities '!I31)),IF(ISNA('5 Cities '!I31),TRUE,FALSE),FALSE),"StuNAMsg",IF(AND(ISNA('#_5 Cities '!I31),ISNA('5 Cities '!I31)),TRUE,FALSE),"PerfectMsg",IF(NOT(ISERROR('#_5 Cities '!I31)),IF(ISERROR('5 Cities '!I31),TRUE,FALSE),FALSE),"StuErrorMsg",IF(TYPE('#_5 Cities '!I31)&lt;&gt;TYPE('5 Cities '!I31),TRUE,FALSE),"WrongTypeMsg",IF(_xlfn.ISFORMULA('#_5 Cities '!I31),IF(NOT(_xlfn.ISFORMULA('5 Cities '!I31)),TRUE),FALSE),"MissingFormulaMsg",IF(NOT(AND(ISNUMBER(FIND("[",_xlfn.FORMULATEXT('#_5 Cities '!I31))),ISNUMBER(FIND("!",_xlfn.FORMULATEXT('#_5 Cities '!I31))))),AND(ISNUMBER(FIND("[",_xlfn.FORMULATEXT('5 Cities '!I31))),ISNUMBER(FIND("!",_xlfn.FORMULATEXT('5 Cities '!I31)))),FALSE),"ExternalRefsMsg",IF(ISNUMBER('#_5 Cities '!I31),IF(ABS('#_5 Cities '!I31-'5 Cities '!I31)&gt;0.00001,TRUE,FALSE),IF('#_5 Cities '!I31&lt;&gt;'5 Cities '!I31,TRUE,FALSE)),IF(ISNUMBER('#_5 Cities '!I31),IF('#_5 Cities '!I31&gt;'5 Cities '!I31,"TooLow","TooHigh"),"WrongAnswer"),NOT(_xlfn.ISFORMULA('#_5 Cities '!I31)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'!I31),_xlfn.FORMULATEXT('5 Cities '!I31),'5 Cities '!I31),"9","#"),"8","#"),"7","#"),"6","#"),"5","#"),"4","#"),"3","#"),"2","#"),"1","#"),"0","#"),CHAR(10),""),"$",""),"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'!I31),_xlfn.FORMULATEXT('5 Cities '!I31),'5 Cities '!I31),"9","#"),"8","#"),"7","#"),"6","#"),"5","#"),"4","#"),"3","#"),"2","#"),"1","#"),"0","#"),CHAR(10),""),"$",""),"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'!I31),_xlfn.FORMULATEXT('#_5 Cities '!I31),'#_5 Cities '!I31),"9","#"),"8","#"),"7","#"),"6","#"),"5","#"),"4","#"),"3","#"),"2","#"),"1","#"),"0","#"),CHAR(10),""),"$",""),"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'!I31),_xlfn.FORMULATEXT('#_5 Cities '!I31),'#_5 Cities '!I31),"9","#"),"8","#"),"7","#"),"6","#"),"5","#"),"4","#"),"3","#"),"2","#"),"1","#"),"0","#"),CHAR(10),""),"$","")," ",""),",","@"),"&gt;","@"),"&lt;","@"),"=","@"),")","@"),"(","@"),"^","@"),"/","@"),"+","@"),"*","@"),"-","@"),"@#","")))/2,TRUE,FALSE),"HardCodeMsg",IF(LEN(IF(_xlfn.ISFORMULA('5 Cities '!I31),_xlfn.FORMULATEXT('5 Cities '!I31),'5 Cities '!I31))-LEN(SUBSTITUTE(IF(_xlfn.ISFORMULA('5 Cities '!I31),_xlfn.FORMULATEXT('5 Cities '!I31),'5 Cities '!I31),"""",""))&gt;LEN(IF(_xlfn.ISFORMULA('#_5 Cities '!I31),_xlfn.FORMULATEXT('#_5 Cities '!I31),'#_5 Cities '!I31))-LEN(SUBSTITUTE(IF(_xlfn.ISFORMULA('#_5 Cities '!I31),_xlfn.FORMULATEXT('#_5 Cities '!I31),'#_5 Cities '!I31),"""","")),TRUE,FALSE),"HardQuoteMsg",IF(LEN(IF(_xlfn.ISFORMULA('5 Cities '!I31),_xlfn.FORMULATEXT('5 Cities '!I31),'5 Cities '!I31))-LEN(SUBSTITUTE(IF(_xlfn.ISFORMULA('5 Cities '!I31),_xlfn.FORMULATEXT('5 Cities '!I31),'5 Cities '!I31),"$",""))&lt;0.5*(LEN(IF(_xlfn.ISFORMULA('#_5 Cities '!I31),_xlfn.FORMULATEXT('#_5 Cities '!I31),'#_5 Cities '!I31))-LEN(SUBSTITUTE(IF(_xlfn.ISFORMULA('#_5 Cities '!I31),_xlfn.FORMULATEXT('#_5 Cities '!I31),'#_5 Cities '!I31),"$",""))),TRUE,FALSE),"MissingAbsMsg",TRUE,"PerfectMsg")</f>
        <v/>
      </c>
      <c r="J31" s="391">
        <v>0</v>
      </c>
      <c r="K31" s="301">
        <v>0</v>
      </c>
      <c r="L31" s="301">
        <v>0</v>
      </c>
      <c r="M31" s="392">
        <v>0</v>
      </c>
      <c r="N31" s="301">
        <v>0</v>
      </c>
      <c r="O31" s="391">
        <v>0</v>
      </c>
      <c r="P31" s="393">
        <v>6.77</v>
      </c>
      <c r="R31" s="410" t="str">
        <f ca="1">_xlfn.IFS(ISBLANK('5 Cities '!R31),"",IF(NOT(ISNA('#_5 Cities '!R31)),IF(ISNA('5 Cities '!R31),TRUE,FALSE),FALSE),"StuNAMsg",IF(AND(ISNA('#_5 Cities '!R31),ISNA('5 Cities '!R31)),TRUE,FALSE),"PerfectMsg",IF(NOT(ISERROR('#_5 Cities '!R31)),IF(ISERROR('5 Cities '!R31),TRUE,FALSE),FALSE),"StuErrorMsg",IF(TYPE('#_5 Cities '!R31)&lt;&gt;TYPE('5 Cities '!R31),TRUE,FALSE),"WrongTypeMsg",IF(_xlfn.ISFORMULA('#_5 Cities '!R31),IF(NOT(_xlfn.ISFORMULA('5 Cities '!R31)),TRUE),FALSE),"MissingFormulaMsg",IF(NOT(AND(ISNUMBER(FIND("[",_xlfn.FORMULATEXT('#_5 Cities '!R31))),ISNUMBER(FIND("!",_xlfn.FORMULATEXT('#_5 Cities '!R31))))),AND(ISNUMBER(FIND("[",_xlfn.FORMULATEXT('5 Cities '!R31))),ISNUMBER(FIND("!",_xlfn.FORMULATEXT('5 Cities '!R31)))),FALSE),"ExternalRefsMsg",IF(ISNUMBER('#_5 Cities '!R31),IF(ABS('#_5 Cities '!R31-'5 Cities '!R31)&gt;0.00001,TRUE,FALSE),IF('#_5 Cities '!R31&lt;&gt;'5 Cities '!R31,TRUE,FALSE)),IF(ISNUMBER('#_5 Cities '!R31),IF('#_5 Cities '!R31&gt;'5 Cities '!R31,"TooLow","TooHigh"),"WrongAnswer"),NOT(_xlfn.ISFORMULA('#_5 Cities '!R31)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'!R31),_xlfn.FORMULATEXT('5 Cities '!R31),'5 Cities '!R31),"9","#"),"8","#"),"7","#"),"6","#"),"5","#"),"4","#"),"3","#"),"2","#"),"1","#"),"0","#"),CHAR(10),""),"$",""),"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'!R31),_xlfn.FORMULATEXT('5 Cities '!R31),'5 Cities '!R31),"9","#"),"8","#"),"7","#"),"6","#"),"5","#"),"4","#"),"3","#"),"2","#"),"1","#"),"0","#"),CHAR(10),""),"$",""),"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'!R31),_xlfn.FORMULATEXT('#_5 Cities '!R31),'#_5 Cities '!R31),"9","#"),"8","#"),"7","#"),"6","#"),"5","#"),"4","#"),"3","#"),"2","#"),"1","#"),"0","#"),CHAR(10),""),"$",""),"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'!R31),_xlfn.FORMULATEXT('#_5 Cities '!R31),'#_5 Cities '!R31),"9","#"),"8","#"),"7","#"),"6","#"),"5","#"),"4","#"),"3","#"),"2","#"),"1","#"),"0","#"),CHAR(10),""),"$","")," ",""),",","@"),"&gt;","@"),"&lt;","@"),"=","@"),")","@"),"(","@"),"^","@"),"/","@"),"+","@"),"*","@"),"-","@"),"@#","")))/2,TRUE,FALSE),"HardCodeMsg",IF(LEN(IF(_xlfn.ISFORMULA('5 Cities '!R31),_xlfn.FORMULATEXT('5 Cities '!R31),'5 Cities '!R31))-LEN(SUBSTITUTE(IF(_xlfn.ISFORMULA('5 Cities '!R31),_xlfn.FORMULATEXT('5 Cities '!R31),'5 Cities '!R31),"""",""))&gt;LEN(IF(_xlfn.ISFORMULA('#_5 Cities '!R31),_xlfn.FORMULATEXT('#_5 Cities '!R31),'#_5 Cities '!R31))-LEN(SUBSTITUTE(IF(_xlfn.ISFORMULA('#_5 Cities '!R31),_xlfn.FORMULATEXT('#_5 Cities '!R31),'#_5 Cities '!R31),"""","")),TRUE,FALSE),"HardQuoteMsg",IF(LEN(IF(_xlfn.ISFORMULA('5 Cities '!R31),_xlfn.FORMULATEXT('5 Cities '!R31),'5 Cities '!R31))-LEN(SUBSTITUTE(IF(_xlfn.ISFORMULA('5 Cities '!R31),_xlfn.FORMULATEXT('5 Cities '!R31),'5 Cities '!R31),"$",""))&lt;0.5*(LEN(IF(_xlfn.ISFORMULA('#_5 Cities '!R31),_xlfn.FORMULATEXT('#_5 Cities '!R31),'#_5 Cities '!R31))-LEN(SUBSTITUTE(IF(_xlfn.ISFORMULA('#_5 Cities '!R31),_xlfn.FORMULATEXT('#_5 Cities '!R31),'#_5 Cities '!R31),"$",""))),TRUE,FALSE),"MissingAbsMsg",TRUE,"PerfectMsg")</f>
        <v/>
      </c>
      <c r="S31" s="392" t="str">
        <f ca="1">_xlfn.IFS(ISBLANK('5 Cities '!S31),"",IF(NOT(ISNA('#_5 Cities '!S31)),IF(ISNA('5 Cities '!S31),TRUE,FALSE),FALSE),"StuNAMsg",IF(AND(ISNA('#_5 Cities '!S31),ISNA('5 Cities '!S31)),TRUE,FALSE),"PerfectMsg",IF(NOT(ISERROR('#_5 Cities '!S31)),IF(ISERROR('5 Cities '!S31),TRUE,FALSE),FALSE),"StuErrorMsg",IF(TYPE('#_5 Cities '!S31)&lt;&gt;TYPE('5 Cities '!S31),TRUE,FALSE),"WrongTypeMsg",IF(_xlfn.ISFORMULA('#_5 Cities '!S31),IF(NOT(_xlfn.ISFORMULA('5 Cities '!S31)),TRUE),FALSE),"MissingFormulaMsg",IF(NOT(AND(ISNUMBER(FIND("[",_xlfn.FORMULATEXT('#_5 Cities '!S31))),ISNUMBER(FIND("!",_xlfn.FORMULATEXT('#_5 Cities '!S31))))),AND(ISNUMBER(FIND("[",_xlfn.FORMULATEXT('5 Cities '!S31))),ISNUMBER(FIND("!",_xlfn.FORMULATEXT('5 Cities '!S31)))),FALSE),"ExternalRefsMsg",IF(ISNUMBER('#_5 Cities '!S31),IF(ABS('#_5 Cities '!S31-'5 Cities '!S31)&gt;0.00001,TRUE,FALSE),IF('#_5 Cities '!S31&lt;&gt;'5 Cities '!S31,TRUE,FALSE)),IF(ISNUMBER('#_5 Cities '!S31),IF('#_5 Cities '!S31&gt;'5 Cities '!S31,"TooLow","TooHigh"),"WrongAnswer"),NOT(_xlfn.ISFORMULA('#_5 Cities '!S31)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'!S31),_xlfn.FORMULATEXT('5 Cities '!S31),'5 Cities '!S31),"9","#"),"8","#"),"7","#"),"6","#"),"5","#"),"4","#"),"3","#"),"2","#"),"1","#"),"0","#"),CHAR(10),""),"$",""),"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'!S31),_xlfn.FORMULATEXT('5 Cities '!S31),'5 Cities '!S31),"9","#"),"8","#"),"7","#"),"6","#"),"5","#"),"4","#"),"3","#"),"2","#"),"1","#"),"0","#"),CHAR(10),""),"$",""),"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'!S31),_xlfn.FORMULATEXT('#_5 Cities '!S31),'#_5 Cities '!S31),"9","#"),"8","#"),"7","#"),"6","#"),"5","#"),"4","#"),"3","#"),"2","#"),"1","#"),"0","#"),CHAR(10),""),"$",""),"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'!S31),_xlfn.FORMULATEXT('#_5 Cities '!S31),'#_5 Cities '!S31),"9","#"),"8","#"),"7","#"),"6","#"),"5","#"),"4","#"),"3","#"),"2","#"),"1","#"),"0","#"),CHAR(10),""),"$","")," ",""),",","@"),"&gt;","@"),"&lt;","@"),"=","@"),")","@"),"(","@"),"^","@"),"/","@"),"+","@"),"*","@"),"-","@"),"@#","")))/2,TRUE,FALSE),"HardCodeMsg",IF(LEN(IF(_xlfn.ISFORMULA('5 Cities '!S31),_xlfn.FORMULATEXT('5 Cities '!S31),'5 Cities '!S31))-LEN(SUBSTITUTE(IF(_xlfn.ISFORMULA('5 Cities '!S31),_xlfn.FORMULATEXT('5 Cities '!S31),'5 Cities '!S31),"""",""))&gt;LEN(IF(_xlfn.ISFORMULA('#_5 Cities '!S31),_xlfn.FORMULATEXT('#_5 Cities '!S31),'#_5 Cities '!S31))-LEN(SUBSTITUTE(IF(_xlfn.ISFORMULA('#_5 Cities '!S31),_xlfn.FORMULATEXT('#_5 Cities '!S31),'#_5 Cities '!S31),"""","")),TRUE,FALSE),"HardQuoteMsg",IF(LEN(IF(_xlfn.ISFORMULA('5 Cities '!S31),_xlfn.FORMULATEXT('5 Cities '!S31),'5 Cities '!S31))-LEN(SUBSTITUTE(IF(_xlfn.ISFORMULA('5 Cities '!S31),_xlfn.FORMULATEXT('5 Cities '!S31),'5 Cities '!S31),"$",""))&lt;0.5*(LEN(IF(_xlfn.ISFORMULA('#_5 Cities '!S31),_xlfn.FORMULATEXT('#_5 Cities '!S31),'#_5 Cities '!S31))-LEN(SUBSTITUTE(IF(_xlfn.ISFORMULA('#_5 Cities '!S31),_xlfn.FORMULATEXT('#_5 Cities '!S31),'#_5 Cities '!S31),"$",""))),TRUE,FALSE),"MissingAbsMsg",TRUE,"PerfectMsg")</f>
        <v/>
      </c>
      <c r="T31" s="301" t="str">
        <f ca="1">_xlfn.IFS(ISBLANK('5 Cities '!T31),"",IF(NOT(ISNA('#_5 Cities '!T31)),IF(ISNA('5 Cities '!T31),TRUE,FALSE),FALSE),"StuNAMsg",IF(AND(ISNA('#_5 Cities '!T31),ISNA('5 Cities '!T31)),TRUE,FALSE),"PerfectMsg",IF(NOT(ISERROR('#_5 Cities '!T31)),IF(ISERROR('5 Cities '!T31),TRUE,FALSE),FALSE),"StuErrorMsg",IF(TYPE('#_5 Cities '!T31)&lt;&gt;TYPE('5 Cities '!T31),TRUE,FALSE),"WrongTypeMsg",IF(_xlfn.ISFORMULA('#_5 Cities '!T31),IF(NOT(_xlfn.ISFORMULA('5 Cities '!T31)),TRUE),FALSE),"MissingFormulaMsg",IF(NOT(AND(ISNUMBER(FIND("[",_xlfn.FORMULATEXT('#_5 Cities '!T31))),ISNUMBER(FIND("!",_xlfn.FORMULATEXT('#_5 Cities '!T31))))),AND(ISNUMBER(FIND("[",_xlfn.FORMULATEXT('5 Cities '!T31))),ISNUMBER(FIND("!",_xlfn.FORMULATEXT('5 Cities '!T31)))),FALSE),"ExternalRefsMsg",IF(ISNUMBER('#_5 Cities '!T31),IF(ABS('#_5 Cities '!T31-'5 Cities '!T31)&gt;0.00001,TRUE,FALSE),IF('#_5 Cities '!T31&lt;&gt;'5 Cities '!T31,TRUE,FALSE)),IF(ISNUMBER('#_5 Cities '!T31),IF('#_5 Cities '!T31&gt;'5 Cities '!T31,"TooLow","TooHigh"),"WrongAnswer"),NOT(_xlfn.ISFORMULA('#_5 Cities '!T31)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'!T31),_xlfn.FORMULATEXT('5 Cities '!T31),'5 Cities '!T31),"9","#"),"8","#"),"7","#"),"6","#"),"5","#"),"4","#"),"3","#"),"2","#"),"1","#"),"0","#"),CHAR(10),""),"$",""),"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'!T31),_xlfn.FORMULATEXT('5 Cities '!T31),'5 Cities '!T31),"9","#"),"8","#"),"7","#"),"6","#"),"5","#"),"4","#"),"3","#"),"2","#"),"1","#"),"0","#"),CHAR(10),""),"$",""),"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'!T31),_xlfn.FORMULATEXT('#_5 Cities '!T31),'#_5 Cities '!T31),"9","#"),"8","#"),"7","#"),"6","#"),"5","#"),"4","#"),"3","#"),"2","#"),"1","#"),"0","#"),CHAR(10),""),"$",""),"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'!T31),_xlfn.FORMULATEXT('#_5 Cities '!T31),'#_5 Cities '!T31),"9","#"),"8","#"),"7","#"),"6","#"),"5","#"),"4","#"),"3","#"),"2","#"),"1","#"),"0","#"),CHAR(10),""),"$","")," ",""),",","@"),"&gt;","@"),"&lt;","@"),"=","@"),")","@"),"(","@"),"^","@"),"/","@"),"+","@"),"*","@"),"-","@"),"@#","")))/2,TRUE,FALSE),"HardCodeMsg",IF(LEN(IF(_xlfn.ISFORMULA('5 Cities '!T31),_xlfn.FORMULATEXT('5 Cities '!T31),'5 Cities '!T31))-LEN(SUBSTITUTE(IF(_xlfn.ISFORMULA('5 Cities '!T31),_xlfn.FORMULATEXT('5 Cities '!T31),'5 Cities '!T31),"""",""))&gt;LEN(IF(_xlfn.ISFORMULA('#_5 Cities '!T31),_xlfn.FORMULATEXT('#_5 Cities '!T31),'#_5 Cities '!T31))-LEN(SUBSTITUTE(IF(_xlfn.ISFORMULA('#_5 Cities '!T31),_xlfn.FORMULATEXT('#_5 Cities '!T31),'#_5 Cities '!T31),"""","")),TRUE,FALSE),"HardQuoteMsg",IF(LEN(IF(_xlfn.ISFORMULA('5 Cities '!T31),_xlfn.FORMULATEXT('5 Cities '!T31),'5 Cities '!T31))-LEN(SUBSTITUTE(IF(_xlfn.ISFORMULA('5 Cities '!T31),_xlfn.FORMULATEXT('5 Cities '!T31),'5 Cities '!T31),"$",""))&lt;0.5*(LEN(IF(_xlfn.ISFORMULA('#_5 Cities '!T31),_xlfn.FORMULATEXT('#_5 Cities '!T31),'#_5 Cities '!T31))-LEN(SUBSTITUTE(IF(_xlfn.ISFORMULA('#_5 Cities '!T31),_xlfn.FORMULATEXT('#_5 Cities '!T31),'#_5 Cities '!T31),"$",""))),TRUE,FALSE),"MissingAbsMsg",TRUE,"PerfectMsg")</f>
        <v/>
      </c>
    </row>
    <row r="32" spans="5:20" s="286" customFormat="1" ht="15.5" customHeight="1" x14ac:dyDescent="0.15">
      <c r="E32" s="302">
        <v>0</v>
      </c>
      <c r="F32" s="301">
        <v>0</v>
      </c>
      <c r="G32" s="301">
        <v>0</v>
      </c>
      <c r="H32" s="301" t="str">
        <f ca="1">_xlfn.IFS(ISBLANK('5 Cities '!H32),"",IF(NOT(ISNA('#_5 Cities '!H32)),IF(ISNA('5 Cities '!H32),TRUE,FALSE),FALSE),"StuNAMsg",IF(AND(ISNA('#_5 Cities '!H32),ISNA('5 Cities '!H32)),TRUE,FALSE),"PerfectMsg",IF(NOT(ISERROR('#_5 Cities '!H32)),IF(ISERROR('5 Cities '!H32),TRUE,FALSE),FALSE),"StuErrorMsg",IF(TYPE('#_5 Cities '!H32)&lt;&gt;TYPE('5 Cities '!H32),TRUE,FALSE),"WrongTypeMsg",IF(_xlfn.ISFORMULA('#_5 Cities '!H32),IF(NOT(_xlfn.ISFORMULA('5 Cities '!H32)),TRUE),FALSE),"MissingFormulaMsg",IF(NOT(AND(ISNUMBER(FIND("[",_xlfn.FORMULATEXT('#_5 Cities '!H32))),ISNUMBER(FIND("!",_xlfn.FORMULATEXT('#_5 Cities '!H32))))),AND(ISNUMBER(FIND("[",_xlfn.FORMULATEXT('5 Cities '!H32))),ISNUMBER(FIND("!",_xlfn.FORMULATEXT('5 Cities '!H32)))),FALSE),"ExternalRefsMsg",IF(ISNUMBER('#_5 Cities '!H32),IF(ABS('#_5 Cities '!H32-'5 Cities '!H32)&gt;0.00001,TRUE,FALSE),IF('#_5 Cities '!H32&lt;&gt;'5 Cities '!H32,TRUE,FALSE)),IF(ISNUMBER('#_5 Cities '!H32),IF('#_5 Cities '!H32&gt;'5 Cities '!H32,"TooLow","TooHigh"),"WrongAnswer"),NOT(_xlfn.ISFORMULA('#_5 Cities '!H32)),"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'!H32),_xlfn.FORMULATEXT('5 Cities '!H32),'5 Cities '!H32),"9","#"),"8","#"),"7","#"),"6","#"),"5","#"),"4","#"),"3","#"),"2","#"),"1","#"),"0","#"),CHAR(10),""),"$",""),"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'!H32),_xlfn.FORMULATEXT('5 Cities '!H32),'5 Cities '!H32),"9","#"),"8","#"),"7","#"),"6","#"),"5","#"),"4","#"),"3","#"),"2","#"),"1","#"),"0","#"),CHAR(10),""),"$",""),"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'!H32),_xlfn.FORMULATEXT('#_5 Cities '!H32),'#_5 Cities '!H32),"9","#"),"8","#"),"7","#"),"6","#"),"5","#"),"4","#"),"3","#"),"2","#"),"1","#"),"0","#"),CHAR(10),""),"$",""),"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'!H32),_xlfn.FORMULATEXT('#_5 Cities '!H32),'#_5 Cities '!H32),"9","#"),"8","#"),"7","#"),"6","#"),"5","#"),"4","#"),"3","#"),"2","#"),"1","#"),"0","#"),CHAR(10),""),"$","")," ",""),",","@"),"&gt;","@"),"&lt;","@"),"=","@"),")","@"),"(","@"),"^","@"),"/","@"),"+","@"),"*","@"),"-","@"),"@#","")))/2,TRUE,FALSE),"HardCodeMsg",IF(LEN(IF(_xlfn.ISFORMULA('5 Cities '!H32),_xlfn.FORMULATEXT('5 Cities '!H32),'5 Cities '!H32))-LEN(SUBSTITUTE(IF(_xlfn.ISFORMULA('5 Cities '!H32),_xlfn.FORMULATEXT('5 Cities '!H32),'5 Cities '!H32),"""",""))&gt;LEN(IF(_xlfn.ISFORMULA('#_5 Cities '!H32),_xlfn.FORMULATEXT('#_5 Cities '!H32),'#_5 Cities '!H32))-LEN(SUBSTITUTE(IF(_xlfn.ISFORMULA('#_5 Cities '!H32),_xlfn.FORMULATEXT('#_5 Cities '!H32),'#_5 Cities '!H32),"""","")),TRUE,FALSE),"HardQuoteMsg",IF(LEN(IF(_xlfn.ISFORMULA('5 Cities '!H32),_xlfn.FORMULATEXT('5 Cities '!H32),'5 Cities '!H32))-LEN(SUBSTITUTE(IF(_xlfn.ISFORMULA('5 Cities '!H32),_xlfn.FORMULATEXT('5 Cities '!H32),'5 Cities '!H32),"$",""))&lt;0.5*(LEN(IF(_xlfn.ISFORMULA('#_5 Cities '!H32),_xlfn.FORMULATEXT('#_5 Cities '!H32),'#_5 Cities '!H32))-LEN(SUBSTITUTE(IF(_xlfn.ISFORMULA('#_5 Cities '!H32),_xlfn.FORMULATEXT('#_5 Cities '!H32),'#_5 Cities '!H32),"$",""))),TRUE,FALSE),"MissingAbsMsg",TRUE,"PerfectMsg")</f>
        <v/>
      </c>
      <c r="I32" s="301" t="str">
        <f ca="1">_xlfn.IFS(ISBLANK('5 Cities '!I32),"",IF(NOT(ISNA('#_5 Cities '!I32)),IF(ISNA('5 Cities '!I32),TRUE,FALSE),FALSE),"StuNAMsg",IF(AND(ISNA('#_5 Cities '!I32),ISNA('5 Cities '!I32)),TRUE,FALSE),"PerfectMsg",IF(NOT(ISERROR('#_5 Cities '!I32)),IF(ISERROR('5 Cities '!I32),TRUE,FALSE),FALSE),"StuErrorMsg",IF(TYPE('#_5 Cities '!I32)&lt;&gt;TYPE('5 Cities '!I32),TRUE,FALSE),"WrongTypeMsg",IF(_xlfn.ISFORMULA('#_5 Cities '!I32),IF(NOT(_xlfn.ISFORMULA('5 Cities '!I32)),TRUE),FALSE),"MissingFormulaMsg",IF(NOT(AND(ISNUMBER(FIND("[",_xlfn.FORMULATEXT('#_5 Cities '!I32))),ISNUMBER(FIND("!",_xlfn.FORMULATEXT('#_5 Cities '!I32))))),AND(ISNUMBER(FIND("[",_xlfn.FORMULATEXT('5 Cities '!I32))),ISNUMBER(FIND("!",_xlfn.FORMULATEXT('5 Cities '!I32)))),FALSE),"ExternalRefsMsg",IF(ISNUMBER('#_5 Cities '!I32),IF(ABS('#_5 Cities '!I32-'5 Cities '!I32)&gt;0.00001,TRUE,FALSE),IF('#_5 Cities '!I32&lt;&gt;'5 Cities '!I32,TRUE,FALSE)),IF(ISNUMBER('#_5 Cities '!I32),IF('#_5 Cities '!I32&gt;'5 Cities '!I32,"TooLow","TooHigh"),"WrongAnswer"),NOT(_xlfn.ISFORMULA('#_5 Cities '!I32)),"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'!I32),_xlfn.FORMULATEXT('5 Cities '!I32),'5 Cities '!I32),"9","#"),"8","#"),"7","#"),"6","#"),"5","#"),"4","#"),"3","#"),"2","#"),"1","#"),"0","#"),CHAR(10),""),"$",""),"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'!I32),_xlfn.FORMULATEXT('5 Cities '!I32),'5 Cities '!I32),"9","#"),"8","#"),"7","#"),"6","#"),"5","#"),"4","#"),"3","#"),"2","#"),"1","#"),"0","#"),CHAR(10),""),"$",""),"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'!I32),_xlfn.FORMULATEXT('#_5 Cities '!I32),'#_5 Cities '!I32),"9","#"),"8","#"),"7","#"),"6","#"),"5","#"),"4","#"),"3","#"),"2","#"),"1","#"),"0","#"),CHAR(10),""),"$",""),"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'!I32),_xlfn.FORMULATEXT('#_5 Cities '!I32),'#_5 Cities '!I32),"9","#"),"8","#"),"7","#"),"6","#"),"5","#"),"4","#"),"3","#"),"2","#"),"1","#"),"0","#"),CHAR(10),""),"$","")," ",""),",","@"),"&gt;","@"),"&lt;","@"),"=","@"),")","@"),"(","@"),"^","@"),"/","@"),"+","@"),"*","@"),"-","@"),"@#","")))/2,TRUE,FALSE),"HardCodeMsg",IF(LEN(IF(_xlfn.ISFORMULA('5 Cities '!I32),_xlfn.FORMULATEXT('5 Cities '!I32),'5 Cities '!I32))-LEN(SUBSTITUTE(IF(_xlfn.ISFORMULA('5 Cities '!I32),_xlfn.FORMULATEXT('5 Cities '!I32),'5 Cities '!I32),"""",""))&gt;LEN(IF(_xlfn.ISFORMULA('#_5 Cities '!I32),_xlfn.FORMULATEXT('#_5 Cities '!I32),'#_5 Cities '!I32))-LEN(SUBSTITUTE(IF(_xlfn.ISFORMULA('#_5 Cities '!I32),_xlfn.FORMULATEXT('#_5 Cities '!I32),'#_5 Cities '!I32),"""","")),TRUE,FALSE),"HardQuoteMsg",IF(LEN(IF(_xlfn.ISFORMULA('5 Cities '!I32),_xlfn.FORMULATEXT('5 Cities '!I32),'5 Cities '!I32))-LEN(SUBSTITUTE(IF(_xlfn.ISFORMULA('5 Cities '!I32),_xlfn.FORMULATEXT('5 Cities '!I32),'5 Cities '!I32),"$",""))&lt;0.5*(LEN(IF(_xlfn.ISFORMULA('#_5 Cities '!I32),_xlfn.FORMULATEXT('#_5 Cities '!I32),'#_5 Cities '!I32))-LEN(SUBSTITUTE(IF(_xlfn.ISFORMULA('#_5 Cities '!I32),_xlfn.FORMULATEXT('#_5 Cities '!I32),'#_5 Cities '!I32),"$",""))),TRUE,FALSE),"MissingAbsMsg",TRUE,"PerfectMsg")</f>
        <v/>
      </c>
      <c r="J32" s="391">
        <v>0</v>
      </c>
      <c r="K32" s="301">
        <v>0</v>
      </c>
      <c r="L32" s="301">
        <v>0</v>
      </c>
      <c r="M32" s="392">
        <v>0</v>
      </c>
      <c r="N32" s="301">
        <v>0</v>
      </c>
      <c r="O32" s="391">
        <v>0</v>
      </c>
      <c r="P32" s="393">
        <v>6.34</v>
      </c>
      <c r="R32" s="410" t="str">
        <f ca="1">_xlfn.IFS(ISBLANK('5 Cities '!R32),"",IF(NOT(ISNA('#_5 Cities '!R32)),IF(ISNA('5 Cities '!R32),TRUE,FALSE),FALSE),"StuNAMsg",IF(AND(ISNA('#_5 Cities '!R32),ISNA('5 Cities '!R32)),TRUE,FALSE),"PerfectMsg",IF(NOT(ISERROR('#_5 Cities '!R32)),IF(ISERROR('5 Cities '!R32),TRUE,FALSE),FALSE),"StuErrorMsg",IF(TYPE('#_5 Cities '!R32)&lt;&gt;TYPE('5 Cities '!R32),TRUE,FALSE),"WrongTypeMsg",IF(_xlfn.ISFORMULA('#_5 Cities '!R32),IF(NOT(_xlfn.ISFORMULA('5 Cities '!R32)),TRUE),FALSE),"MissingFormulaMsg",IF(NOT(AND(ISNUMBER(FIND("[",_xlfn.FORMULATEXT('#_5 Cities '!R32))),ISNUMBER(FIND("!",_xlfn.FORMULATEXT('#_5 Cities '!R32))))),AND(ISNUMBER(FIND("[",_xlfn.FORMULATEXT('5 Cities '!R32))),ISNUMBER(FIND("!",_xlfn.FORMULATEXT('5 Cities '!R32)))),FALSE),"ExternalRefsMsg",IF(ISNUMBER('#_5 Cities '!R32),IF(ABS('#_5 Cities '!R32-'5 Cities '!R32)&gt;0.00001,TRUE,FALSE),IF('#_5 Cities '!R32&lt;&gt;'5 Cities '!R32,TRUE,FALSE)),IF(ISNUMBER('#_5 Cities '!R32),IF('#_5 Cities '!R32&gt;'5 Cities '!R32,"TooLow","TooHigh"),"WrongAnswer"),NOT(_xlfn.ISFORMULA('#_5 Cities '!R32)),"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'!R32),_xlfn.FORMULATEXT('5 Cities '!R32),'5 Cities '!R32),"9","#"),"8","#"),"7","#"),"6","#"),"5","#"),"4","#"),"3","#"),"2","#"),"1","#"),"0","#"),CHAR(10),""),"$",""),"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'!R32),_xlfn.FORMULATEXT('5 Cities '!R32),'5 Cities '!R32),"9","#"),"8","#"),"7","#"),"6","#"),"5","#"),"4","#"),"3","#"),"2","#"),"1","#"),"0","#"),CHAR(10),""),"$",""),"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'!R32),_xlfn.FORMULATEXT('#_5 Cities '!R32),'#_5 Cities '!R32),"9","#"),"8","#"),"7","#"),"6","#"),"5","#"),"4","#"),"3","#"),"2","#"),"1","#"),"0","#"),CHAR(10),""),"$",""),"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'!R32),_xlfn.FORMULATEXT('#_5 Cities '!R32),'#_5 Cities '!R32),"9","#"),"8","#"),"7","#"),"6","#"),"5","#"),"4","#"),"3","#"),"2","#"),"1","#"),"0","#"),CHAR(10),""),"$","")," ",""),",","@"),"&gt;","@"),"&lt;","@"),"=","@"),")","@"),"(","@"),"^","@"),"/","@"),"+","@"),"*","@"),"-","@"),"@#","")))/2,TRUE,FALSE),"HardCodeMsg",IF(LEN(IF(_xlfn.ISFORMULA('5 Cities '!R32),_xlfn.FORMULATEXT('5 Cities '!R32),'5 Cities '!R32))-LEN(SUBSTITUTE(IF(_xlfn.ISFORMULA('5 Cities '!R32),_xlfn.FORMULATEXT('5 Cities '!R32),'5 Cities '!R32),"""",""))&gt;LEN(IF(_xlfn.ISFORMULA('#_5 Cities '!R32),_xlfn.FORMULATEXT('#_5 Cities '!R32),'#_5 Cities '!R32))-LEN(SUBSTITUTE(IF(_xlfn.ISFORMULA('#_5 Cities '!R32),_xlfn.FORMULATEXT('#_5 Cities '!R32),'#_5 Cities '!R32),"""","")),TRUE,FALSE),"HardQuoteMsg",IF(LEN(IF(_xlfn.ISFORMULA('5 Cities '!R32),_xlfn.FORMULATEXT('5 Cities '!R32),'5 Cities '!R32))-LEN(SUBSTITUTE(IF(_xlfn.ISFORMULA('5 Cities '!R32),_xlfn.FORMULATEXT('5 Cities '!R32),'5 Cities '!R32),"$",""))&lt;0.5*(LEN(IF(_xlfn.ISFORMULA('#_5 Cities '!R32),_xlfn.FORMULATEXT('#_5 Cities '!R32),'#_5 Cities '!R32))-LEN(SUBSTITUTE(IF(_xlfn.ISFORMULA('#_5 Cities '!R32),_xlfn.FORMULATEXT('#_5 Cities '!R32),'#_5 Cities '!R32),"$",""))),TRUE,FALSE),"MissingAbsMsg",TRUE,"PerfectMsg")</f>
        <v/>
      </c>
      <c r="S32" s="392" t="str">
        <f ca="1">_xlfn.IFS(ISBLANK('5 Cities '!S32),"",IF(NOT(ISNA('#_5 Cities '!S32)),IF(ISNA('5 Cities '!S32),TRUE,FALSE),FALSE),"StuNAMsg",IF(AND(ISNA('#_5 Cities '!S32),ISNA('5 Cities '!S32)),TRUE,FALSE),"PerfectMsg",IF(NOT(ISERROR('#_5 Cities '!S32)),IF(ISERROR('5 Cities '!S32),TRUE,FALSE),FALSE),"StuErrorMsg",IF(TYPE('#_5 Cities '!S32)&lt;&gt;TYPE('5 Cities '!S32),TRUE,FALSE),"WrongTypeMsg",IF(_xlfn.ISFORMULA('#_5 Cities '!S32),IF(NOT(_xlfn.ISFORMULA('5 Cities '!S32)),TRUE),FALSE),"MissingFormulaMsg",IF(NOT(AND(ISNUMBER(FIND("[",_xlfn.FORMULATEXT('#_5 Cities '!S32))),ISNUMBER(FIND("!",_xlfn.FORMULATEXT('#_5 Cities '!S32))))),AND(ISNUMBER(FIND("[",_xlfn.FORMULATEXT('5 Cities '!S32))),ISNUMBER(FIND("!",_xlfn.FORMULATEXT('5 Cities '!S32)))),FALSE),"ExternalRefsMsg",IF(ISNUMBER('#_5 Cities '!S32),IF(ABS('#_5 Cities '!S32-'5 Cities '!S32)&gt;0.00001,TRUE,FALSE),IF('#_5 Cities '!S32&lt;&gt;'5 Cities '!S32,TRUE,FALSE)),IF(ISNUMBER('#_5 Cities '!S32),IF('#_5 Cities '!S32&gt;'5 Cities '!S32,"TooLow","TooHigh"),"WrongAnswer"),NOT(_xlfn.ISFORMULA('#_5 Cities '!S32)),"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'!S32),_xlfn.FORMULATEXT('5 Cities '!S32),'5 Cities '!S32),"9","#"),"8","#"),"7","#"),"6","#"),"5","#"),"4","#"),"3","#"),"2","#"),"1","#"),"0","#"),CHAR(10),""),"$",""),"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'!S32),_xlfn.FORMULATEXT('5 Cities '!S32),'5 Cities '!S32),"9","#"),"8","#"),"7","#"),"6","#"),"5","#"),"4","#"),"3","#"),"2","#"),"1","#"),"0","#"),CHAR(10),""),"$",""),"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'!S32),_xlfn.FORMULATEXT('#_5 Cities '!S32),'#_5 Cities '!S32),"9","#"),"8","#"),"7","#"),"6","#"),"5","#"),"4","#"),"3","#"),"2","#"),"1","#"),"0","#"),CHAR(10),""),"$",""),"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'!S32),_xlfn.FORMULATEXT('#_5 Cities '!S32),'#_5 Cities '!S32),"9","#"),"8","#"),"7","#"),"6","#"),"5","#"),"4","#"),"3","#"),"2","#"),"1","#"),"0","#"),CHAR(10),""),"$","")," ",""),",","@"),"&gt;","@"),"&lt;","@"),"=","@"),")","@"),"(","@"),"^","@"),"/","@"),"+","@"),"*","@"),"-","@"),"@#","")))/2,TRUE,FALSE),"HardCodeMsg",IF(LEN(IF(_xlfn.ISFORMULA('5 Cities '!S32),_xlfn.FORMULATEXT('5 Cities '!S32),'5 Cities '!S32))-LEN(SUBSTITUTE(IF(_xlfn.ISFORMULA('5 Cities '!S32),_xlfn.FORMULATEXT('5 Cities '!S32),'5 Cities '!S32),"""",""))&gt;LEN(IF(_xlfn.ISFORMULA('#_5 Cities '!S32),_xlfn.FORMULATEXT('#_5 Cities '!S32),'#_5 Cities '!S32))-LEN(SUBSTITUTE(IF(_xlfn.ISFORMULA('#_5 Cities '!S32),_xlfn.FORMULATEXT('#_5 Cities '!S32),'#_5 Cities '!S32),"""","")),TRUE,FALSE),"HardQuoteMsg",IF(LEN(IF(_xlfn.ISFORMULA('5 Cities '!S32),_xlfn.FORMULATEXT('5 Cities '!S32),'5 Cities '!S32))-LEN(SUBSTITUTE(IF(_xlfn.ISFORMULA('5 Cities '!S32),_xlfn.FORMULATEXT('5 Cities '!S32),'5 Cities '!S32),"$",""))&lt;0.5*(LEN(IF(_xlfn.ISFORMULA('#_5 Cities '!S32),_xlfn.FORMULATEXT('#_5 Cities '!S32),'#_5 Cities '!S32))-LEN(SUBSTITUTE(IF(_xlfn.ISFORMULA('#_5 Cities '!S32),_xlfn.FORMULATEXT('#_5 Cities '!S32),'#_5 Cities '!S32),"$",""))),TRUE,FALSE),"MissingAbsMsg",TRUE,"PerfectMsg")</f>
        <v/>
      </c>
      <c r="T32" s="301" t="str">
        <f ca="1">_xlfn.IFS(ISBLANK('5 Cities '!T32),"",IF(NOT(ISNA('#_5 Cities '!T32)),IF(ISNA('5 Cities '!T32),TRUE,FALSE),FALSE),"StuNAMsg",IF(AND(ISNA('#_5 Cities '!T32),ISNA('5 Cities '!T32)),TRUE,FALSE),"PerfectMsg",IF(NOT(ISERROR('#_5 Cities '!T32)),IF(ISERROR('5 Cities '!T32),TRUE,FALSE),FALSE),"StuErrorMsg",IF(TYPE('#_5 Cities '!T32)&lt;&gt;TYPE('5 Cities '!T32),TRUE,FALSE),"WrongTypeMsg",IF(_xlfn.ISFORMULA('#_5 Cities '!T32),IF(NOT(_xlfn.ISFORMULA('5 Cities '!T32)),TRUE),FALSE),"MissingFormulaMsg",IF(NOT(AND(ISNUMBER(FIND("[",_xlfn.FORMULATEXT('#_5 Cities '!T32))),ISNUMBER(FIND("!",_xlfn.FORMULATEXT('#_5 Cities '!T32))))),AND(ISNUMBER(FIND("[",_xlfn.FORMULATEXT('5 Cities '!T32))),ISNUMBER(FIND("!",_xlfn.FORMULATEXT('5 Cities '!T32)))),FALSE),"ExternalRefsMsg",IF(ISNUMBER('#_5 Cities '!T32),IF(ABS('#_5 Cities '!T32-'5 Cities '!T32)&gt;0.00001,TRUE,FALSE),IF('#_5 Cities '!T32&lt;&gt;'5 Cities '!T32,TRUE,FALSE)),IF(ISNUMBER('#_5 Cities '!T32),IF('#_5 Cities '!T32&gt;'5 Cities '!T32,"TooLow","TooHigh"),"WrongAnswer"),NOT(_xlfn.ISFORMULA('#_5 Cities '!T32)),"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'!T32),_xlfn.FORMULATEXT('5 Cities '!T32),'5 Cities '!T32),"9","#"),"8","#"),"7","#"),"6","#"),"5","#"),"4","#"),"3","#"),"2","#"),"1","#"),"0","#"),CHAR(10),""),"$",""),"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'!T32),_xlfn.FORMULATEXT('5 Cities '!T32),'5 Cities '!T32),"9","#"),"8","#"),"7","#"),"6","#"),"5","#"),"4","#"),"3","#"),"2","#"),"1","#"),"0","#"),CHAR(10),""),"$",""),"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'!T32),_xlfn.FORMULATEXT('#_5 Cities '!T32),'#_5 Cities '!T32),"9","#"),"8","#"),"7","#"),"6","#"),"5","#"),"4","#"),"3","#"),"2","#"),"1","#"),"0","#"),CHAR(10),""),"$",""),"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'!T32),_xlfn.FORMULATEXT('#_5 Cities '!T32),'#_5 Cities '!T32),"9","#"),"8","#"),"7","#"),"6","#"),"5","#"),"4","#"),"3","#"),"2","#"),"1","#"),"0","#"),CHAR(10),""),"$","")," ",""),",","@"),"&gt;","@"),"&lt;","@"),"=","@"),")","@"),"(","@"),"^","@"),"/","@"),"+","@"),"*","@"),"-","@"),"@#","")))/2,TRUE,FALSE),"HardCodeMsg",IF(LEN(IF(_xlfn.ISFORMULA('5 Cities '!T32),_xlfn.FORMULATEXT('5 Cities '!T32),'5 Cities '!T32))-LEN(SUBSTITUTE(IF(_xlfn.ISFORMULA('5 Cities '!T32),_xlfn.FORMULATEXT('5 Cities '!T32),'5 Cities '!T32),"""",""))&gt;LEN(IF(_xlfn.ISFORMULA('#_5 Cities '!T32),_xlfn.FORMULATEXT('#_5 Cities '!T32),'#_5 Cities '!T32))-LEN(SUBSTITUTE(IF(_xlfn.ISFORMULA('#_5 Cities '!T32),_xlfn.FORMULATEXT('#_5 Cities '!T32),'#_5 Cities '!T32),"""","")),TRUE,FALSE),"HardQuoteMsg",IF(LEN(IF(_xlfn.ISFORMULA('5 Cities '!T32),_xlfn.FORMULATEXT('5 Cities '!T32),'5 Cities '!T32))-LEN(SUBSTITUTE(IF(_xlfn.ISFORMULA('5 Cities '!T32),_xlfn.FORMULATEXT('5 Cities '!T32),'5 Cities '!T32),"$",""))&lt;0.5*(LEN(IF(_xlfn.ISFORMULA('#_5 Cities '!T32),_xlfn.FORMULATEXT('#_5 Cities '!T32),'#_5 Cities '!T32))-LEN(SUBSTITUTE(IF(_xlfn.ISFORMULA('#_5 Cities '!T32),_xlfn.FORMULATEXT('#_5 Cities '!T32),'#_5 Cities '!T32),"$",""))),TRUE,FALSE),"MissingAbsMsg",TRUE,"PerfectMsg")</f>
        <v/>
      </c>
    </row>
    <row r="33" spans="5:20" s="286" customFormat="1" ht="15.5" customHeight="1" x14ac:dyDescent="0.15">
      <c r="E33" s="302">
        <v>0</v>
      </c>
      <c r="F33" s="301">
        <v>0</v>
      </c>
      <c r="G33" s="301">
        <v>0</v>
      </c>
      <c r="H33" s="301" t="str">
        <f ca="1">_xlfn.IFS(ISBLANK('5 Cities '!H33),"",IF(NOT(ISNA('#_5 Cities '!H33)),IF(ISNA('5 Cities '!H33),TRUE,FALSE),FALSE),"StuNAMsg",IF(AND(ISNA('#_5 Cities '!H33),ISNA('5 Cities '!H33)),TRUE,FALSE),"PerfectMsg",IF(NOT(ISERROR('#_5 Cities '!H33)),IF(ISERROR('5 Cities '!H33),TRUE,FALSE),FALSE),"StuErrorMsg",IF(TYPE('#_5 Cities '!H33)&lt;&gt;TYPE('5 Cities '!H33),TRUE,FALSE),"WrongTypeMsg",IF(_xlfn.ISFORMULA('#_5 Cities '!H33),IF(NOT(_xlfn.ISFORMULA('5 Cities '!H33)),TRUE),FALSE),"MissingFormulaMsg",IF(NOT(AND(ISNUMBER(FIND("[",_xlfn.FORMULATEXT('#_5 Cities '!H33))),ISNUMBER(FIND("!",_xlfn.FORMULATEXT('#_5 Cities '!H33))))),AND(ISNUMBER(FIND("[",_xlfn.FORMULATEXT('5 Cities '!H33))),ISNUMBER(FIND("!",_xlfn.FORMULATEXT('5 Cities '!H33)))),FALSE),"ExternalRefsMsg",IF(ISNUMBER('#_5 Cities '!H33),IF(ABS('#_5 Cities '!H33-'5 Cities '!H33)&gt;0.00001,TRUE,FALSE),IF('#_5 Cities '!H33&lt;&gt;'5 Cities '!H33,TRUE,FALSE)),IF(ISNUMBER('#_5 Cities '!H33),IF('#_5 Cities '!H33&gt;'5 Cities '!H33,"TooLow","TooHigh"),"WrongAnswer"),NOT(_xlfn.ISFORMULA('#_5 Cities '!H33)),"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'!H33),_xlfn.FORMULATEXT('5 Cities '!H33),'5 Cities '!H33),"9","#"),"8","#"),"7","#"),"6","#"),"5","#"),"4","#"),"3","#"),"2","#"),"1","#"),"0","#"),CHAR(10),""),"$",""),"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'!H33),_xlfn.FORMULATEXT('5 Cities '!H33),'5 Cities '!H33),"9","#"),"8","#"),"7","#"),"6","#"),"5","#"),"4","#"),"3","#"),"2","#"),"1","#"),"0","#"),CHAR(10),""),"$",""),"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'!H33),_xlfn.FORMULATEXT('#_5 Cities '!H33),'#_5 Cities '!H33),"9","#"),"8","#"),"7","#"),"6","#"),"5","#"),"4","#"),"3","#"),"2","#"),"1","#"),"0","#"),CHAR(10),""),"$",""),"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'!H33),_xlfn.FORMULATEXT('#_5 Cities '!H33),'#_5 Cities '!H33),"9","#"),"8","#"),"7","#"),"6","#"),"5","#"),"4","#"),"3","#"),"2","#"),"1","#"),"0","#"),CHAR(10),""),"$","")," ",""),",","@"),"&gt;","@"),"&lt;","@"),"=","@"),")","@"),"(","@"),"^","@"),"/","@"),"+","@"),"*","@"),"-","@"),"@#","")))/2,TRUE,FALSE),"HardCodeMsg",IF(LEN(IF(_xlfn.ISFORMULA('5 Cities '!H33),_xlfn.FORMULATEXT('5 Cities '!H33),'5 Cities '!H33))-LEN(SUBSTITUTE(IF(_xlfn.ISFORMULA('5 Cities '!H33),_xlfn.FORMULATEXT('5 Cities '!H33),'5 Cities '!H33),"""",""))&gt;LEN(IF(_xlfn.ISFORMULA('#_5 Cities '!H33),_xlfn.FORMULATEXT('#_5 Cities '!H33),'#_5 Cities '!H33))-LEN(SUBSTITUTE(IF(_xlfn.ISFORMULA('#_5 Cities '!H33),_xlfn.FORMULATEXT('#_5 Cities '!H33),'#_5 Cities '!H33),"""","")),TRUE,FALSE),"HardQuoteMsg",IF(LEN(IF(_xlfn.ISFORMULA('5 Cities '!H33),_xlfn.FORMULATEXT('5 Cities '!H33),'5 Cities '!H33))-LEN(SUBSTITUTE(IF(_xlfn.ISFORMULA('5 Cities '!H33),_xlfn.FORMULATEXT('5 Cities '!H33),'5 Cities '!H33),"$",""))&lt;0.5*(LEN(IF(_xlfn.ISFORMULA('#_5 Cities '!H33),_xlfn.FORMULATEXT('#_5 Cities '!H33),'#_5 Cities '!H33))-LEN(SUBSTITUTE(IF(_xlfn.ISFORMULA('#_5 Cities '!H33),_xlfn.FORMULATEXT('#_5 Cities '!H33),'#_5 Cities '!H33),"$",""))),TRUE,FALSE),"MissingAbsMsg",TRUE,"PerfectMsg")</f>
        <v/>
      </c>
      <c r="I33" s="301" t="str">
        <f ca="1">_xlfn.IFS(ISBLANK('5 Cities '!I33),"",IF(NOT(ISNA('#_5 Cities '!I33)),IF(ISNA('5 Cities '!I33),TRUE,FALSE),FALSE),"StuNAMsg",IF(AND(ISNA('#_5 Cities '!I33),ISNA('5 Cities '!I33)),TRUE,FALSE),"PerfectMsg",IF(NOT(ISERROR('#_5 Cities '!I33)),IF(ISERROR('5 Cities '!I33),TRUE,FALSE),FALSE),"StuErrorMsg",IF(TYPE('#_5 Cities '!I33)&lt;&gt;TYPE('5 Cities '!I33),TRUE,FALSE),"WrongTypeMsg",IF(_xlfn.ISFORMULA('#_5 Cities '!I33),IF(NOT(_xlfn.ISFORMULA('5 Cities '!I33)),TRUE),FALSE),"MissingFormulaMsg",IF(NOT(AND(ISNUMBER(FIND("[",_xlfn.FORMULATEXT('#_5 Cities '!I33))),ISNUMBER(FIND("!",_xlfn.FORMULATEXT('#_5 Cities '!I33))))),AND(ISNUMBER(FIND("[",_xlfn.FORMULATEXT('5 Cities '!I33))),ISNUMBER(FIND("!",_xlfn.FORMULATEXT('5 Cities '!I33)))),FALSE),"ExternalRefsMsg",IF(ISNUMBER('#_5 Cities '!I33),IF(ABS('#_5 Cities '!I33-'5 Cities '!I33)&gt;0.00001,TRUE,FALSE),IF('#_5 Cities '!I33&lt;&gt;'5 Cities '!I33,TRUE,FALSE)),IF(ISNUMBER('#_5 Cities '!I33),IF('#_5 Cities '!I33&gt;'5 Cities '!I33,"TooLow","TooHigh"),"WrongAnswer"),NOT(_xlfn.ISFORMULA('#_5 Cities '!I33)),"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'!I33),_xlfn.FORMULATEXT('5 Cities '!I33),'5 Cities '!I33),"9","#"),"8","#"),"7","#"),"6","#"),"5","#"),"4","#"),"3","#"),"2","#"),"1","#"),"0","#"),CHAR(10),""),"$",""),"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'!I33),_xlfn.FORMULATEXT('5 Cities '!I33),'5 Cities '!I33),"9","#"),"8","#"),"7","#"),"6","#"),"5","#"),"4","#"),"3","#"),"2","#"),"1","#"),"0","#"),CHAR(10),""),"$",""),"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'!I33),_xlfn.FORMULATEXT('#_5 Cities '!I33),'#_5 Cities '!I33),"9","#"),"8","#"),"7","#"),"6","#"),"5","#"),"4","#"),"3","#"),"2","#"),"1","#"),"0","#"),CHAR(10),""),"$",""),"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'!I33),_xlfn.FORMULATEXT('#_5 Cities '!I33),'#_5 Cities '!I33),"9","#"),"8","#"),"7","#"),"6","#"),"5","#"),"4","#"),"3","#"),"2","#"),"1","#"),"0","#"),CHAR(10),""),"$","")," ",""),",","@"),"&gt;","@"),"&lt;","@"),"=","@"),")","@"),"(","@"),"^","@"),"/","@"),"+","@"),"*","@"),"-","@"),"@#","")))/2,TRUE,FALSE),"HardCodeMsg",IF(LEN(IF(_xlfn.ISFORMULA('5 Cities '!I33),_xlfn.FORMULATEXT('5 Cities '!I33),'5 Cities '!I33))-LEN(SUBSTITUTE(IF(_xlfn.ISFORMULA('5 Cities '!I33),_xlfn.FORMULATEXT('5 Cities '!I33),'5 Cities '!I33),"""",""))&gt;LEN(IF(_xlfn.ISFORMULA('#_5 Cities '!I33),_xlfn.FORMULATEXT('#_5 Cities '!I33),'#_5 Cities '!I33))-LEN(SUBSTITUTE(IF(_xlfn.ISFORMULA('#_5 Cities '!I33),_xlfn.FORMULATEXT('#_5 Cities '!I33),'#_5 Cities '!I33),"""","")),TRUE,FALSE),"HardQuoteMsg",IF(LEN(IF(_xlfn.ISFORMULA('5 Cities '!I33),_xlfn.FORMULATEXT('5 Cities '!I33),'5 Cities '!I33))-LEN(SUBSTITUTE(IF(_xlfn.ISFORMULA('5 Cities '!I33),_xlfn.FORMULATEXT('5 Cities '!I33),'5 Cities '!I33),"$",""))&lt;0.5*(LEN(IF(_xlfn.ISFORMULA('#_5 Cities '!I33),_xlfn.FORMULATEXT('#_5 Cities '!I33),'#_5 Cities '!I33))-LEN(SUBSTITUTE(IF(_xlfn.ISFORMULA('#_5 Cities '!I33),_xlfn.FORMULATEXT('#_5 Cities '!I33),'#_5 Cities '!I33),"$",""))),TRUE,FALSE),"MissingAbsMsg",TRUE,"PerfectMsg")</f>
        <v/>
      </c>
      <c r="J33" s="391">
        <v>0</v>
      </c>
      <c r="K33" s="301">
        <v>0</v>
      </c>
      <c r="L33" s="301">
        <v>0</v>
      </c>
      <c r="M33" s="392">
        <v>0</v>
      </c>
      <c r="N33" s="301">
        <v>0</v>
      </c>
      <c r="O33" s="391">
        <v>0</v>
      </c>
      <c r="P33" s="393">
        <v>6.87</v>
      </c>
      <c r="R33" s="410" t="str">
        <f ca="1">_xlfn.IFS(ISBLANK('5 Cities '!R33),"",IF(NOT(ISNA('#_5 Cities '!R33)),IF(ISNA('5 Cities '!R33),TRUE,FALSE),FALSE),"StuNAMsg",IF(AND(ISNA('#_5 Cities '!R33),ISNA('5 Cities '!R33)),TRUE,FALSE),"PerfectMsg",IF(NOT(ISERROR('#_5 Cities '!R33)),IF(ISERROR('5 Cities '!R33),TRUE,FALSE),FALSE),"StuErrorMsg",IF(TYPE('#_5 Cities '!R33)&lt;&gt;TYPE('5 Cities '!R33),TRUE,FALSE),"WrongTypeMsg",IF(_xlfn.ISFORMULA('#_5 Cities '!R33),IF(NOT(_xlfn.ISFORMULA('5 Cities '!R33)),TRUE),FALSE),"MissingFormulaMsg",IF(NOT(AND(ISNUMBER(FIND("[",_xlfn.FORMULATEXT('#_5 Cities '!R33))),ISNUMBER(FIND("!",_xlfn.FORMULATEXT('#_5 Cities '!R33))))),AND(ISNUMBER(FIND("[",_xlfn.FORMULATEXT('5 Cities '!R33))),ISNUMBER(FIND("!",_xlfn.FORMULATEXT('5 Cities '!R33)))),FALSE),"ExternalRefsMsg",IF(ISNUMBER('#_5 Cities '!R33),IF(ABS('#_5 Cities '!R33-'5 Cities '!R33)&gt;0.00001,TRUE,FALSE),IF('#_5 Cities '!R33&lt;&gt;'5 Cities '!R33,TRUE,FALSE)),IF(ISNUMBER('#_5 Cities '!R33),IF('#_5 Cities '!R33&gt;'5 Cities '!R33,"TooLow","TooHigh"),"WrongAnswer"),NOT(_xlfn.ISFORMULA('#_5 Cities '!R33)),"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'!R33),_xlfn.FORMULATEXT('5 Cities '!R33),'5 Cities '!R33),"9","#"),"8","#"),"7","#"),"6","#"),"5","#"),"4","#"),"3","#"),"2","#"),"1","#"),"0","#"),CHAR(10),""),"$",""),"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'!R33),_xlfn.FORMULATEXT('5 Cities '!R33),'5 Cities '!R33),"9","#"),"8","#"),"7","#"),"6","#"),"5","#"),"4","#"),"3","#"),"2","#"),"1","#"),"0","#"),CHAR(10),""),"$",""),"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'!R33),_xlfn.FORMULATEXT('#_5 Cities '!R33),'#_5 Cities '!R33),"9","#"),"8","#"),"7","#"),"6","#"),"5","#"),"4","#"),"3","#"),"2","#"),"1","#"),"0","#"),CHAR(10),""),"$",""),"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'!R33),_xlfn.FORMULATEXT('#_5 Cities '!R33),'#_5 Cities '!R33),"9","#"),"8","#"),"7","#"),"6","#"),"5","#"),"4","#"),"3","#"),"2","#"),"1","#"),"0","#"),CHAR(10),""),"$","")," ",""),",","@"),"&gt;","@"),"&lt;","@"),"=","@"),")","@"),"(","@"),"^","@"),"/","@"),"+","@"),"*","@"),"-","@"),"@#","")))/2,TRUE,FALSE),"HardCodeMsg",IF(LEN(IF(_xlfn.ISFORMULA('5 Cities '!R33),_xlfn.FORMULATEXT('5 Cities '!R33),'5 Cities '!R33))-LEN(SUBSTITUTE(IF(_xlfn.ISFORMULA('5 Cities '!R33),_xlfn.FORMULATEXT('5 Cities '!R33),'5 Cities '!R33),"""",""))&gt;LEN(IF(_xlfn.ISFORMULA('#_5 Cities '!R33),_xlfn.FORMULATEXT('#_5 Cities '!R33),'#_5 Cities '!R33))-LEN(SUBSTITUTE(IF(_xlfn.ISFORMULA('#_5 Cities '!R33),_xlfn.FORMULATEXT('#_5 Cities '!R33),'#_5 Cities '!R33),"""","")),TRUE,FALSE),"HardQuoteMsg",IF(LEN(IF(_xlfn.ISFORMULA('5 Cities '!R33),_xlfn.FORMULATEXT('5 Cities '!R33),'5 Cities '!R33))-LEN(SUBSTITUTE(IF(_xlfn.ISFORMULA('5 Cities '!R33),_xlfn.FORMULATEXT('5 Cities '!R33),'5 Cities '!R33),"$",""))&lt;0.5*(LEN(IF(_xlfn.ISFORMULA('#_5 Cities '!R33),_xlfn.FORMULATEXT('#_5 Cities '!R33),'#_5 Cities '!R33))-LEN(SUBSTITUTE(IF(_xlfn.ISFORMULA('#_5 Cities '!R33),_xlfn.FORMULATEXT('#_5 Cities '!R33),'#_5 Cities '!R33),"$",""))),TRUE,FALSE),"MissingAbsMsg",TRUE,"PerfectMsg")</f>
        <v/>
      </c>
      <c r="S33" s="392" t="str">
        <f ca="1">_xlfn.IFS(ISBLANK('5 Cities '!S33),"",IF(NOT(ISNA('#_5 Cities '!S33)),IF(ISNA('5 Cities '!S33),TRUE,FALSE),FALSE),"StuNAMsg",IF(AND(ISNA('#_5 Cities '!S33),ISNA('5 Cities '!S33)),TRUE,FALSE),"PerfectMsg",IF(NOT(ISERROR('#_5 Cities '!S33)),IF(ISERROR('5 Cities '!S33),TRUE,FALSE),FALSE),"StuErrorMsg",IF(TYPE('#_5 Cities '!S33)&lt;&gt;TYPE('5 Cities '!S33),TRUE,FALSE),"WrongTypeMsg",IF(_xlfn.ISFORMULA('#_5 Cities '!S33),IF(NOT(_xlfn.ISFORMULA('5 Cities '!S33)),TRUE),FALSE),"MissingFormulaMsg",IF(NOT(AND(ISNUMBER(FIND("[",_xlfn.FORMULATEXT('#_5 Cities '!S33))),ISNUMBER(FIND("!",_xlfn.FORMULATEXT('#_5 Cities '!S33))))),AND(ISNUMBER(FIND("[",_xlfn.FORMULATEXT('5 Cities '!S33))),ISNUMBER(FIND("!",_xlfn.FORMULATEXT('5 Cities '!S33)))),FALSE),"ExternalRefsMsg",IF(ISNUMBER('#_5 Cities '!S33),IF(ABS('#_5 Cities '!S33-'5 Cities '!S33)&gt;0.00001,TRUE,FALSE),IF('#_5 Cities '!S33&lt;&gt;'5 Cities '!S33,TRUE,FALSE)),IF(ISNUMBER('#_5 Cities '!S33),IF('#_5 Cities '!S33&gt;'5 Cities '!S33,"TooLow","TooHigh"),"WrongAnswer"),NOT(_xlfn.ISFORMULA('#_5 Cities '!S33)),"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'!S33),_xlfn.FORMULATEXT('5 Cities '!S33),'5 Cities '!S33),"9","#"),"8","#"),"7","#"),"6","#"),"5","#"),"4","#"),"3","#"),"2","#"),"1","#"),"0","#"),CHAR(10),""),"$",""),"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'!S33),_xlfn.FORMULATEXT('5 Cities '!S33),'5 Cities '!S33),"9","#"),"8","#"),"7","#"),"6","#"),"5","#"),"4","#"),"3","#"),"2","#"),"1","#"),"0","#"),CHAR(10),""),"$",""),"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'!S33),_xlfn.FORMULATEXT('#_5 Cities '!S33),'#_5 Cities '!S33),"9","#"),"8","#"),"7","#"),"6","#"),"5","#"),"4","#"),"3","#"),"2","#"),"1","#"),"0","#"),CHAR(10),""),"$",""),"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'!S33),_xlfn.FORMULATEXT('#_5 Cities '!S33),'#_5 Cities '!S33),"9","#"),"8","#"),"7","#"),"6","#"),"5","#"),"4","#"),"3","#"),"2","#"),"1","#"),"0","#"),CHAR(10),""),"$","")," ",""),",","@"),"&gt;","@"),"&lt;","@"),"=","@"),")","@"),"(","@"),"^","@"),"/","@"),"+","@"),"*","@"),"-","@"),"@#","")))/2,TRUE,FALSE),"HardCodeMsg",IF(LEN(IF(_xlfn.ISFORMULA('5 Cities '!S33),_xlfn.FORMULATEXT('5 Cities '!S33),'5 Cities '!S33))-LEN(SUBSTITUTE(IF(_xlfn.ISFORMULA('5 Cities '!S33),_xlfn.FORMULATEXT('5 Cities '!S33),'5 Cities '!S33),"""",""))&gt;LEN(IF(_xlfn.ISFORMULA('#_5 Cities '!S33),_xlfn.FORMULATEXT('#_5 Cities '!S33),'#_5 Cities '!S33))-LEN(SUBSTITUTE(IF(_xlfn.ISFORMULA('#_5 Cities '!S33),_xlfn.FORMULATEXT('#_5 Cities '!S33),'#_5 Cities '!S33),"""","")),TRUE,FALSE),"HardQuoteMsg",IF(LEN(IF(_xlfn.ISFORMULA('5 Cities '!S33),_xlfn.FORMULATEXT('5 Cities '!S33),'5 Cities '!S33))-LEN(SUBSTITUTE(IF(_xlfn.ISFORMULA('5 Cities '!S33),_xlfn.FORMULATEXT('5 Cities '!S33),'5 Cities '!S33),"$",""))&lt;0.5*(LEN(IF(_xlfn.ISFORMULA('#_5 Cities '!S33),_xlfn.FORMULATEXT('#_5 Cities '!S33),'#_5 Cities '!S33))-LEN(SUBSTITUTE(IF(_xlfn.ISFORMULA('#_5 Cities '!S33),_xlfn.FORMULATEXT('#_5 Cities '!S33),'#_5 Cities '!S33),"$",""))),TRUE,FALSE),"MissingAbsMsg",TRUE,"PerfectMsg")</f>
        <v/>
      </c>
      <c r="T33" s="301" t="str">
        <f ca="1">_xlfn.IFS(ISBLANK('5 Cities '!T33),"",IF(NOT(ISNA('#_5 Cities '!T33)),IF(ISNA('5 Cities '!T33),TRUE,FALSE),FALSE),"StuNAMsg",IF(AND(ISNA('#_5 Cities '!T33),ISNA('5 Cities '!T33)),TRUE,FALSE),"PerfectMsg",IF(NOT(ISERROR('#_5 Cities '!T33)),IF(ISERROR('5 Cities '!T33),TRUE,FALSE),FALSE),"StuErrorMsg",IF(TYPE('#_5 Cities '!T33)&lt;&gt;TYPE('5 Cities '!T33),TRUE,FALSE),"WrongTypeMsg",IF(_xlfn.ISFORMULA('#_5 Cities '!T33),IF(NOT(_xlfn.ISFORMULA('5 Cities '!T33)),TRUE),FALSE),"MissingFormulaMsg",IF(NOT(AND(ISNUMBER(FIND("[",_xlfn.FORMULATEXT('#_5 Cities '!T33))),ISNUMBER(FIND("!",_xlfn.FORMULATEXT('#_5 Cities '!T33))))),AND(ISNUMBER(FIND("[",_xlfn.FORMULATEXT('5 Cities '!T33))),ISNUMBER(FIND("!",_xlfn.FORMULATEXT('5 Cities '!T33)))),FALSE),"ExternalRefsMsg",IF(ISNUMBER('#_5 Cities '!T33),IF(ABS('#_5 Cities '!T33-'5 Cities '!T33)&gt;0.00001,TRUE,FALSE),IF('#_5 Cities '!T33&lt;&gt;'5 Cities '!T33,TRUE,FALSE)),IF(ISNUMBER('#_5 Cities '!T33),IF('#_5 Cities '!T33&gt;'5 Cities '!T33,"TooLow","TooHigh"),"WrongAnswer"),NOT(_xlfn.ISFORMULA('#_5 Cities '!T33)),"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'!T33),_xlfn.FORMULATEXT('5 Cities '!T33),'5 Cities '!T33),"9","#"),"8","#"),"7","#"),"6","#"),"5","#"),"4","#"),"3","#"),"2","#"),"1","#"),"0","#"),CHAR(10),""),"$",""),"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'!T33),_xlfn.FORMULATEXT('5 Cities '!T33),'5 Cities '!T33),"9","#"),"8","#"),"7","#"),"6","#"),"5","#"),"4","#"),"3","#"),"2","#"),"1","#"),"0","#"),CHAR(10),""),"$",""),"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'!T33),_xlfn.FORMULATEXT('#_5 Cities '!T33),'#_5 Cities '!T33),"9","#"),"8","#"),"7","#"),"6","#"),"5","#"),"4","#"),"3","#"),"2","#"),"1","#"),"0","#"),CHAR(10),""),"$",""),"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'!T33),_xlfn.FORMULATEXT('#_5 Cities '!T33),'#_5 Cities '!T33),"9","#"),"8","#"),"7","#"),"6","#"),"5","#"),"4","#"),"3","#"),"2","#"),"1","#"),"0","#"),CHAR(10),""),"$","")," ",""),",","@"),"&gt;","@"),"&lt;","@"),"=","@"),")","@"),"(","@"),"^","@"),"/","@"),"+","@"),"*","@"),"-","@"),"@#","")))/2,TRUE,FALSE),"HardCodeMsg",IF(LEN(IF(_xlfn.ISFORMULA('5 Cities '!T33),_xlfn.FORMULATEXT('5 Cities '!T33),'5 Cities '!T33))-LEN(SUBSTITUTE(IF(_xlfn.ISFORMULA('5 Cities '!T33),_xlfn.FORMULATEXT('5 Cities '!T33),'5 Cities '!T33),"""",""))&gt;LEN(IF(_xlfn.ISFORMULA('#_5 Cities '!T33),_xlfn.FORMULATEXT('#_5 Cities '!T33),'#_5 Cities '!T33))-LEN(SUBSTITUTE(IF(_xlfn.ISFORMULA('#_5 Cities '!T33),_xlfn.FORMULATEXT('#_5 Cities '!T33),'#_5 Cities '!T33),"""","")),TRUE,FALSE),"HardQuoteMsg",IF(LEN(IF(_xlfn.ISFORMULA('5 Cities '!T33),_xlfn.FORMULATEXT('5 Cities '!T33),'5 Cities '!T33))-LEN(SUBSTITUTE(IF(_xlfn.ISFORMULA('5 Cities '!T33),_xlfn.FORMULATEXT('5 Cities '!T33),'5 Cities '!T33),"$",""))&lt;0.5*(LEN(IF(_xlfn.ISFORMULA('#_5 Cities '!T33),_xlfn.FORMULATEXT('#_5 Cities '!T33),'#_5 Cities '!T33))-LEN(SUBSTITUTE(IF(_xlfn.ISFORMULA('#_5 Cities '!T33),_xlfn.FORMULATEXT('#_5 Cities '!T33),'#_5 Cities '!T33),"$",""))),TRUE,FALSE),"MissingAbsMsg",TRUE,"PerfectMsg")</f>
        <v/>
      </c>
    </row>
    <row r="34" spans="5:20" s="286" customFormat="1" ht="15.5" customHeight="1" x14ac:dyDescent="0.15">
      <c r="E34" s="302">
        <v>0</v>
      </c>
      <c r="F34" s="301">
        <v>0</v>
      </c>
      <c r="G34" s="301">
        <v>0</v>
      </c>
      <c r="H34" s="301" t="str">
        <f ca="1">_xlfn.IFS(ISBLANK('5 Cities '!H34),"",IF(NOT(ISNA('#_5 Cities '!H34)),IF(ISNA('5 Cities '!H34),TRUE,FALSE),FALSE),"StuNAMsg",IF(AND(ISNA('#_5 Cities '!H34),ISNA('5 Cities '!H34)),TRUE,FALSE),"PerfectMsg",IF(NOT(ISERROR('#_5 Cities '!H34)),IF(ISERROR('5 Cities '!H34),TRUE,FALSE),FALSE),"StuErrorMsg",IF(TYPE('#_5 Cities '!H34)&lt;&gt;TYPE('5 Cities '!H34),TRUE,FALSE),"WrongTypeMsg",IF(_xlfn.ISFORMULA('#_5 Cities '!H34),IF(NOT(_xlfn.ISFORMULA('5 Cities '!H34)),TRUE),FALSE),"MissingFormulaMsg",IF(NOT(AND(ISNUMBER(FIND("[",_xlfn.FORMULATEXT('#_5 Cities '!H34))),ISNUMBER(FIND("!",_xlfn.FORMULATEXT('#_5 Cities '!H34))))),AND(ISNUMBER(FIND("[",_xlfn.FORMULATEXT('5 Cities '!H34))),ISNUMBER(FIND("!",_xlfn.FORMULATEXT('5 Cities '!H34)))),FALSE),"ExternalRefsMsg",IF(ISNUMBER('#_5 Cities '!H34),IF(ABS('#_5 Cities '!H34-'5 Cities '!H34)&gt;0.00001,TRUE,FALSE),IF('#_5 Cities '!H34&lt;&gt;'5 Cities '!H34,TRUE,FALSE)),IF(ISNUMBER('#_5 Cities '!H34),IF('#_5 Cities '!H34&gt;'5 Cities '!H34,"TooLow","TooHigh"),"WrongAnswer"),NOT(_xlfn.ISFORMULA('#_5 Cities '!H34)),"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'!H34),_xlfn.FORMULATEXT('5 Cities '!H34),'5 Cities '!H34),"9","#"),"8","#"),"7","#"),"6","#"),"5","#"),"4","#"),"3","#"),"2","#"),"1","#"),"0","#"),CHAR(10),""),"$",""),"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'!H34),_xlfn.FORMULATEXT('5 Cities '!H34),'5 Cities '!H34),"9","#"),"8","#"),"7","#"),"6","#"),"5","#"),"4","#"),"3","#"),"2","#"),"1","#"),"0","#"),CHAR(10),""),"$",""),"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'!H34),_xlfn.FORMULATEXT('#_5 Cities '!H34),'#_5 Cities '!H34),"9","#"),"8","#"),"7","#"),"6","#"),"5","#"),"4","#"),"3","#"),"2","#"),"1","#"),"0","#"),CHAR(10),""),"$",""),"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'!H34),_xlfn.FORMULATEXT('#_5 Cities '!H34),'#_5 Cities '!H34),"9","#"),"8","#"),"7","#"),"6","#"),"5","#"),"4","#"),"3","#"),"2","#"),"1","#"),"0","#"),CHAR(10),""),"$","")," ",""),",","@"),"&gt;","@"),"&lt;","@"),"=","@"),")","@"),"(","@"),"^","@"),"/","@"),"+","@"),"*","@"),"-","@"),"@#","")))/2,TRUE,FALSE),"HardCodeMsg",IF(LEN(IF(_xlfn.ISFORMULA('5 Cities '!H34),_xlfn.FORMULATEXT('5 Cities '!H34),'5 Cities '!H34))-LEN(SUBSTITUTE(IF(_xlfn.ISFORMULA('5 Cities '!H34),_xlfn.FORMULATEXT('5 Cities '!H34),'5 Cities '!H34),"""",""))&gt;LEN(IF(_xlfn.ISFORMULA('#_5 Cities '!H34),_xlfn.FORMULATEXT('#_5 Cities '!H34),'#_5 Cities '!H34))-LEN(SUBSTITUTE(IF(_xlfn.ISFORMULA('#_5 Cities '!H34),_xlfn.FORMULATEXT('#_5 Cities '!H34),'#_5 Cities '!H34),"""","")),TRUE,FALSE),"HardQuoteMsg",IF(LEN(IF(_xlfn.ISFORMULA('5 Cities '!H34),_xlfn.FORMULATEXT('5 Cities '!H34),'5 Cities '!H34))-LEN(SUBSTITUTE(IF(_xlfn.ISFORMULA('5 Cities '!H34),_xlfn.FORMULATEXT('5 Cities '!H34),'5 Cities '!H34),"$",""))&lt;0.5*(LEN(IF(_xlfn.ISFORMULA('#_5 Cities '!H34),_xlfn.FORMULATEXT('#_5 Cities '!H34),'#_5 Cities '!H34))-LEN(SUBSTITUTE(IF(_xlfn.ISFORMULA('#_5 Cities '!H34),_xlfn.FORMULATEXT('#_5 Cities '!H34),'#_5 Cities '!H34),"$",""))),TRUE,FALSE),"MissingAbsMsg",TRUE,"PerfectMsg")</f>
        <v/>
      </c>
      <c r="I34" s="301" t="str">
        <f ca="1">_xlfn.IFS(ISBLANK('5 Cities '!I34),"",IF(NOT(ISNA('#_5 Cities '!I34)),IF(ISNA('5 Cities '!I34),TRUE,FALSE),FALSE),"StuNAMsg",IF(AND(ISNA('#_5 Cities '!I34),ISNA('5 Cities '!I34)),TRUE,FALSE),"PerfectMsg",IF(NOT(ISERROR('#_5 Cities '!I34)),IF(ISERROR('5 Cities '!I34),TRUE,FALSE),FALSE),"StuErrorMsg",IF(TYPE('#_5 Cities '!I34)&lt;&gt;TYPE('5 Cities '!I34),TRUE,FALSE),"WrongTypeMsg",IF(_xlfn.ISFORMULA('#_5 Cities '!I34),IF(NOT(_xlfn.ISFORMULA('5 Cities '!I34)),TRUE),FALSE),"MissingFormulaMsg",IF(NOT(AND(ISNUMBER(FIND("[",_xlfn.FORMULATEXT('#_5 Cities '!I34))),ISNUMBER(FIND("!",_xlfn.FORMULATEXT('#_5 Cities '!I34))))),AND(ISNUMBER(FIND("[",_xlfn.FORMULATEXT('5 Cities '!I34))),ISNUMBER(FIND("!",_xlfn.FORMULATEXT('5 Cities '!I34)))),FALSE),"ExternalRefsMsg",IF(ISNUMBER('#_5 Cities '!I34),IF(ABS('#_5 Cities '!I34-'5 Cities '!I34)&gt;0.00001,TRUE,FALSE),IF('#_5 Cities '!I34&lt;&gt;'5 Cities '!I34,TRUE,FALSE)),IF(ISNUMBER('#_5 Cities '!I34),IF('#_5 Cities '!I34&gt;'5 Cities '!I34,"TooLow","TooHigh"),"WrongAnswer"),NOT(_xlfn.ISFORMULA('#_5 Cities '!I34)),"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'!I34),_xlfn.FORMULATEXT('5 Cities '!I34),'5 Cities '!I34),"9","#"),"8","#"),"7","#"),"6","#"),"5","#"),"4","#"),"3","#"),"2","#"),"1","#"),"0","#"),CHAR(10),""),"$",""),"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'!I34),_xlfn.FORMULATEXT('5 Cities '!I34),'5 Cities '!I34),"9","#"),"8","#"),"7","#"),"6","#"),"5","#"),"4","#"),"3","#"),"2","#"),"1","#"),"0","#"),CHAR(10),""),"$",""),"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'!I34),_xlfn.FORMULATEXT('#_5 Cities '!I34),'#_5 Cities '!I34),"9","#"),"8","#"),"7","#"),"6","#"),"5","#"),"4","#"),"3","#"),"2","#"),"1","#"),"0","#"),CHAR(10),""),"$",""),"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'!I34),_xlfn.FORMULATEXT('#_5 Cities '!I34),'#_5 Cities '!I34),"9","#"),"8","#"),"7","#"),"6","#"),"5","#"),"4","#"),"3","#"),"2","#"),"1","#"),"0","#"),CHAR(10),""),"$","")," ",""),",","@"),"&gt;","@"),"&lt;","@"),"=","@"),")","@"),"(","@"),"^","@"),"/","@"),"+","@"),"*","@"),"-","@"),"@#","")))/2,TRUE,FALSE),"HardCodeMsg",IF(LEN(IF(_xlfn.ISFORMULA('5 Cities '!I34),_xlfn.FORMULATEXT('5 Cities '!I34),'5 Cities '!I34))-LEN(SUBSTITUTE(IF(_xlfn.ISFORMULA('5 Cities '!I34),_xlfn.FORMULATEXT('5 Cities '!I34),'5 Cities '!I34),"""",""))&gt;LEN(IF(_xlfn.ISFORMULA('#_5 Cities '!I34),_xlfn.FORMULATEXT('#_5 Cities '!I34),'#_5 Cities '!I34))-LEN(SUBSTITUTE(IF(_xlfn.ISFORMULA('#_5 Cities '!I34),_xlfn.FORMULATEXT('#_5 Cities '!I34),'#_5 Cities '!I34),"""","")),TRUE,FALSE),"HardQuoteMsg",IF(LEN(IF(_xlfn.ISFORMULA('5 Cities '!I34),_xlfn.FORMULATEXT('5 Cities '!I34),'5 Cities '!I34))-LEN(SUBSTITUTE(IF(_xlfn.ISFORMULA('5 Cities '!I34),_xlfn.FORMULATEXT('5 Cities '!I34),'5 Cities '!I34),"$",""))&lt;0.5*(LEN(IF(_xlfn.ISFORMULA('#_5 Cities '!I34),_xlfn.FORMULATEXT('#_5 Cities '!I34),'#_5 Cities '!I34))-LEN(SUBSTITUTE(IF(_xlfn.ISFORMULA('#_5 Cities '!I34),_xlfn.FORMULATEXT('#_5 Cities '!I34),'#_5 Cities '!I34),"$",""))),TRUE,FALSE),"MissingAbsMsg",TRUE,"PerfectMsg")</f>
        <v/>
      </c>
      <c r="J34" s="391">
        <v>0</v>
      </c>
      <c r="K34" s="301">
        <v>0</v>
      </c>
      <c r="L34" s="301">
        <v>0</v>
      </c>
      <c r="M34" s="392">
        <v>0</v>
      </c>
      <c r="N34" s="301">
        <v>0</v>
      </c>
      <c r="O34" s="391">
        <v>0</v>
      </c>
      <c r="P34" s="393">
        <v>6.9</v>
      </c>
      <c r="R34" s="410" t="str">
        <f ca="1">_xlfn.IFS(ISBLANK('5 Cities '!R34),"",IF(NOT(ISNA('#_5 Cities '!R34)),IF(ISNA('5 Cities '!R34),TRUE,FALSE),FALSE),"StuNAMsg",IF(AND(ISNA('#_5 Cities '!R34),ISNA('5 Cities '!R34)),TRUE,FALSE),"PerfectMsg",IF(NOT(ISERROR('#_5 Cities '!R34)),IF(ISERROR('5 Cities '!R34),TRUE,FALSE),FALSE),"StuErrorMsg",IF(TYPE('#_5 Cities '!R34)&lt;&gt;TYPE('5 Cities '!R34),TRUE,FALSE),"WrongTypeMsg",IF(_xlfn.ISFORMULA('#_5 Cities '!R34),IF(NOT(_xlfn.ISFORMULA('5 Cities '!R34)),TRUE),FALSE),"MissingFormulaMsg",IF(NOT(AND(ISNUMBER(FIND("[",_xlfn.FORMULATEXT('#_5 Cities '!R34))),ISNUMBER(FIND("!",_xlfn.FORMULATEXT('#_5 Cities '!R34))))),AND(ISNUMBER(FIND("[",_xlfn.FORMULATEXT('5 Cities '!R34))),ISNUMBER(FIND("!",_xlfn.FORMULATEXT('5 Cities '!R34)))),FALSE),"ExternalRefsMsg",IF(ISNUMBER('#_5 Cities '!R34),IF(ABS('#_5 Cities '!R34-'5 Cities '!R34)&gt;0.00001,TRUE,FALSE),IF('#_5 Cities '!R34&lt;&gt;'5 Cities '!R34,TRUE,FALSE)),IF(ISNUMBER('#_5 Cities '!R34),IF('#_5 Cities '!R34&gt;'5 Cities '!R34,"TooLow","TooHigh"),"WrongAnswer"),NOT(_xlfn.ISFORMULA('#_5 Cities '!R34)),"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'!R34),_xlfn.FORMULATEXT('5 Cities '!R34),'5 Cities '!R34),"9","#"),"8","#"),"7","#"),"6","#"),"5","#"),"4","#"),"3","#"),"2","#"),"1","#"),"0","#"),CHAR(10),""),"$",""),"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'!R34),_xlfn.FORMULATEXT('5 Cities '!R34),'5 Cities '!R34),"9","#"),"8","#"),"7","#"),"6","#"),"5","#"),"4","#"),"3","#"),"2","#"),"1","#"),"0","#"),CHAR(10),""),"$",""),"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'!R34),_xlfn.FORMULATEXT('#_5 Cities '!R34),'#_5 Cities '!R34),"9","#"),"8","#"),"7","#"),"6","#"),"5","#"),"4","#"),"3","#"),"2","#"),"1","#"),"0","#"),CHAR(10),""),"$",""),"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'!R34),_xlfn.FORMULATEXT('#_5 Cities '!R34),'#_5 Cities '!R34),"9","#"),"8","#"),"7","#"),"6","#"),"5","#"),"4","#"),"3","#"),"2","#"),"1","#"),"0","#"),CHAR(10),""),"$","")," ",""),",","@"),"&gt;","@"),"&lt;","@"),"=","@"),")","@"),"(","@"),"^","@"),"/","@"),"+","@"),"*","@"),"-","@"),"@#","")))/2,TRUE,FALSE),"HardCodeMsg",IF(LEN(IF(_xlfn.ISFORMULA('5 Cities '!R34),_xlfn.FORMULATEXT('5 Cities '!R34),'5 Cities '!R34))-LEN(SUBSTITUTE(IF(_xlfn.ISFORMULA('5 Cities '!R34),_xlfn.FORMULATEXT('5 Cities '!R34),'5 Cities '!R34),"""",""))&gt;LEN(IF(_xlfn.ISFORMULA('#_5 Cities '!R34),_xlfn.FORMULATEXT('#_5 Cities '!R34),'#_5 Cities '!R34))-LEN(SUBSTITUTE(IF(_xlfn.ISFORMULA('#_5 Cities '!R34),_xlfn.FORMULATEXT('#_5 Cities '!R34),'#_5 Cities '!R34),"""","")),TRUE,FALSE),"HardQuoteMsg",IF(LEN(IF(_xlfn.ISFORMULA('5 Cities '!R34),_xlfn.FORMULATEXT('5 Cities '!R34),'5 Cities '!R34))-LEN(SUBSTITUTE(IF(_xlfn.ISFORMULA('5 Cities '!R34),_xlfn.FORMULATEXT('5 Cities '!R34),'5 Cities '!R34),"$",""))&lt;0.5*(LEN(IF(_xlfn.ISFORMULA('#_5 Cities '!R34),_xlfn.FORMULATEXT('#_5 Cities '!R34),'#_5 Cities '!R34))-LEN(SUBSTITUTE(IF(_xlfn.ISFORMULA('#_5 Cities '!R34),_xlfn.FORMULATEXT('#_5 Cities '!R34),'#_5 Cities '!R34),"$",""))),TRUE,FALSE),"MissingAbsMsg",TRUE,"PerfectMsg")</f>
        <v/>
      </c>
      <c r="S34" s="392" t="str">
        <f ca="1">_xlfn.IFS(ISBLANK('5 Cities '!S34),"",IF(NOT(ISNA('#_5 Cities '!S34)),IF(ISNA('5 Cities '!S34),TRUE,FALSE),FALSE),"StuNAMsg",IF(AND(ISNA('#_5 Cities '!S34),ISNA('5 Cities '!S34)),TRUE,FALSE),"PerfectMsg",IF(NOT(ISERROR('#_5 Cities '!S34)),IF(ISERROR('5 Cities '!S34),TRUE,FALSE),FALSE),"StuErrorMsg",IF(TYPE('#_5 Cities '!S34)&lt;&gt;TYPE('5 Cities '!S34),TRUE,FALSE),"WrongTypeMsg",IF(_xlfn.ISFORMULA('#_5 Cities '!S34),IF(NOT(_xlfn.ISFORMULA('5 Cities '!S34)),TRUE),FALSE),"MissingFormulaMsg",IF(NOT(AND(ISNUMBER(FIND("[",_xlfn.FORMULATEXT('#_5 Cities '!S34))),ISNUMBER(FIND("!",_xlfn.FORMULATEXT('#_5 Cities '!S34))))),AND(ISNUMBER(FIND("[",_xlfn.FORMULATEXT('5 Cities '!S34))),ISNUMBER(FIND("!",_xlfn.FORMULATEXT('5 Cities '!S34)))),FALSE),"ExternalRefsMsg",IF(ISNUMBER('#_5 Cities '!S34),IF(ABS('#_5 Cities '!S34-'5 Cities '!S34)&gt;0.00001,TRUE,FALSE),IF('#_5 Cities '!S34&lt;&gt;'5 Cities '!S34,TRUE,FALSE)),IF(ISNUMBER('#_5 Cities '!S34),IF('#_5 Cities '!S34&gt;'5 Cities '!S34,"TooLow","TooHigh"),"WrongAnswer"),NOT(_xlfn.ISFORMULA('#_5 Cities '!S34)),"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'!S34),_xlfn.FORMULATEXT('5 Cities '!S34),'5 Cities '!S34),"9","#"),"8","#"),"7","#"),"6","#"),"5","#"),"4","#"),"3","#"),"2","#"),"1","#"),"0","#"),CHAR(10),""),"$",""),"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'!S34),_xlfn.FORMULATEXT('5 Cities '!S34),'5 Cities '!S34),"9","#"),"8","#"),"7","#"),"6","#"),"5","#"),"4","#"),"3","#"),"2","#"),"1","#"),"0","#"),CHAR(10),""),"$",""),"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'!S34),_xlfn.FORMULATEXT('#_5 Cities '!S34),'#_5 Cities '!S34),"9","#"),"8","#"),"7","#"),"6","#"),"5","#"),"4","#"),"3","#"),"2","#"),"1","#"),"0","#"),CHAR(10),""),"$",""),"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'!S34),_xlfn.FORMULATEXT('#_5 Cities '!S34),'#_5 Cities '!S34),"9","#"),"8","#"),"7","#"),"6","#"),"5","#"),"4","#"),"3","#"),"2","#"),"1","#"),"0","#"),CHAR(10),""),"$","")," ",""),",","@"),"&gt;","@"),"&lt;","@"),"=","@"),")","@"),"(","@"),"^","@"),"/","@"),"+","@"),"*","@"),"-","@"),"@#","")))/2,TRUE,FALSE),"HardCodeMsg",IF(LEN(IF(_xlfn.ISFORMULA('5 Cities '!S34),_xlfn.FORMULATEXT('5 Cities '!S34),'5 Cities '!S34))-LEN(SUBSTITUTE(IF(_xlfn.ISFORMULA('5 Cities '!S34),_xlfn.FORMULATEXT('5 Cities '!S34),'5 Cities '!S34),"""",""))&gt;LEN(IF(_xlfn.ISFORMULA('#_5 Cities '!S34),_xlfn.FORMULATEXT('#_5 Cities '!S34),'#_5 Cities '!S34))-LEN(SUBSTITUTE(IF(_xlfn.ISFORMULA('#_5 Cities '!S34),_xlfn.FORMULATEXT('#_5 Cities '!S34),'#_5 Cities '!S34),"""","")),TRUE,FALSE),"HardQuoteMsg",IF(LEN(IF(_xlfn.ISFORMULA('5 Cities '!S34),_xlfn.FORMULATEXT('5 Cities '!S34),'5 Cities '!S34))-LEN(SUBSTITUTE(IF(_xlfn.ISFORMULA('5 Cities '!S34),_xlfn.FORMULATEXT('5 Cities '!S34),'5 Cities '!S34),"$",""))&lt;0.5*(LEN(IF(_xlfn.ISFORMULA('#_5 Cities '!S34),_xlfn.FORMULATEXT('#_5 Cities '!S34),'#_5 Cities '!S34))-LEN(SUBSTITUTE(IF(_xlfn.ISFORMULA('#_5 Cities '!S34),_xlfn.FORMULATEXT('#_5 Cities '!S34),'#_5 Cities '!S34),"$",""))),TRUE,FALSE),"MissingAbsMsg",TRUE,"PerfectMsg")</f>
        <v/>
      </c>
      <c r="T34" s="301" t="str">
        <f ca="1">_xlfn.IFS(ISBLANK('5 Cities '!T34),"",IF(NOT(ISNA('#_5 Cities '!T34)),IF(ISNA('5 Cities '!T34),TRUE,FALSE),FALSE),"StuNAMsg",IF(AND(ISNA('#_5 Cities '!T34),ISNA('5 Cities '!T34)),TRUE,FALSE),"PerfectMsg",IF(NOT(ISERROR('#_5 Cities '!T34)),IF(ISERROR('5 Cities '!T34),TRUE,FALSE),FALSE),"StuErrorMsg",IF(TYPE('#_5 Cities '!T34)&lt;&gt;TYPE('5 Cities '!T34),TRUE,FALSE),"WrongTypeMsg",IF(_xlfn.ISFORMULA('#_5 Cities '!T34),IF(NOT(_xlfn.ISFORMULA('5 Cities '!T34)),TRUE),FALSE),"MissingFormulaMsg",IF(NOT(AND(ISNUMBER(FIND("[",_xlfn.FORMULATEXT('#_5 Cities '!T34))),ISNUMBER(FIND("!",_xlfn.FORMULATEXT('#_5 Cities '!T34))))),AND(ISNUMBER(FIND("[",_xlfn.FORMULATEXT('5 Cities '!T34))),ISNUMBER(FIND("!",_xlfn.FORMULATEXT('5 Cities '!T34)))),FALSE),"ExternalRefsMsg",IF(ISNUMBER('#_5 Cities '!T34),IF(ABS('#_5 Cities '!T34-'5 Cities '!T34)&gt;0.00001,TRUE,FALSE),IF('#_5 Cities '!T34&lt;&gt;'5 Cities '!T34,TRUE,FALSE)),IF(ISNUMBER('#_5 Cities '!T34),IF('#_5 Cities '!T34&gt;'5 Cities '!T34,"TooLow","TooHigh"),"WrongAnswer"),NOT(_xlfn.ISFORMULA('#_5 Cities '!T34)),"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'!T34),_xlfn.FORMULATEXT('5 Cities '!T34),'5 Cities '!T34),"9","#"),"8","#"),"7","#"),"6","#"),"5","#"),"4","#"),"3","#"),"2","#"),"1","#"),"0","#"),CHAR(10),""),"$",""),"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'!T34),_xlfn.FORMULATEXT('5 Cities '!T34),'5 Cities '!T34),"9","#"),"8","#"),"7","#"),"6","#"),"5","#"),"4","#"),"3","#"),"2","#"),"1","#"),"0","#"),CHAR(10),""),"$",""),"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'!T34),_xlfn.FORMULATEXT('#_5 Cities '!T34),'#_5 Cities '!T34),"9","#"),"8","#"),"7","#"),"6","#"),"5","#"),"4","#"),"3","#"),"2","#"),"1","#"),"0","#"),CHAR(10),""),"$",""),"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'!T34),_xlfn.FORMULATEXT('#_5 Cities '!T34),'#_5 Cities '!T34),"9","#"),"8","#"),"7","#"),"6","#"),"5","#"),"4","#"),"3","#"),"2","#"),"1","#"),"0","#"),CHAR(10),""),"$","")," ",""),",","@"),"&gt;","@"),"&lt;","@"),"=","@"),")","@"),"(","@"),"^","@"),"/","@"),"+","@"),"*","@"),"-","@"),"@#","")))/2,TRUE,FALSE),"HardCodeMsg",IF(LEN(IF(_xlfn.ISFORMULA('5 Cities '!T34),_xlfn.FORMULATEXT('5 Cities '!T34),'5 Cities '!T34))-LEN(SUBSTITUTE(IF(_xlfn.ISFORMULA('5 Cities '!T34),_xlfn.FORMULATEXT('5 Cities '!T34),'5 Cities '!T34),"""",""))&gt;LEN(IF(_xlfn.ISFORMULA('#_5 Cities '!T34),_xlfn.FORMULATEXT('#_5 Cities '!T34),'#_5 Cities '!T34))-LEN(SUBSTITUTE(IF(_xlfn.ISFORMULA('#_5 Cities '!T34),_xlfn.FORMULATEXT('#_5 Cities '!T34),'#_5 Cities '!T34),"""","")),TRUE,FALSE),"HardQuoteMsg",IF(LEN(IF(_xlfn.ISFORMULA('5 Cities '!T34),_xlfn.FORMULATEXT('5 Cities '!T34),'5 Cities '!T34))-LEN(SUBSTITUTE(IF(_xlfn.ISFORMULA('5 Cities '!T34),_xlfn.FORMULATEXT('5 Cities '!T34),'5 Cities '!T34),"$",""))&lt;0.5*(LEN(IF(_xlfn.ISFORMULA('#_5 Cities '!T34),_xlfn.FORMULATEXT('#_5 Cities '!T34),'#_5 Cities '!T34))-LEN(SUBSTITUTE(IF(_xlfn.ISFORMULA('#_5 Cities '!T34),_xlfn.FORMULATEXT('#_5 Cities '!T34),'#_5 Cities '!T34),"$",""))),TRUE,FALSE),"MissingAbsMsg",TRUE,"PerfectMsg")</f>
        <v/>
      </c>
    </row>
    <row r="35" spans="5:20" s="286" customFormat="1" ht="15.5" customHeight="1" x14ac:dyDescent="0.15">
      <c r="E35" s="302">
        <v>0</v>
      </c>
      <c r="F35" s="301">
        <v>0</v>
      </c>
      <c r="G35" s="301">
        <v>0</v>
      </c>
      <c r="H35" s="301" t="str">
        <f ca="1">_xlfn.IFS(ISBLANK('5 Cities '!H35),"",IF(NOT(ISNA('#_5 Cities '!H35)),IF(ISNA('5 Cities '!H35),TRUE,FALSE),FALSE),"StuNAMsg",IF(AND(ISNA('#_5 Cities '!H35),ISNA('5 Cities '!H35)),TRUE,FALSE),"PerfectMsg",IF(NOT(ISERROR('#_5 Cities '!H35)),IF(ISERROR('5 Cities '!H35),TRUE,FALSE),FALSE),"StuErrorMsg",IF(TYPE('#_5 Cities '!H35)&lt;&gt;TYPE('5 Cities '!H35),TRUE,FALSE),"WrongTypeMsg",IF(_xlfn.ISFORMULA('#_5 Cities '!H35),IF(NOT(_xlfn.ISFORMULA('5 Cities '!H35)),TRUE),FALSE),"MissingFormulaMsg",IF(NOT(AND(ISNUMBER(FIND("[",_xlfn.FORMULATEXT('#_5 Cities '!H35))),ISNUMBER(FIND("!",_xlfn.FORMULATEXT('#_5 Cities '!H35))))),AND(ISNUMBER(FIND("[",_xlfn.FORMULATEXT('5 Cities '!H35))),ISNUMBER(FIND("!",_xlfn.FORMULATEXT('5 Cities '!H35)))),FALSE),"ExternalRefsMsg",IF(ISNUMBER('#_5 Cities '!H35),IF(ABS('#_5 Cities '!H35-'5 Cities '!H35)&gt;0.00001,TRUE,FALSE),IF('#_5 Cities '!H35&lt;&gt;'5 Cities '!H35,TRUE,FALSE)),IF(ISNUMBER('#_5 Cities '!H35),IF('#_5 Cities '!H35&gt;'5 Cities '!H35,"TooLow","TooHigh"),"WrongAnswer"),NOT(_xlfn.ISFORMULA('#_5 Cities '!H35)),"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'!H35),_xlfn.FORMULATEXT('5 Cities '!H35),'5 Cities '!H35),"9","#"),"8","#"),"7","#"),"6","#"),"5","#"),"4","#"),"3","#"),"2","#"),"1","#"),"0","#"),CHAR(10),""),"$",""),"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'!H35),_xlfn.FORMULATEXT('5 Cities '!H35),'5 Cities '!H35),"9","#"),"8","#"),"7","#"),"6","#"),"5","#"),"4","#"),"3","#"),"2","#"),"1","#"),"0","#"),CHAR(10),""),"$",""),"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'!H35),_xlfn.FORMULATEXT('#_5 Cities '!H35),'#_5 Cities '!H35),"9","#"),"8","#"),"7","#"),"6","#"),"5","#"),"4","#"),"3","#"),"2","#"),"1","#"),"0","#"),CHAR(10),""),"$",""),"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'!H35),_xlfn.FORMULATEXT('#_5 Cities '!H35),'#_5 Cities '!H35),"9","#"),"8","#"),"7","#"),"6","#"),"5","#"),"4","#"),"3","#"),"2","#"),"1","#"),"0","#"),CHAR(10),""),"$","")," ",""),",","@"),"&gt;","@"),"&lt;","@"),"=","@"),")","@"),"(","@"),"^","@"),"/","@"),"+","@"),"*","@"),"-","@"),"@#","")))/2,TRUE,FALSE),"HardCodeMsg",IF(LEN(IF(_xlfn.ISFORMULA('5 Cities '!H35),_xlfn.FORMULATEXT('5 Cities '!H35),'5 Cities '!H35))-LEN(SUBSTITUTE(IF(_xlfn.ISFORMULA('5 Cities '!H35),_xlfn.FORMULATEXT('5 Cities '!H35),'5 Cities '!H35),"""",""))&gt;LEN(IF(_xlfn.ISFORMULA('#_5 Cities '!H35),_xlfn.FORMULATEXT('#_5 Cities '!H35),'#_5 Cities '!H35))-LEN(SUBSTITUTE(IF(_xlfn.ISFORMULA('#_5 Cities '!H35),_xlfn.FORMULATEXT('#_5 Cities '!H35),'#_5 Cities '!H35),"""","")),TRUE,FALSE),"HardQuoteMsg",IF(LEN(IF(_xlfn.ISFORMULA('5 Cities '!H35),_xlfn.FORMULATEXT('5 Cities '!H35),'5 Cities '!H35))-LEN(SUBSTITUTE(IF(_xlfn.ISFORMULA('5 Cities '!H35),_xlfn.FORMULATEXT('5 Cities '!H35),'5 Cities '!H35),"$",""))&lt;0.5*(LEN(IF(_xlfn.ISFORMULA('#_5 Cities '!H35),_xlfn.FORMULATEXT('#_5 Cities '!H35),'#_5 Cities '!H35))-LEN(SUBSTITUTE(IF(_xlfn.ISFORMULA('#_5 Cities '!H35),_xlfn.FORMULATEXT('#_5 Cities '!H35),'#_5 Cities '!H35),"$",""))),TRUE,FALSE),"MissingAbsMsg",TRUE,"PerfectMsg")</f>
        <v/>
      </c>
      <c r="I35" s="301" t="str">
        <f ca="1">_xlfn.IFS(ISBLANK('5 Cities '!I35),"",IF(NOT(ISNA('#_5 Cities '!I35)),IF(ISNA('5 Cities '!I35),TRUE,FALSE),FALSE),"StuNAMsg",IF(AND(ISNA('#_5 Cities '!I35),ISNA('5 Cities '!I35)),TRUE,FALSE),"PerfectMsg",IF(NOT(ISERROR('#_5 Cities '!I35)),IF(ISERROR('5 Cities '!I35),TRUE,FALSE),FALSE),"StuErrorMsg",IF(TYPE('#_5 Cities '!I35)&lt;&gt;TYPE('5 Cities '!I35),TRUE,FALSE),"WrongTypeMsg",IF(_xlfn.ISFORMULA('#_5 Cities '!I35),IF(NOT(_xlfn.ISFORMULA('5 Cities '!I35)),TRUE),FALSE),"MissingFormulaMsg",IF(NOT(AND(ISNUMBER(FIND("[",_xlfn.FORMULATEXT('#_5 Cities '!I35))),ISNUMBER(FIND("!",_xlfn.FORMULATEXT('#_5 Cities '!I35))))),AND(ISNUMBER(FIND("[",_xlfn.FORMULATEXT('5 Cities '!I35))),ISNUMBER(FIND("!",_xlfn.FORMULATEXT('5 Cities '!I35)))),FALSE),"ExternalRefsMsg",IF(ISNUMBER('#_5 Cities '!I35),IF(ABS('#_5 Cities '!I35-'5 Cities '!I35)&gt;0.00001,TRUE,FALSE),IF('#_5 Cities '!I35&lt;&gt;'5 Cities '!I35,TRUE,FALSE)),IF(ISNUMBER('#_5 Cities '!I35),IF('#_5 Cities '!I35&gt;'5 Cities '!I35,"TooLow","TooHigh"),"WrongAnswer"),NOT(_xlfn.ISFORMULA('#_5 Cities '!I35)),"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'!I35),_xlfn.FORMULATEXT('5 Cities '!I35),'5 Cities '!I35),"9","#"),"8","#"),"7","#"),"6","#"),"5","#"),"4","#"),"3","#"),"2","#"),"1","#"),"0","#"),CHAR(10),""),"$",""),"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'!I35),_xlfn.FORMULATEXT('5 Cities '!I35),'5 Cities '!I35),"9","#"),"8","#"),"7","#"),"6","#"),"5","#"),"4","#"),"3","#"),"2","#"),"1","#"),"0","#"),CHAR(10),""),"$",""),"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'!I35),_xlfn.FORMULATEXT('#_5 Cities '!I35),'#_5 Cities '!I35),"9","#"),"8","#"),"7","#"),"6","#"),"5","#"),"4","#"),"3","#"),"2","#"),"1","#"),"0","#"),CHAR(10),""),"$",""),"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'!I35),_xlfn.FORMULATEXT('#_5 Cities '!I35),'#_5 Cities '!I35),"9","#"),"8","#"),"7","#"),"6","#"),"5","#"),"4","#"),"3","#"),"2","#"),"1","#"),"0","#"),CHAR(10),""),"$","")," ",""),",","@"),"&gt;","@"),"&lt;","@"),"=","@"),")","@"),"(","@"),"^","@"),"/","@"),"+","@"),"*","@"),"-","@"),"@#","")))/2,TRUE,FALSE),"HardCodeMsg",IF(LEN(IF(_xlfn.ISFORMULA('5 Cities '!I35),_xlfn.FORMULATEXT('5 Cities '!I35),'5 Cities '!I35))-LEN(SUBSTITUTE(IF(_xlfn.ISFORMULA('5 Cities '!I35),_xlfn.FORMULATEXT('5 Cities '!I35),'5 Cities '!I35),"""",""))&gt;LEN(IF(_xlfn.ISFORMULA('#_5 Cities '!I35),_xlfn.FORMULATEXT('#_5 Cities '!I35),'#_5 Cities '!I35))-LEN(SUBSTITUTE(IF(_xlfn.ISFORMULA('#_5 Cities '!I35),_xlfn.FORMULATEXT('#_5 Cities '!I35),'#_5 Cities '!I35),"""","")),TRUE,FALSE),"HardQuoteMsg",IF(LEN(IF(_xlfn.ISFORMULA('5 Cities '!I35),_xlfn.FORMULATEXT('5 Cities '!I35),'5 Cities '!I35))-LEN(SUBSTITUTE(IF(_xlfn.ISFORMULA('5 Cities '!I35),_xlfn.FORMULATEXT('5 Cities '!I35),'5 Cities '!I35),"$",""))&lt;0.5*(LEN(IF(_xlfn.ISFORMULA('#_5 Cities '!I35),_xlfn.FORMULATEXT('#_5 Cities '!I35),'#_5 Cities '!I35))-LEN(SUBSTITUTE(IF(_xlfn.ISFORMULA('#_5 Cities '!I35),_xlfn.FORMULATEXT('#_5 Cities '!I35),'#_5 Cities '!I35),"$",""))),TRUE,FALSE),"MissingAbsMsg",TRUE,"PerfectMsg")</f>
        <v/>
      </c>
      <c r="J35" s="391">
        <v>0</v>
      </c>
      <c r="K35" s="301">
        <v>0</v>
      </c>
      <c r="L35" s="301">
        <v>0</v>
      </c>
      <c r="M35" s="392">
        <v>0</v>
      </c>
      <c r="N35" s="301">
        <v>0</v>
      </c>
      <c r="O35" s="391">
        <v>0</v>
      </c>
      <c r="P35" s="393">
        <v>7.51</v>
      </c>
      <c r="R35" s="410" t="str">
        <f ca="1">_xlfn.IFS(ISBLANK('5 Cities '!R35),"",IF(NOT(ISNA('#_5 Cities '!R35)),IF(ISNA('5 Cities '!R35),TRUE,FALSE),FALSE),"StuNAMsg",IF(AND(ISNA('#_5 Cities '!R35),ISNA('5 Cities '!R35)),TRUE,FALSE),"PerfectMsg",IF(NOT(ISERROR('#_5 Cities '!R35)),IF(ISERROR('5 Cities '!R35),TRUE,FALSE),FALSE),"StuErrorMsg",IF(TYPE('#_5 Cities '!R35)&lt;&gt;TYPE('5 Cities '!R35),TRUE,FALSE),"WrongTypeMsg",IF(_xlfn.ISFORMULA('#_5 Cities '!R35),IF(NOT(_xlfn.ISFORMULA('5 Cities '!R35)),TRUE),FALSE),"MissingFormulaMsg",IF(NOT(AND(ISNUMBER(FIND("[",_xlfn.FORMULATEXT('#_5 Cities '!R35))),ISNUMBER(FIND("!",_xlfn.FORMULATEXT('#_5 Cities '!R35))))),AND(ISNUMBER(FIND("[",_xlfn.FORMULATEXT('5 Cities '!R35))),ISNUMBER(FIND("!",_xlfn.FORMULATEXT('5 Cities '!R35)))),FALSE),"ExternalRefsMsg",IF(ISNUMBER('#_5 Cities '!R35),IF(ABS('#_5 Cities '!R35-'5 Cities '!R35)&gt;0.00001,TRUE,FALSE),IF('#_5 Cities '!R35&lt;&gt;'5 Cities '!R35,TRUE,FALSE)),IF(ISNUMBER('#_5 Cities '!R35),IF('#_5 Cities '!R35&gt;'5 Cities '!R35,"TooLow","TooHigh"),"WrongAnswer"),NOT(_xlfn.ISFORMULA('#_5 Cities '!R35)),"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'!R35),_xlfn.FORMULATEXT('5 Cities '!R35),'5 Cities '!R35),"9","#"),"8","#"),"7","#"),"6","#"),"5","#"),"4","#"),"3","#"),"2","#"),"1","#"),"0","#"),CHAR(10),""),"$",""),"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'!R35),_xlfn.FORMULATEXT('5 Cities '!R35),'5 Cities '!R35),"9","#"),"8","#"),"7","#"),"6","#"),"5","#"),"4","#"),"3","#"),"2","#"),"1","#"),"0","#"),CHAR(10),""),"$",""),"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'!R35),_xlfn.FORMULATEXT('#_5 Cities '!R35),'#_5 Cities '!R35),"9","#"),"8","#"),"7","#"),"6","#"),"5","#"),"4","#"),"3","#"),"2","#"),"1","#"),"0","#"),CHAR(10),""),"$",""),"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'!R35),_xlfn.FORMULATEXT('#_5 Cities '!R35),'#_5 Cities '!R35),"9","#"),"8","#"),"7","#"),"6","#"),"5","#"),"4","#"),"3","#"),"2","#"),"1","#"),"0","#"),CHAR(10),""),"$","")," ",""),",","@"),"&gt;","@"),"&lt;","@"),"=","@"),")","@"),"(","@"),"^","@"),"/","@"),"+","@"),"*","@"),"-","@"),"@#","")))/2,TRUE,FALSE),"HardCodeMsg",IF(LEN(IF(_xlfn.ISFORMULA('5 Cities '!R35),_xlfn.FORMULATEXT('5 Cities '!R35),'5 Cities '!R35))-LEN(SUBSTITUTE(IF(_xlfn.ISFORMULA('5 Cities '!R35),_xlfn.FORMULATEXT('5 Cities '!R35),'5 Cities '!R35),"""",""))&gt;LEN(IF(_xlfn.ISFORMULA('#_5 Cities '!R35),_xlfn.FORMULATEXT('#_5 Cities '!R35),'#_5 Cities '!R35))-LEN(SUBSTITUTE(IF(_xlfn.ISFORMULA('#_5 Cities '!R35),_xlfn.FORMULATEXT('#_5 Cities '!R35),'#_5 Cities '!R35),"""","")),TRUE,FALSE),"HardQuoteMsg",IF(LEN(IF(_xlfn.ISFORMULA('5 Cities '!R35),_xlfn.FORMULATEXT('5 Cities '!R35),'5 Cities '!R35))-LEN(SUBSTITUTE(IF(_xlfn.ISFORMULA('5 Cities '!R35),_xlfn.FORMULATEXT('5 Cities '!R35),'5 Cities '!R35),"$",""))&lt;0.5*(LEN(IF(_xlfn.ISFORMULA('#_5 Cities '!R35),_xlfn.FORMULATEXT('#_5 Cities '!R35),'#_5 Cities '!R35))-LEN(SUBSTITUTE(IF(_xlfn.ISFORMULA('#_5 Cities '!R35),_xlfn.FORMULATEXT('#_5 Cities '!R35),'#_5 Cities '!R35),"$",""))),TRUE,FALSE),"MissingAbsMsg",TRUE,"PerfectMsg")</f>
        <v/>
      </c>
      <c r="S35" s="392" t="str">
        <f ca="1">_xlfn.IFS(ISBLANK('5 Cities '!S35),"",IF(NOT(ISNA('#_5 Cities '!S35)),IF(ISNA('5 Cities '!S35),TRUE,FALSE),FALSE),"StuNAMsg",IF(AND(ISNA('#_5 Cities '!S35),ISNA('5 Cities '!S35)),TRUE,FALSE),"PerfectMsg",IF(NOT(ISERROR('#_5 Cities '!S35)),IF(ISERROR('5 Cities '!S35),TRUE,FALSE),FALSE),"StuErrorMsg",IF(TYPE('#_5 Cities '!S35)&lt;&gt;TYPE('5 Cities '!S35),TRUE,FALSE),"WrongTypeMsg",IF(_xlfn.ISFORMULA('#_5 Cities '!S35),IF(NOT(_xlfn.ISFORMULA('5 Cities '!S35)),TRUE),FALSE),"MissingFormulaMsg",IF(NOT(AND(ISNUMBER(FIND("[",_xlfn.FORMULATEXT('#_5 Cities '!S35))),ISNUMBER(FIND("!",_xlfn.FORMULATEXT('#_5 Cities '!S35))))),AND(ISNUMBER(FIND("[",_xlfn.FORMULATEXT('5 Cities '!S35))),ISNUMBER(FIND("!",_xlfn.FORMULATEXT('5 Cities '!S35)))),FALSE),"ExternalRefsMsg",IF(ISNUMBER('#_5 Cities '!S35),IF(ABS('#_5 Cities '!S35-'5 Cities '!S35)&gt;0.00001,TRUE,FALSE),IF('#_5 Cities '!S35&lt;&gt;'5 Cities '!S35,TRUE,FALSE)),IF(ISNUMBER('#_5 Cities '!S35),IF('#_5 Cities '!S35&gt;'5 Cities '!S35,"TooLow","TooHigh"),"WrongAnswer"),NOT(_xlfn.ISFORMULA('#_5 Cities '!S35)),"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'!S35),_xlfn.FORMULATEXT('5 Cities '!S35),'5 Cities '!S35),"9","#"),"8","#"),"7","#"),"6","#"),"5","#"),"4","#"),"3","#"),"2","#"),"1","#"),"0","#"),CHAR(10),""),"$",""),"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'!S35),_xlfn.FORMULATEXT('5 Cities '!S35),'5 Cities '!S35),"9","#"),"8","#"),"7","#"),"6","#"),"5","#"),"4","#"),"3","#"),"2","#"),"1","#"),"0","#"),CHAR(10),""),"$",""),"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'!S35),_xlfn.FORMULATEXT('#_5 Cities '!S35),'#_5 Cities '!S35),"9","#"),"8","#"),"7","#"),"6","#"),"5","#"),"4","#"),"3","#"),"2","#"),"1","#"),"0","#"),CHAR(10),""),"$",""),"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'!S35),_xlfn.FORMULATEXT('#_5 Cities '!S35),'#_5 Cities '!S35),"9","#"),"8","#"),"7","#"),"6","#"),"5","#"),"4","#"),"3","#"),"2","#"),"1","#"),"0","#"),CHAR(10),""),"$","")," ",""),",","@"),"&gt;","@"),"&lt;","@"),"=","@"),")","@"),"(","@"),"^","@"),"/","@"),"+","@"),"*","@"),"-","@"),"@#","")))/2,TRUE,FALSE),"HardCodeMsg",IF(LEN(IF(_xlfn.ISFORMULA('5 Cities '!S35),_xlfn.FORMULATEXT('5 Cities '!S35),'5 Cities '!S35))-LEN(SUBSTITUTE(IF(_xlfn.ISFORMULA('5 Cities '!S35),_xlfn.FORMULATEXT('5 Cities '!S35),'5 Cities '!S35),"""",""))&gt;LEN(IF(_xlfn.ISFORMULA('#_5 Cities '!S35),_xlfn.FORMULATEXT('#_5 Cities '!S35),'#_5 Cities '!S35))-LEN(SUBSTITUTE(IF(_xlfn.ISFORMULA('#_5 Cities '!S35),_xlfn.FORMULATEXT('#_5 Cities '!S35),'#_5 Cities '!S35),"""","")),TRUE,FALSE),"HardQuoteMsg",IF(LEN(IF(_xlfn.ISFORMULA('5 Cities '!S35),_xlfn.FORMULATEXT('5 Cities '!S35),'5 Cities '!S35))-LEN(SUBSTITUTE(IF(_xlfn.ISFORMULA('5 Cities '!S35),_xlfn.FORMULATEXT('5 Cities '!S35),'5 Cities '!S35),"$",""))&lt;0.5*(LEN(IF(_xlfn.ISFORMULA('#_5 Cities '!S35),_xlfn.FORMULATEXT('#_5 Cities '!S35),'#_5 Cities '!S35))-LEN(SUBSTITUTE(IF(_xlfn.ISFORMULA('#_5 Cities '!S35),_xlfn.FORMULATEXT('#_5 Cities '!S35),'#_5 Cities '!S35),"$",""))),TRUE,FALSE),"MissingAbsMsg",TRUE,"PerfectMsg")</f>
        <v/>
      </c>
      <c r="T35" s="301" t="str">
        <f ca="1">_xlfn.IFS(ISBLANK('5 Cities '!T35),"",IF(NOT(ISNA('#_5 Cities '!T35)),IF(ISNA('5 Cities '!T35),TRUE,FALSE),FALSE),"StuNAMsg",IF(AND(ISNA('#_5 Cities '!T35),ISNA('5 Cities '!T35)),TRUE,FALSE),"PerfectMsg",IF(NOT(ISERROR('#_5 Cities '!T35)),IF(ISERROR('5 Cities '!T35),TRUE,FALSE),FALSE),"StuErrorMsg",IF(TYPE('#_5 Cities '!T35)&lt;&gt;TYPE('5 Cities '!T35),TRUE,FALSE),"WrongTypeMsg",IF(_xlfn.ISFORMULA('#_5 Cities '!T35),IF(NOT(_xlfn.ISFORMULA('5 Cities '!T35)),TRUE),FALSE),"MissingFormulaMsg",IF(NOT(AND(ISNUMBER(FIND("[",_xlfn.FORMULATEXT('#_5 Cities '!T35))),ISNUMBER(FIND("!",_xlfn.FORMULATEXT('#_5 Cities '!T35))))),AND(ISNUMBER(FIND("[",_xlfn.FORMULATEXT('5 Cities '!T35))),ISNUMBER(FIND("!",_xlfn.FORMULATEXT('5 Cities '!T35)))),FALSE),"ExternalRefsMsg",IF(ISNUMBER('#_5 Cities '!T35),IF(ABS('#_5 Cities '!T35-'5 Cities '!T35)&gt;0.00001,TRUE,FALSE),IF('#_5 Cities '!T35&lt;&gt;'5 Cities '!T35,TRUE,FALSE)),IF(ISNUMBER('#_5 Cities '!T35),IF('#_5 Cities '!T35&gt;'5 Cities '!T35,"TooLow","TooHigh"),"WrongAnswer"),NOT(_xlfn.ISFORMULA('#_5 Cities '!T35)),"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'!T35),_xlfn.FORMULATEXT('5 Cities '!T35),'5 Cities '!T35),"9","#"),"8","#"),"7","#"),"6","#"),"5","#"),"4","#"),"3","#"),"2","#"),"1","#"),"0","#"),CHAR(10),""),"$",""),"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'!T35),_xlfn.FORMULATEXT('5 Cities '!T35),'5 Cities '!T35),"9","#"),"8","#"),"7","#"),"6","#"),"5","#"),"4","#"),"3","#"),"2","#"),"1","#"),"0","#"),CHAR(10),""),"$",""),"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'!T35),_xlfn.FORMULATEXT('#_5 Cities '!T35),'#_5 Cities '!T35),"9","#"),"8","#"),"7","#"),"6","#"),"5","#"),"4","#"),"3","#"),"2","#"),"1","#"),"0","#"),CHAR(10),""),"$",""),"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'!T35),_xlfn.FORMULATEXT('#_5 Cities '!T35),'#_5 Cities '!T35),"9","#"),"8","#"),"7","#"),"6","#"),"5","#"),"4","#"),"3","#"),"2","#"),"1","#"),"0","#"),CHAR(10),""),"$","")," ",""),",","@"),"&gt;","@"),"&lt;","@"),"=","@"),")","@"),"(","@"),"^","@"),"/","@"),"+","@"),"*","@"),"-","@"),"@#","")))/2,TRUE,FALSE),"HardCodeMsg",IF(LEN(IF(_xlfn.ISFORMULA('5 Cities '!T35),_xlfn.FORMULATEXT('5 Cities '!T35),'5 Cities '!T35))-LEN(SUBSTITUTE(IF(_xlfn.ISFORMULA('5 Cities '!T35),_xlfn.FORMULATEXT('5 Cities '!T35),'5 Cities '!T35),"""",""))&gt;LEN(IF(_xlfn.ISFORMULA('#_5 Cities '!T35),_xlfn.FORMULATEXT('#_5 Cities '!T35),'#_5 Cities '!T35))-LEN(SUBSTITUTE(IF(_xlfn.ISFORMULA('#_5 Cities '!T35),_xlfn.FORMULATEXT('#_5 Cities '!T35),'#_5 Cities '!T35),"""","")),TRUE,FALSE),"HardQuoteMsg",IF(LEN(IF(_xlfn.ISFORMULA('5 Cities '!T35),_xlfn.FORMULATEXT('5 Cities '!T35),'5 Cities '!T35))-LEN(SUBSTITUTE(IF(_xlfn.ISFORMULA('5 Cities '!T35),_xlfn.FORMULATEXT('5 Cities '!T35),'5 Cities '!T35),"$",""))&lt;0.5*(LEN(IF(_xlfn.ISFORMULA('#_5 Cities '!T35),_xlfn.FORMULATEXT('#_5 Cities '!T35),'#_5 Cities '!T35))-LEN(SUBSTITUTE(IF(_xlfn.ISFORMULA('#_5 Cities '!T35),_xlfn.FORMULATEXT('#_5 Cities '!T35),'#_5 Cities '!T35),"$",""))),TRUE,FALSE),"MissingAbsMsg",TRUE,"PerfectMsg")</f>
        <v/>
      </c>
    </row>
    <row r="36" spans="5:20" s="286" customFormat="1" ht="15.5" customHeight="1" x14ac:dyDescent="0.15">
      <c r="E36" s="302">
        <v>0</v>
      </c>
      <c r="F36" s="301">
        <v>0</v>
      </c>
      <c r="G36" s="301">
        <v>0</v>
      </c>
      <c r="H36" s="301" t="str">
        <f ca="1">_xlfn.IFS(ISBLANK('5 Cities '!H36),"",IF(NOT(ISNA('#_5 Cities '!H36)),IF(ISNA('5 Cities '!H36),TRUE,FALSE),FALSE),"StuNAMsg",IF(AND(ISNA('#_5 Cities '!H36),ISNA('5 Cities '!H36)),TRUE,FALSE),"PerfectMsg",IF(NOT(ISERROR('#_5 Cities '!H36)),IF(ISERROR('5 Cities '!H36),TRUE,FALSE),FALSE),"StuErrorMsg",IF(TYPE('#_5 Cities '!H36)&lt;&gt;TYPE('5 Cities '!H36),TRUE,FALSE),"WrongTypeMsg",IF(_xlfn.ISFORMULA('#_5 Cities '!H36),IF(NOT(_xlfn.ISFORMULA('5 Cities '!H36)),TRUE),FALSE),"MissingFormulaMsg",IF(NOT(AND(ISNUMBER(FIND("[",_xlfn.FORMULATEXT('#_5 Cities '!H36))),ISNUMBER(FIND("!",_xlfn.FORMULATEXT('#_5 Cities '!H36))))),AND(ISNUMBER(FIND("[",_xlfn.FORMULATEXT('5 Cities '!H36))),ISNUMBER(FIND("!",_xlfn.FORMULATEXT('5 Cities '!H36)))),FALSE),"ExternalRefsMsg",IF(ISNUMBER('#_5 Cities '!H36),IF(ABS('#_5 Cities '!H36-'5 Cities '!H36)&gt;0.00001,TRUE,FALSE),IF('#_5 Cities '!H36&lt;&gt;'5 Cities '!H36,TRUE,FALSE)),IF(ISNUMBER('#_5 Cities '!H36),IF('#_5 Cities '!H36&gt;'5 Cities '!H36,"TooLow","TooHigh"),"WrongAnswer"),NOT(_xlfn.ISFORMULA('#_5 Cities '!H36)),"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'!H36),_xlfn.FORMULATEXT('5 Cities '!H36),'5 Cities '!H36),"9","#"),"8","#"),"7","#"),"6","#"),"5","#"),"4","#"),"3","#"),"2","#"),"1","#"),"0","#"),CHAR(10),""),"$",""),"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'!H36),_xlfn.FORMULATEXT('5 Cities '!H36),'5 Cities '!H36),"9","#"),"8","#"),"7","#"),"6","#"),"5","#"),"4","#"),"3","#"),"2","#"),"1","#"),"0","#"),CHAR(10),""),"$",""),"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'!H36),_xlfn.FORMULATEXT('#_5 Cities '!H36),'#_5 Cities '!H36),"9","#"),"8","#"),"7","#"),"6","#"),"5","#"),"4","#"),"3","#"),"2","#"),"1","#"),"0","#"),CHAR(10),""),"$",""),"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'!H36),_xlfn.FORMULATEXT('#_5 Cities '!H36),'#_5 Cities '!H36),"9","#"),"8","#"),"7","#"),"6","#"),"5","#"),"4","#"),"3","#"),"2","#"),"1","#"),"0","#"),CHAR(10),""),"$","")," ",""),",","@"),"&gt;","@"),"&lt;","@"),"=","@"),")","@"),"(","@"),"^","@"),"/","@"),"+","@"),"*","@"),"-","@"),"@#","")))/2,TRUE,FALSE),"HardCodeMsg",IF(LEN(IF(_xlfn.ISFORMULA('5 Cities '!H36),_xlfn.FORMULATEXT('5 Cities '!H36),'5 Cities '!H36))-LEN(SUBSTITUTE(IF(_xlfn.ISFORMULA('5 Cities '!H36),_xlfn.FORMULATEXT('5 Cities '!H36),'5 Cities '!H36),"""",""))&gt;LEN(IF(_xlfn.ISFORMULA('#_5 Cities '!H36),_xlfn.FORMULATEXT('#_5 Cities '!H36),'#_5 Cities '!H36))-LEN(SUBSTITUTE(IF(_xlfn.ISFORMULA('#_5 Cities '!H36),_xlfn.FORMULATEXT('#_5 Cities '!H36),'#_5 Cities '!H36),"""","")),TRUE,FALSE),"HardQuoteMsg",IF(LEN(IF(_xlfn.ISFORMULA('5 Cities '!H36),_xlfn.FORMULATEXT('5 Cities '!H36),'5 Cities '!H36))-LEN(SUBSTITUTE(IF(_xlfn.ISFORMULA('5 Cities '!H36),_xlfn.FORMULATEXT('5 Cities '!H36),'5 Cities '!H36),"$",""))&lt;0.5*(LEN(IF(_xlfn.ISFORMULA('#_5 Cities '!H36),_xlfn.FORMULATEXT('#_5 Cities '!H36),'#_5 Cities '!H36))-LEN(SUBSTITUTE(IF(_xlfn.ISFORMULA('#_5 Cities '!H36),_xlfn.FORMULATEXT('#_5 Cities '!H36),'#_5 Cities '!H36),"$",""))),TRUE,FALSE),"MissingAbsMsg",TRUE,"PerfectMsg")</f>
        <v/>
      </c>
      <c r="I36" s="301" t="str">
        <f ca="1">_xlfn.IFS(ISBLANK('5 Cities '!I36),"",IF(NOT(ISNA('#_5 Cities '!I36)),IF(ISNA('5 Cities '!I36),TRUE,FALSE),FALSE),"StuNAMsg",IF(AND(ISNA('#_5 Cities '!I36),ISNA('5 Cities '!I36)),TRUE,FALSE),"PerfectMsg",IF(NOT(ISERROR('#_5 Cities '!I36)),IF(ISERROR('5 Cities '!I36),TRUE,FALSE),FALSE),"StuErrorMsg",IF(TYPE('#_5 Cities '!I36)&lt;&gt;TYPE('5 Cities '!I36),TRUE,FALSE),"WrongTypeMsg",IF(_xlfn.ISFORMULA('#_5 Cities '!I36),IF(NOT(_xlfn.ISFORMULA('5 Cities '!I36)),TRUE),FALSE),"MissingFormulaMsg",IF(NOT(AND(ISNUMBER(FIND("[",_xlfn.FORMULATEXT('#_5 Cities '!I36))),ISNUMBER(FIND("!",_xlfn.FORMULATEXT('#_5 Cities '!I36))))),AND(ISNUMBER(FIND("[",_xlfn.FORMULATEXT('5 Cities '!I36))),ISNUMBER(FIND("!",_xlfn.FORMULATEXT('5 Cities '!I36)))),FALSE),"ExternalRefsMsg",IF(ISNUMBER('#_5 Cities '!I36),IF(ABS('#_5 Cities '!I36-'5 Cities '!I36)&gt;0.00001,TRUE,FALSE),IF('#_5 Cities '!I36&lt;&gt;'5 Cities '!I36,TRUE,FALSE)),IF(ISNUMBER('#_5 Cities '!I36),IF('#_5 Cities '!I36&gt;'5 Cities '!I36,"TooLow","TooHigh"),"WrongAnswer"),NOT(_xlfn.ISFORMULA('#_5 Cities '!I36)),"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'!I36),_xlfn.FORMULATEXT('5 Cities '!I36),'5 Cities '!I36),"9","#"),"8","#"),"7","#"),"6","#"),"5","#"),"4","#"),"3","#"),"2","#"),"1","#"),"0","#"),CHAR(10),""),"$",""),"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'!I36),_xlfn.FORMULATEXT('5 Cities '!I36),'5 Cities '!I36),"9","#"),"8","#"),"7","#"),"6","#"),"5","#"),"4","#"),"3","#"),"2","#"),"1","#"),"0","#"),CHAR(10),""),"$",""),"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'!I36),_xlfn.FORMULATEXT('#_5 Cities '!I36),'#_5 Cities '!I36),"9","#"),"8","#"),"7","#"),"6","#"),"5","#"),"4","#"),"3","#"),"2","#"),"1","#"),"0","#"),CHAR(10),""),"$",""),"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'!I36),_xlfn.FORMULATEXT('#_5 Cities '!I36),'#_5 Cities '!I36),"9","#"),"8","#"),"7","#"),"6","#"),"5","#"),"4","#"),"3","#"),"2","#"),"1","#"),"0","#"),CHAR(10),""),"$","")," ",""),",","@"),"&gt;","@"),"&lt;","@"),"=","@"),")","@"),"(","@"),"^","@"),"/","@"),"+","@"),"*","@"),"-","@"),"@#","")))/2,TRUE,FALSE),"HardCodeMsg",IF(LEN(IF(_xlfn.ISFORMULA('5 Cities '!I36),_xlfn.FORMULATEXT('5 Cities '!I36),'5 Cities '!I36))-LEN(SUBSTITUTE(IF(_xlfn.ISFORMULA('5 Cities '!I36),_xlfn.FORMULATEXT('5 Cities '!I36),'5 Cities '!I36),"""",""))&gt;LEN(IF(_xlfn.ISFORMULA('#_5 Cities '!I36),_xlfn.FORMULATEXT('#_5 Cities '!I36),'#_5 Cities '!I36))-LEN(SUBSTITUTE(IF(_xlfn.ISFORMULA('#_5 Cities '!I36),_xlfn.FORMULATEXT('#_5 Cities '!I36),'#_5 Cities '!I36),"""","")),TRUE,FALSE),"HardQuoteMsg",IF(LEN(IF(_xlfn.ISFORMULA('5 Cities '!I36),_xlfn.FORMULATEXT('5 Cities '!I36),'5 Cities '!I36))-LEN(SUBSTITUTE(IF(_xlfn.ISFORMULA('5 Cities '!I36),_xlfn.FORMULATEXT('5 Cities '!I36),'5 Cities '!I36),"$",""))&lt;0.5*(LEN(IF(_xlfn.ISFORMULA('#_5 Cities '!I36),_xlfn.FORMULATEXT('#_5 Cities '!I36),'#_5 Cities '!I36))-LEN(SUBSTITUTE(IF(_xlfn.ISFORMULA('#_5 Cities '!I36),_xlfn.FORMULATEXT('#_5 Cities '!I36),'#_5 Cities '!I36),"$",""))),TRUE,FALSE),"MissingAbsMsg",TRUE,"PerfectMsg")</f>
        <v/>
      </c>
      <c r="J36" s="391">
        <v>0</v>
      </c>
      <c r="K36" s="301">
        <v>0</v>
      </c>
      <c r="L36" s="301">
        <v>0</v>
      </c>
      <c r="M36" s="392">
        <v>0</v>
      </c>
      <c r="N36" s="301">
        <v>0</v>
      </c>
      <c r="O36" s="391">
        <v>0</v>
      </c>
      <c r="P36" s="393">
        <v>7.38</v>
      </c>
      <c r="R36" s="410" t="str">
        <f ca="1">_xlfn.IFS(ISBLANK('5 Cities '!R36),"",IF(NOT(ISNA('#_5 Cities '!R36)),IF(ISNA('5 Cities '!R36),TRUE,FALSE),FALSE),"StuNAMsg",IF(AND(ISNA('#_5 Cities '!R36),ISNA('5 Cities '!R36)),TRUE,FALSE),"PerfectMsg",IF(NOT(ISERROR('#_5 Cities '!R36)),IF(ISERROR('5 Cities '!R36),TRUE,FALSE),FALSE),"StuErrorMsg",IF(TYPE('#_5 Cities '!R36)&lt;&gt;TYPE('5 Cities '!R36),TRUE,FALSE),"WrongTypeMsg",IF(_xlfn.ISFORMULA('#_5 Cities '!R36),IF(NOT(_xlfn.ISFORMULA('5 Cities '!R36)),TRUE),FALSE),"MissingFormulaMsg",IF(NOT(AND(ISNUMBER(FIND("[",_xlfn.FORMULATEXT('#_5 Cities '!R36))),ISNUMBER(FIND("!",_xlfn.FORMULATEXT('#_5 Cities '!R36))))),AND(ISNUMBER(FIND("[",_xlfn.FORMULATEXT('5 Cities '!R36))),ISNUMBER(FIND("!",_xlfn.FORMULATEXT('5 Cities '!R36)))),FALSE),"ExternalRefsMsg",IF(ISNUMBER('#_5 Cities '!R36),IF(ABS('#_5 Cities '!R36-'5 Cities '!R36)&gt;0.00001,TRUE,FALSE),IF('#_5 Cities '!R36&lt;&gt;'5 Cities '!R36,TRUE,FALSE)),IF(ISNUMBER('#_5 Cities '!R36),IF('#_5 Cities '!R36&gt;'5 Cities '!R36,"TooLow","TooHigh"),"WrongAnswer"),NOT(_xlfn.ISFORMULA('#_5 Cities '!R36)),"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'!R36),_xlfn.FORMULATEXT('5 Cities '!R36),'5 Cities '!R36),"9","#"),"8","#"),"7","#"),"6","#"),"5","#"),"4","#"),"3","#"),"2","#"),"1","#"),"0","#"),CHAR(10),""),"$",""),"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'!R36),_xlfn.FORMULATEXT('5 Cities '!R36),'5 Cities '!R36),"9","#"),"8","#"),"7","#"),"6","#"),"5","#"),"4","#"),"3","#"),"2","#"),"1","#"),"0","#"),CHAR(10),""),"$",""),"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'!R36),_xlfn.FORMULATEXT('#_5 Cities '!R36),'#_5 Cities '!R36),"9","#"),"8","#"),"7","#"),"6","#"),"5","#"),"4","#"),"3","#"),"2","#"),"1","#"),"0","#"),CHAR(10),""),"$",""),"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'!R36),_xlfn.FORMULATEXT('#_5 Cities '!R36),'#_5 Cities '!R36),"9","#"),"8","#"),"7","#"),"6","#"),"5","#"),"4","#"),"3","#"),"2","#"),"1","#"),"0","#"),CHAR(10),""),"$","")," ",""),",","@"),"&gt;","@"),"&lt;","@"),"=","@"),")","@"),"(","@"),"^","@"),"/","@"),"+","@"),"*","@"),"-","@"),"@#","")))/2,TRUE,FALSE),"HardCodeMsg",IF(LEN(IF(_xlfn.ISFORMULA('5 Cities '!R36),_xlfn.FORMULATEXT('5 Cities '!R36),'5 Cities '!R36))-LEN(SUBSTITUTE(IF(_xlfn.ISFORMULA('5 Cities '!R36),_xlfn.FORMULATEXT('5 Cities '!R36),'5 Cities '!R36),"""",""))&gt;LEN(IF(_xlfn.ISFORMULA('#_5 Cities '!R36),_xlfn.FORMULATEXT('#_5 Cities '!R36),'#_5 Cities '!R36))-LEN(SUBSTITUTE(IF(_xlfn.ISFORMULA('#_5 Cities '!R36),_xlfn.FORMULATEXT('#_5 Cities '!R36),'#_5 Cities '!R36),"""","")),TRUE,FALSE),"HardQuoteMsg",IF(LEN(IF(_xlfn.ISFORMULA('5 Cities '!R36),_xlfn.FORMULATEXT('5 Cities '!R36),'5 Cities '!R36))-LEN(SUBSTITUTE(IF(_xlfn.ISFORMULA('5 Cities '!R36),_xlfn.FORMULATEXT('5 Cities '!R36),'5 Cities '!R36),"$",""))&lt;0.5*(LEN(IF(_xlfn.ISFORMULA('#_5 Cities '!R36),_xlfn.FORMULATEXT('#_5 Cities '!R36),'#_5 Cities '!R36))-LEN(SUBSTITUTE(IF(_xlfn.ISFORMULA('#_5 Cities '!R36),_xlfn.FORMULATEXT('#_5 Cities '!R36),'#_5 Cities '!R36),"$",""))),TRUE,FALSE),"MissingAbsMsg",TRUE,"PerfectMsg")</f>
        <v/>
      </c>
      <c r="S36" s="392" t="str">
        <f ca="1">_xlfn.IFS(ISBLANK('5 Cities '!S36),"",IF(NOT(ISNA('#_5 Cities '!S36)),IF(ISNA('5 Cities '!S36),TRUE,FALSE),FALSE),"StuNAMsg",IF(AND(ISNA('#_5 Cities '!S36),ISNA('5 Cities '!S36)),TRUE,FALSE),"PerfectMsg",IF(NOT(ISERROR('#_5 Cities '!S36)),IF(ISERROR('5 Cities '!S36),TRUE,FALSE),FALSE),"StuErrorMsg",IF(TYPE('#_5 Cities '!S36)&lt;&gt;TYPE('5 Cities '!S36),TRUE,FALSE),"WrongTypeMsg",IF(_xlfn.ISFORMULA('#_5 Cities '!S36),IF(NOT(_xlfn.ISFORMULA('5 Cities '!S36)),TRUE),FALSE),"MissingFormulaMsg",IF(NOT(AND(ISNUMBER(FIND("[",_xlfn.FORMULATEXT('#_5 Cities '!S36))),ISNUMBER(FIND("!",_xlfn.FORMULATEXT('#_5 Cities '!S36))))),AND(ISNUMBER(FIND("[",_xlfn.FORMULATEXT('5 Cities '!S36))),ISNUMBER(FIND("!",_xlfn.FORMULATEXT('5 Cities '!S36)))),FALSE),"ExternalRefsMsg",IF(ISNUMBER('#_5 Cities '!S36),IF(ABS('#_5 Cities '!S36-'5 Cities '!S36)&gt;0.00001,TRUE,FALSE),IF('#_5 Cities '!S36&lt;&gt;'5 Cities '!S36,TRUE,FALSE)),IF(ISNUMBER('#_5 Cities '!S36),IF('#_5 Cities '!S36&gt;'5 Cities '!S36,"TooLow","TooHigh"),"WrongAnswer"),NOT(_xlfn.ISFORMULA('#_5 Cities '!S36)),"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'!S36),_xlfn.FORMULATEXT('5 Cities '!S36),'5 Cities '!S36),"9","#"),"8","#"),"7","#"),"6","#"),"5","#"),"4","#"),"3","#"),"2","#"),"1","#"),"0","#"),CHAR(10),""),"$",""),"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'!S36),_xlfn.FORMULATEXT('5 Cities '!S36),'5 Cities '!S36),"9","#"),"8","#"),"7","#"),"6","#"),"5","#"),"4","#"),"3","#"),"2","#"),"1","#"),"0","#"),CHAR(10),""),"$",""),"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'!S36),_xlfn.FORMULATEXT('#_5 Cities '!S36),'#_5 Cities '!S36),"9","#"),"8","#"),"7","#"),"6","#"),"5","#"),"4","#"),"3","#"),"2","#"),"1","#"),"0","#"),CHAR(10),""),"$",""),"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'!S36),_xlfn.FORMULATEXT('#_5 Cities '!S36),'#_5 Cities '!S36),"9","#"),"8","#"),"7","#"),"6","#"),"5","#"),"4","#"),"3","#"),"2","#"),"1","#"),"0","#"),CHAR(10),""),"$","")," ",""),",","@"),"&gt;","@"),"&lt;","@"),"=","@"),")","@"),"(","@"),"^","@"),"/","@"),"+","@"),"*","@"),"-","@"),"@#","")))/2,TRUE,FALSE),"HardCodeMsg",IF(LEN(IF(_xlfn.ISFORMULA('5 Cities '!S36),_xlfn.FORMULATEXT('5 Cities '!S36),'5 Cities '!S36))-LEN(SUBSTITUTE(IF(_xlfn.ISFORMULA('5 Cities '!S36),_xlfn.FORMULATEXT('5 Cities '!S36),'5 Cities '!S36),"""",""))&gt;LEN(IF(_xlfn.ISFORMULA('#_5 Cities '!S36),_xlfn.FORMULATEXT('#_5 Cities '!S36),'#_5 Cities '!S36))-LEN(SUBSTITUTE(IF(_xlfn.ISFORMULA('#_5 Cities '!S36),_xlfn.FORMULATEXT('#_5 Cities '!S36),'#_5 Cities '!S36),"""","")),TRUE,FALSE),"HardQuoteMsg",IF(LEN(IF(_xlfn.ISFORMULA('5 Cities '!S36),_xlfn.FORMULATEXT('5 Cities '!S36),'5 Cities '!S36))-LEN(SUBSTITUTE(IF(_xlfn.ISFORMULA('5 Cities '!S36),_xlfn.FORMULATEXT('5 Cities '!S36),'5 Cities '!S36),"$",""))&lt;0.5*(LEN(IF(_xlfn.ISFORMULA('#_5 Cities '!S36),_xlfn.FORMULATEXT('#_5 Cities '!S36),'#_5 Cities '!S36))-LEN(SUBSTITUTE(IF(_xlfn.ISFORMULA('#_5 Cities '!S36),_xlfn.FORMULATEXT('#_5 Cities '!S36),'#_5 Cities '!S36),"$",""))),TRUE,FALSE),"MissingAbsMsg",TRUE,"PerfectMsg")</f>
        <v/>
      </c>
      <c r="T36" s="301" t="str">
        <f ca="1">_xlfn.IFS(ISBLANK('5 Cities '!T36),"",IF(NOT(ISNA('#_5 Cities '!T36)),IF(ISNA('5 Cities '!T36),TRUE,FALSE),FALSE),"StuNAMsg",IF(AND(ISNA('#_5 Cities '!T36),ISNA('5 Cities '!T36)),TRUE,FALSE),"PerfectMsg",IF(NOT(ISERROR('#_5 Cities '!T36)),IF(ISERROR('5 Cities '!T36),TRUE,FALSE),FALSE),"StuErrorMsg",IF(TYPE('#_5 Cities '!T36)&lt;&gt;TYPE('5 Cities '!T36),TRUE,FALSE),"WrongTypeMsg",IF(_xlfn.ISFORMULA('#_5 Cities '!T36),IF(NOT(_xlfn.ISFORMULA('5 Cities '!T36)),TRUE),FALSE),"MissingFormulaMsg",IF(NOT(AND(ISNUMBER(FIND("[",_xlfn.FORMULATEXT('#_5 Cities '!T36))),ISNUMBER(FIND("!",_xlfn.FORMULATEXT('#_5 Cities '!T36))))),AND(ISNUMBER(FIND("[",_xlfn.FORMULATEXT('5 Cities '!T36))),ISNUMBER(FIND("!",_xlfn.FORMULATEXT('5 Cities '!T36)))),FALSE),"ExternalRefsMsg",IF(ISNUMBER('#_5 Cities '!T36),IF(ABS('#_5 Cities '!T36-'5 Cities '!T36)&gt;0.00001,TRUE,FALSE),IF('#_5 Cities '!T36&lt;&gt;'5 Cities '!T36,TRUE,FALSE)),IF(ISNUMBER('#_5 Cities '!T36),IF('#_5 Cities '!T36&gt;'5 Cities '!T36,"TooLow","TooHigh"),"WrongAnswer"),NOT(_xlfn.ISFORMULA('#_5 Cities '!T36)),"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'!T36),_xlfn.FORMULATEXT('5 Cities '!T36),'5 Cities '!T36),"9","#"),"8","#"),"7","#"),"6","#"),"5","#"),"4","#"),"3","#"),"2","#"),"1","#"),"0","#"),CHAR(10),""),"$",""),"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'!T36),_xlfn.FORMULATEXT('5 Cities '!T36),'5 Cities '!T36),"9","#"),"8","#"),"7","#"),"6","#"),"5","#"),"4","#"),"3","#"),"2","#"),"1","#"),"0","#"),CHAR(10),""),"$",""),"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'!T36),_xlfn.FORMULATEXT('#_5 Cities '!T36),'#_5 Cities '!T36),"9","#"),"8","#"),"7","#"),"6","#"),"5","#"),"4","#"),"3","#"),"2","#"),"1","#"),"0","#"),CHAR(10),""),"$",""),"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'!T36),_xlfn.FORMULATEXT('#_5 Cities '!T36),'#_5 Cities '!T36),"9","#"),"8","#"),"7","#"),"6","#"),"5","#"),"4","#"),"3","#"),"2","#"),"1","#"),"0","#"),CHAR(10),""),"$","")," ",""),",","@"),"&gt;","@"),"&lt;","@"),"=","@"),")","@"),"(","@"),"^","@"),"/","@"),"+","@"),"*","@"),"-","@"),"@#","")))/2,TRUE,FALSE),"HardCodeMsg",IF(LEN(IF(_xlfn.ISFORMULA('5 Cities '!T36),_xlfn.FORMULATEXT('5 Cities '!T36),'5 Cities '!T36))-LEN(SUBSTITUTE(IF(_xlfn.ISFORMULA('5 Cities '!T36),_xlfn.FORMULATEXT('5 Cities '!T36),'5 Cities '!T36),"""",""))&gt;LEN(IF(_xlfn.ISFORMULA('#_5 Cities '!T36),_xlfn.FORMULATEXT('#_5 Cities '!T36),'#_5 Cities '!T36))-LEN(SUBSTITUTE(IF(_xlfn.ISFORMULA('#_5 Cities '!T36),_xlfn.FORMULATEXT('#_5 Cities '!T36),'#_5 Cities '!T36),"""","")),TRUE,FALSE),"HardQuoteMsg",IF(LEN(IF(_xlfn.ISFORMULA('5 Cities '!T36),_xlfn.FORMULATEXT('5 Cities '!T36),'5 Cities '!T36))-LEN(SUBSTITUTE(IF(_xlfn.ISFORMULA('5 Cities '!T36),_xlfn.FORMULATEXT('5 Cities '!T36),'5 Cities '!T36),"$",""))&lt;0.5*(LEN(IF(_xlfn.ISFORMULA('#_5 Cities '!T36),_xlfn.FORMULATEXT('#_5 Cities '!T36),'#_5 Cities '!T36))-LEN(SUBSTITUTE(IF(_xlfn.ISFORMULA('#_5 Cities '!T36),_xlfn.FORMULATEXT('#_5 Cities '!T36),'#_5 Cities '!T36),"$",""))),TRUE,FALSE),"MissingAbsMsg",TRUE,"PerfectMsg")</f>
        <v/>
      </c>
    </row>
    <row r="37" spans="5:20" s="286" customFormat="1" ht="15.5" customHeight="1" x14ac:dyDescent="0.15">
      <c r="E37" s="302">
        <v>0</v>
      </c>
      <c r="F37" s="301">
        <v>0</v>
      </c>
      <c r="G37" s="301">
        <v>0</v>
      </c>
      <c r="H37" s="301" t="str">
        <f ca="1">_xlfn.IFS(ISBLANK('5 Cities '!H37),"",IF(NOT(ISNA('#_5 Cities '!H37)),IF(ISNA('5 Cities '!H37),TRUE,FALSE),FALSE),"StuNAMsg",IF(AND(ISNA('#_5 Cities '!H37),ISNA('5 Cities '!H37)),TRUE,FALSE),"PerfectMsg",IF(NOT(ISERROR('#_5 Cities '!H37)),IF(ISERROR('5 Cities '!H37),TRUE,FALSE),FALSE),"StuErrorMsg",IF(TYPE('#_5 Cities '!H37)&lt;&gt;TYPE('5 Cities '!H37),TRUE,FALSE),"WrongTypeMsg",IF(_xlfn.ISFORMULA('#_5 Cities '!H37),IF(NOT(_xlfn.ISFORMULA('5 Cities '!H37)),TRUE),FALSE),"MissingFormulaMsg",IF(NOT(AND(ISNUMBER(FIND("[",_xlfn.FORMULATEXT('#_5 Cities '!H37))),ISNUMBER(FIND("!",_xlfn.FORMULATEXT('#_5 Cities '!H37))))),AND(ISNUMBER(FIND("[",_xlfn.FORMULATEXT('5 Cities '!H37))),ISNUMBER(FIND("!",_xlfn.FORMULATEXT('5 Cities '!H37)))),FALSE),"ExternalRefsMsg",IF(ISNUMBER('#_5 Cities '!H37),IF(ABS('#_5 Cities '!H37-'5 Cities '!H37)&gt;0.00001,TRUE,FALSE),IF('#_5 Cities '!H37&lt;&gt;'5 Cities '!H37,TRUE,FALSE)),IF(ISNUMBER('#_5 Cities '!H37),IF('#_5 Cities '!H37&gt;'5 Cities '!H37,"TooLow","TooHigh"),"WrongAnswer"),NOT(_xlfn.ISFORMULA('#_5 Cities '!H37)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'!H37),_xlfn.FORMULATEXT('5 Cities '!H37),'5 Cities '!H37),"9","#"),"8","#"),"7","#"),"6","#"),"5","#"),"4","#"),"3","#"),"2","#"),"1","#"),"0","#"),CHAR(10),""),"$",""),"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'!H37),_xlfn.FORMULATEXT('5 Cities '!H37),'5 Cities '!H37),"9","#"),"8","#"),"7","#"),"6","#"),"5","#"),"4","#"),"3","#"),"2","#"),"1","#"),"0","#"),CHAR(10),""),"$",""),"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'!H37),_xlfn.FORMULATEXT('#_5 Cities '!H37),'#_5 Cities '!H37),"9","#"),"8","#"),"7","#"),"6","#"),"5","#"),"4","#"),"3","#"),"2","#"),"1","#"),"0","#"),CHAR(10),""),"$",""),"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'!H37),_xlfn.FORMULATEXT('#_5 Cities '!H37),'#_5 Cities '!H37),"9","#"),"8","#"),"7","#"),"6","#"),"5","#"),"4","#"),"3","#"),"2","#"),"1","#"),"0","#"),CHAR(10),""),"$","")," ",""),",","@"),"&gt;","@"),"&lt;","@"),"=","@"),")","@"),"(","@"),"^","@"),"/","@"),"+","@"),"*","@"),"-","@"),"@#","")))/2,TRUE,FALSE),"HardCodeMsg",IF(LEN(IF(_xlfn.ISFORMULA('5 Cities '!H37),_xlfn.FORMULATEXT('5 Cities '!H37),'5 Cities '!H37))-LEN(SUBSTITUTE(IF(_xlfn.ISFORMULA('5 Cities '!H37),_xlfn.FORMULATEXT('5 Cities '!H37),'5 Cities '!H37),"""",""))&gt;LEN(IF(_xlfn.ISFORMULA('#_5 Cities '!H37),_xlfn.FORMULATEXT('#_5 Cities '!H37),'#_5 Cities '!H37))-LEN(SUBSTITUTE(IF(_xlfn.ISFORMULA('#_5 Cities '!H37),_xlfn.FORMULATEXT('#_5 Cities '!H37),'#_5 Cities '!H37),"""","")),TRUE,FALSE),"HardQuoteMsg",IF(LEN(IF(_xlfn.ISFORMULA('5 Cities '!H37),_xlfn.FORMULATEXT('5 Cities '!H37),'5 Cities '!H37))-LEN(SUBSTITUTE(IF(_xlfn.ISFORMULA('5 Cities '!H37),_xlfn.FORMULATEXT('5 Cities '!H37),'5 Cities '!H37),"$",""))&lt;0.5*(LEN(IF(_xlfn.ISFORMULA('#_5 Cities '!H37),_xlfn.FORMULATEXT('#_5 Cities '!H37),'#_5 Cities '!H37))-LEN(SUBSTITUTE(IF(_xlfn.ISFORMULA('#_5 Cities '!H37),_xlfn.FORMULATEXT('#_5 Cities '!H37),'#_5 Cities '!H37),"$",""))),TRUE,FALSE),"MissingAbsMsg",TRUE,"PerfectMsg")</f>
        <v/>
      </c>
      <c r="I37" s="301" t="str">
        <f ca="1">_xlfn.IFS(ISBLANK('5 Cities '!I37),"",IF(NOT(ISNA('#_5 Cities '!I37)),IF(ISNA('5 Cities '!I37),TRUE,FALSE),FALSE),"StuNAMsg",IF(AND(ISNA('#_5 Cities '!I37),ISNA('5 Cities '!I37)),TRUE,FALSE),"PerfectMsg",IF(NOT(ISERROR('#_5 Cities '!I37)),IF(ISERROR('5 Cities '!I37),TRUE,FALSE),FALSE),"StuErrorMsg",IF(TYPE('#_5 Cities '!I37)&lt;&gt;TYPE('5 Cities '!I37),TRUE,FALSE),"WrongTypeMsg",IF(_xlfn.ISFORMULA('#_5 Cities '!I37),IF(NOT(_xlfn.ISFORMULA('5 Cities '!I37)),TRUE),FALSE),"MissingFormulaMsg",IF(NOT(AND(ISNUMBER(FIND("[",_xlfn.FORMULATEXT('#_5 Cities '!I37))),ISNUMBER(FIND("!",_xlfn.FORMULATEXT('#_5 Cities '!I37))))),AND(ISNUMBER(FIND("[",_xlfn.FORMULATEXT('5 Cities '!I37))),ISNUMBER(FIND("!",_xlfn.FORMULATEXT('5 Cities '!I37)))),FALSE),"ExternalRefsMsg",IF(ISNUMBER('#_5 Cities '!I37),IF(ABS('#_5 Cities '!I37-'5 Cities '!I37)&gt;0.00001,TRUE,FALSE),IF('#_5 Cities '!I37&lt;&gt;'5 Cities '!I37,TRUE,FALSE)),IF(ISNUMBER('#_5 Cities '!I37),IF('#_5 Cities '!I37&gt;'5 Cities '!I37,"TooLow","TooHigh"),"WrongAnswer"),NOT(_xlfn.ISFORMULA('#_5 Cities '!I37)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'!I37),_xlfn.FORMULATEXT('5 Cities '!I37),'5 Cities '!I37),"9","#"),"8","#"),"7","#"),"6","#"),"5","#"),"4","#"),"3","#"),"2","#"),"1","#"),"0","#"),CHAR(10),""),"$",""),"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'!I37),_xlfn.FORMULATEXT('5 Cities '!I37),'5 Cities '!I37),"9","#"),"8","#"),"7","#"),"6","#"),"5","#"),"4","#"),"3","#"),"2","#"),"1","#"),"0","#"),CHAR(10),""),"$",""),"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'!I37),_xlfn.FORMULATEXT('#_5 Cities '!I37),'#_5 Cities '!I37),"9","#"),"8","#"),"7","#"),"6","#"),"5","#"),"4","#"),"3","#"),"2","#"),"1","#"),"0","#"),CHAR(10),""),"$",""),"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'!I37),_xlfn.FORMULATEXT('#_5 Cities '!I37),'#_5 Cities '!I37),"9","#"),"8","#"),"7","#"),"6","#"),"5","#"),"4","#"),"3","#"),"2","#"),"1","#"),"0","#"),CHAR(10),""),"$","")," ",""),",","@"),"&gt;","@"),"&lt;","@"),"=","@"),")","@"),"(","@"),"^","@"),"/","@"),"+","@"),"*","@"),"-","@"),"@#","")))/2,TRUE,FALSE),"HardCodeMsg",IF(LEN(IF(_xlfn.ISFORMULA('5 Cities '!I37),_xlfn.FORMULATEXT('5 Cities '!I37),'5 Cities '!I37))-LEN(SUBSTITUTE(IF(_xlfn.ISFORMULA('5 Cities '!I37),_xlfn.FORMULATEXT('5 Cities '!I37),'5 Cities '!I37),"""",""))&gt;LEN(IF(_xlfn.ISFORMULA('#_5 Cities '!I37),_xlfn.FORMULATEXT('#_5 Cities '!I37),'#_5 Cities '!I37))-LEN(SUBSTITUTE(IF(_xlfn.ISFORMULA('#_5 Cities '!I37),_xlfn.FORMULATEXT('#_5 Cities '!I37),'#_5 Cities '!I37),"""","")),TRUE,FALSE),"HardQuoteMsg",IF(LEN(IF(_xlfn.ISFORMULA('5 Cities '!I37),_xlfn.FORMULATEXT('5 Cities '!I37),'5 Cities '!I37))-LEN(SUBSTITUTE(IF(_xlfn.ISFORMULA('5 Cities '!I37),_xlfn.FORMULATEXT('5 Cities '!I37),'5 Cities '!I37),"$",""))&lt;0.5*(LEN(IF(_xlfn.ISFORMULA('#_5 Cities '!I37),_xlfn.FORMULATEXT('#_5 Cities '!I37),'#_5 Cities '!I37))-LEN(SUBSTITUTE(IF(_xlfn.ISFORMULA('#_5 Cities '!I37),_xlfn.FORMULATEXT('#_5 Cities '!I37),'#_5 Cities '!I37),"$",""))),TRUE,FALSE),"MissingAbsMsg",TRUE,"PerfectMsg")</f>
        <v/>
      </c>
      <c r="J37" s="391">
        <v>0</v>
      </c>
      <c r="K37" s="301">
        <v>0</v>
      </c>
      <c r="L37" s="301">
        <v>0</v>
      </c>
      <c r="M37" s="392">
        <v>0</v>
      </c>
      <c r="N37" s="301">
        <v>0</v>
      </c>
      <c r="O37" s="391">
        <v>0</v>
      </c>
      <c r="P37" s="393">
        <v>6.45</v>
      </c>
      <c r="R37" s="410" t="str">
        <f ca="1">_xlfn.IFS(ISBLANK('5 Cities '!R37),"",IF(NOT(ISNA('#_5 Cities '!R37)),IF(ISNA('5 Cities '!R37),TRUE,FALSE),FALSE),"StuNAMsg",IF(AND(ISNA('#_5 Cities '!R37),ISNA('5 Cities '!R37)),TRUE,FALSE),"PerfectMsg",IF(NOT(ISERROR('#_5 Cities '!R37)),IF(ISERROR('5 Cities '!R37),TRUE,FALSE),FALSE),"StuErrorMsg",IF(TYPE('#_5 Cities '!R37)&lt;&gt;TYPE('5 Cities '!R37),TRUE,FALSE),"WrongTypeMsg",IF(_xlfn.ISFORMULA('#_5 Cities '!R37),IF(NOT(_xlfn.ISFORMULA('5 Cities '!R37)),TRUE),FALSE),"MissingFormulaMsg",IF(NOT(AND(ISNUMBER(FIND("[",_xlfn.FORMULATEXT('#_5 Cities '!R37))),ISNUMBER(FIND("!",_xlfn.FORMULATEXT('#_5 Cities '!R37))))),AND(ISNUMBER(FIND("[",_xlfn.FORMULATEXT('5 Cities '!R37))),ISNUMBER(FIND("!",_xlfn.FORMULATEXT('5 Cities '!R37)))),FALSE),"ExternalRefsMsg",IF(ISNUMBER('#_5 Cities '!R37),IF(ABS('#_5 Cities '!R37-'5 Cities '!R37)&gt;0.00001,TRUE,FALSE),IF('#_5 Cities '!R37&lt;&gt;'5 Cities '!R37,TRUE,FALSE)),IF(ISNUMBER('#_5 Cities '!R37),IF('#_5 Cities '!R37&gt;'5 Cities '!R37,"TooLow","TooHigh"),"WrongAnswer"),NOT(_xlfn.ISFORMULA('#_5 Cities '!R37)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'!R37),_xlfn.FORMULATEXT('5 Cities '!R37),'5 Cities '!R37),"9","#"),"8","#"),"7","#"),"6","#"),"5","#"),"4","#"),"3","#"),"2","#"),"1","#"),"0","#"),CHAR(10),""),"$",""),"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'!R37),_xlfn.FORMULATEXT('5 Cities '!R37),'5 Cities '!R37),"9","#"),"8","#"),"7","#"),"6","#"),"5","#"),"4","#"),"3","#"),"2","#"),"1","#"),"0","#"),CHAR(10),""),"$",""),"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'!R37),_xlfn.FORMULATEXT('#_5 Cities '!R37),'#_5 Cities '!R37),"9","#"),"8","#"),"7","#"),"6","#"),"5","#"),"4","#"),"3","#"),"2","#"),"1","#"),"0","#"),CHAR(10),""),"$",""),"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'!R37),_xlfn.FORMULATEXT('#_5 Cities '!R37),'#_5 Cities '!R37),"9","#"),"8","#"),"7","#"),"6","#"),"5","#"),"4","#"),"3","#"),"2","#"),"1","#"),"0","#"),CHAR(10),""),"$","")," ",""),",","@"),"&gt;","@"),"&lt;","@"),"=","@"),")","@"),"(","@"),"^","@"),"/","@"),"+","@"),"*","@"),"-","@"),"@#","")))/2,TRUE,FALSE),"HardCodeMsg",IF(LEN(IF(_xlfn.ISFORMULA('5 Cities '!R37),_xlfn.FORMULATEXT('5 Cities '!R37),'5 Cities '!R37))-LEN(SUBSTITUTE(IF(_xlfn.ISFORMULA('5 Cities '!R37),_xlfn.FORMULATEXT('5 Cities '!R37),'5 Cities '!R37),"""",""))&gt;LEN(IF(_xlfn.ISFORMULA('#_5 Cities '!R37),_xlfn.FORMULATEXT('#_5 Cities '!R37),'#_5 Cities '!R37))-LEN(SUBSTITUTE(IF(_xlfn.ISFORMULA('#_5 Cities '!R37),_xlfn.FORMULATEXT('#_5 Cities '!R37),'#_5 Cities '!R37),"""","")),TRUE,FALSE),"HardQuoteMsg",IF(LEN(IF(_xlfn.ISFORMULA('5 Cities '!R37),_xlfn.FORMULATEXT('5 Cities '!R37),'5 Cities '!R37))-LEN(SUBSTITUTE(IF(_xlfn.ISFORMULA('5 Cities '!R37),_xlfn.FORMULATEXT('5 Cities '!R37),'5 Cities '!R37),"$",""))&lt;0.5*(LEN(IF(_xlfn.ISFORMULA('#_5 Cities '!R37),_xlfn.FORMULATEXT('#_5 Cities '!R37),'#_5 Cities '!R37))-LEN(SUBSTITUTE(IF(_xlfn.ISFORMULA('#_5 Cities '!R37),_xlfn.FORMULATEXT('#_5 Cities '!R37),'#_5 Cities '!R37),"$",""))),TRUE,FALSE),"MissingAbsMsg",TRUE,"PerfectMsg")</f>
        <v/>
      </c>
      <c r="S37" s="392" t="str">
        <f ca="1">_xlfn.IFS(ISBLANK('5 Cities '!S37),"",IF(NOT(ISNA('#_5 Cities '!S37)),IF(ISNA('5 Cities '!S37),TRUE,FALSE),FALSE),"StuNAMsg",IF(AND(ISNA('#_5 Cities '!S37),ISNA('5 Cities '!S37)),TRUE,FALSE),"PerfectMsg",IF(NOT(ISERROR('#_5 Cities '!S37)),IF(ISERROR('5 Cities '!S37),TRUE,FALSE),FALSE),"StuErrorMsg",IF(TYPE('#_5 Cities '!S37)&lt;&gt;TYPE('5 Cities '!S37),TRUE,FALSE),"WrongTypeMsg",IF(_xlfn.ISFORMULA('#_5 Cities '!S37),IF(NOT(_xlfn.ISFORMULA('5 Cities '!S37)),TRUE),FALSE),"MissingFormulaMsg",IF(NOT(AND(ISNUMBER(FIND("[",_xlfn.FORMULATEXT('#_5 Cities '!S37))),ISNUMBER(FIND("!",_xlfn.FORMULATEXT('#_5 Cities '!S37))))),AND(ISNUMBER(FIND("[",_xlfn.FORMULATEXT('5 Cities '!S37))),ISNUMBER(FIND("!",_xlfn.FORMULATEXT('5 Cities '!S37)))),FALSE),"ExternalRefsMsg",IF(ISNUMBER('#_5 Cities '!S37),IF(ABS('#_5 Cities '!S37-'5 Cities '!S37)&gt;0.00001,TRUE,FALSE),IF('#_5 Cities '!S37&lt;&gt;'5 Cities '!S37,TRUE,FALSE)),IF(ISNUMBER('#_5 Cities '!S37),IF('#_5 Cities '!S37&gt;'5 Cities '!S37,"TooLow","TooHigh"),"WrongAnswer"),NOT(_xlfn.ISFORMULA('#_5 Cities '!S37)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'!S37),_xlfn.FORMULATEXT('5 Cities '!S37),'5 Cities '!S37),"9","#"),"8","#"),"7","#"),"6","#"),"5","#"),"4","#"),"3","#"),"2","#"),"1","#"),"0","#"),CHAR(10),""),"$",""),"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'!S37),_xlfn.FORMULATEXT('5 Cities '!S37),'5 Cities '!S37),"9","#"),"8","#"),"7","#"),"6","#"),"5","#"),"4","#"),"3","#"),"2","#"),"1","#"),"0","#"),CHAR(10),""),"$",""),"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'!S37),_xlfn.FORMULATEXT('#_5 Cities '!S37),'#_5 Cities '!S37),"9","#"),"8","#"),"7","#"),"6","#"),"5","#"),"4","#"),"3","#"),"2","#"),"1","#"),"0","#"),CHAR(10),""),"$",""),"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'!S37),_xlfn.FORMULATEXT('#_5 Cities '!S37),'#_5 Cities '!S37),"9","#"),"8","#"),"7","#"),"6","#"),"5","#"),"4","#"),"3","#"),"2","#"),"1","#"),"0","#"),CHAR(10),""),"$","")," ",""),",","@"),"&gt;","@"),"&lt;","@"),"=","@"),")","@"),"(","@"),"^","@"),"/","@"),"+","@"),"*","@"),"-","@"),"@#","")))/2,TRUE,FALSE),"HardCodeMsg",IF(LEN(IF(_xlfn.ISFORMULA('5 Cities '!S37),_xlfn.FORMULATEXT('5 Cities '!S37),'5 Cities '!S37))-LEN(SUBSTITUTE(IF(_xlfn.ISFORMULA('5 Cities '!S37),_xlfn.FORMULATEXT('5 Cities '!S37),'5 Cities '!S37),"""",""))&gt;LEN(IF(_xlfn.ISFORMULA('#_5 Cities '!S37),_xlfn.FORMULATEXT('#_5 Cities '!S37),'#_5 Cities '!S37))-LEN(SUBSTITUTE(IF(_xlfn.ISFORMULA('#_5 Cities '!S37),_xlfn.FORMULATEXT('#_5 Cities '!S37),'#_5 Cities '!S37),"""","")),TRUE,FALSE),"HardQuoteMsg",IF(LEN(IF(_xlfn.ISFORMULA('5 Cities '!S37),_xlfn.FORMULATEXT('5 Cities '!S37),'5 Cities '!S37))-LEN(SUBSTITUTE(IF(_xlfn.ISFORMULA('5 Cities '!S37),_xlfn.FORMULATEXT('5 Cities '!S37),'5 Cities '!S37),"$",""))&lt;0.5*(LEN(IF(_xlfn.ISFORMULA('#_5 Cities '!S37),_xlfn.FORMULATEXT('#_5 Cities '!S37),'#_5 Cities '!S37))-LEN(SUBSTITUTE(IF(_xlfn.ISFORMULA('#_5 Cities '!S37),_xlfn.FORMULATEXT('#_5 Cities '!S37),'#_5 Cities '!S37),"$",""))),TRUE,FALSE),"MissingAbsMsg",TRUE,"PerfectMsg")</f>
        <v/>
      </c>
      <c r="T37" s="301" t="str">
        <f ca="1">_xlfn.IFS(ISBLANK('5 Cities '!T37),"",IF(NOT(ISNA('#_5 Cities '!T37)),IF(ISNA('5 Cities '!T37),TRUE,FALSE),FALSE),"StuNAMsg",IF(AND(ISNA('#_5 Cities '!T37),ISNA('5 Cities '!T37)),TRUE,FALSE),"PerfectMsg",IF(NOT(ISERROR('#_5 Cities '!T37)),IF(ISERROR('5 Cities '!T37),TRUE,FALSE),FALSE),"StuErrorMsg",IF(TYPE('#_5 Cities '!T37)&lt;&gt;TYPE('5 Cities '!T37),TRUE,FALSE),"WrongTypeMsg",IF(_xlfn.ISFORMULA('#_5 Cities '!T37),IF(NOT(_xlfn.ISFORMULA('5 Cities '!T37)),TRUE),FALSE),"MissingFormulaMsg",IF(NOT(AND(ISNUMBER(FIND("[",_xlfn.FORMULATEXT('#_5 Cities '!T37))),ISNUMBER(FIND("!",_xlfn.FORMULATEXT('#_5 Cities '!T37))))),AND(ISNUMBER(FIND("[",_xlfn.FORMULATEXT('5 Cities '!T37))),ISNUMBER(FIND("!",_xlfn.FORMULATEXT('5 Cities '!T37)))),FALSE),"ExternalRefsMsg",IF(ISNUMBER('#_5 Cities '!T37),IF(ABS('#_5 Cities '!T37-'5 Cities '!T37)&gt;0.00001,TRUE,FALSE),IF('#_5 Cities '!T37&lt;&gt;'5 Cities '!T37,TRUE,FALSE)),IF(ISNUMBER('#_5 Cities '!T37),IF('#_5 Cities '!T37&gt;'5 Cities '!T37,"TooLow","TooHigh"),"WrongAnswer"),NOT(_xlfn.ISFORMULA('#_5 Cities '!T37)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'!T37),_xlfn.FORMULATEXT('5 Cities '!T37),'5 Cities '!T37),"9","#"),"8","#"),"7","#"),"6","#"),"5","#"),"4","#"),"3","#"),"2","#"),"1","#"),"0","#"),CHAR(10),""),"$",""),"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'!T37),_xlfn.FORMULATEXT('5 Cities '!T37),'5 Cities '!T37),"9","#"),"8","#"),"7","#"),"6","#"),"5","#"),"4","#"),"3","#"),"2","#"),"1","#"),"0","#"),CHAR(10),""),"$",""),"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'!T37),_xlfn.FORMULATEXT('#_5 Cities '!T37),'#_5 Cities '!T37),"9","#"),"8","#"),"7","#"),"6","#"),"5","#"),"4","#"),"3","#"),"2","#"),"1","#"),"0","#"),CHAR(10),""),"$",""),"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'!T37),_xlfn.FORMULATEXT('#_5 Cities '!T37),'#_5 Cities '!T37),"9","#"),"8","#"),"7","#"),"6","#"),"5","#"),"4","#"),"3","#"),"2","#"),"1","#"),"0","#"),CHAR(10),""),"$","")," ",""),",","@"),"&gt;","@"),"&lt;","@"),"=","@"),")","@"),"(","@"),"^","@"),"/","@"),"+","@"),"*","@"),"-","@"),"@#","")))/2,TRUE,FALSE),"HardCodeMsg",IF(LEN(IF(_xlfn.ISFORMULA('5 Cities '!T37),_xlfn.FORMULATEXT('5 Cities '!T37),'5 Cities '!T37))-LEN(SUBSTITUTE(IF(_xlfn.ISFORMULA('5 Cities '!T37),_xlfn.FORMULATEXT('5 Cities '!T37),'5 Cities '!T37),"""",""))&gt;LEN(IF(_xlfn.ISFORMULA('#_5 Cities '!T37),_xlfn.FORMULATEXT('#_5 Cities '!T37),'#_5 Cities '!T37))-LEN(SUBSTITUTE(IF(_xlfn.ISFORMULA('#_5 Cities '!T37),_xlfn.FORMULATEXT('#_5 Cities '!T37),'#_5 Cities '!T37),"""","")),TRUE,FALSE),"HardQuoteMsg",IF(LEN(IF(_xlfn.ISFORMULA('5 Cities '!T37),_xlfn.FORMULATEXT('5 Cities '!T37),'5 Cities '!T37))-LEN(SUBSTITUTE(IF(_xlfn.ISFORMULA('5 Cities '!T37),_xlfn.FORMULATEXT('5 Cities '!T37),'5 Cities '!T37),"$",""))&lt;0.5*(LEN(IF(_xlfn.ISFORMULA('#_5 Cities '!T37),_xlfn.FORMULATEXT('#_5 Cities '!T37),'#_5 Cities '!T37))-LEN(SUBSTITUTE(IF(_xlfn.ISFORMULA('#_5 Cities '!T37),_xlfn.FORMULATEXT('#_5 Cities '!T37),'#_5 Cities '!T37),"$",""))),TRUE,FALSE),"MissingAbsMsg",TRUE,"PerfectMsg")</f>
        <v/>
      </c>
    </row>
    <row r="38" spans="5:20" s="286" customFormat="1" ht="15.5" customHeight="1" x14ac:dyDescent="0.15">
      <c r="E38" s="302">
        <v>0</v>
      </c>
      <c r="F38" s="301">
        <v>0</v>
      </c>
      <c r="G38" s="301">
        <v>0</v>
      </c>
      <c r="H38" s="301" t="str">
        <f ca="1">_xlfn.IFS(ISBLANK('5 Cities '!H38),"",IF(NOT(ISNA('#_5 Cities '!H38)),IF(ISNA('5 Cities '!H38),TRUE,FALSE),FALSE),"StuNAMsg",IF(AND(ISNA('#_5 Cities '!H38),ISNA('5 Cities '!H38)),TRUE,FALSE),"PerfectMsg",IF(NOT(ISERROR('#_5 Cities '!H38)),IF(ISERROR('5 Cities '!H38),TRUE,FALSE),FALSE),"StuErrorMsg",IF(TYPE('#_5 Cities '!H38)&lt;&gt;TYPE('5 Cities '!H38),TRUE,FALSE),"WrongTypeMsg",IF(_xlfn.ISFORMULA('#_5 Cities '!H38),IF(NOT(_xlfn.ISFORMULA('5 Cities '!H38)),TRUE),FALSE),"MissingFormulaMsg",IF(NOT(AND(ISNUMBER(FIND("[",_xlfn.FORMULATEXT('#_5 Cities '!H38))),ISNUMBER(FIND("!",_xlfn.FORMULATEXT('#_5 Cities '!H38))))),AND(ISNUMBER(FIND("[",_xlfn.FORMULATEXT('5 Cities '!H38))),ISNUMBER(FIND("!",_xlfn.FORMULATEXT('5 Cities '!H38)))),FALSE),"ExternalRefsMsg",IF(ISNUMBER('#_5 Cities '!H38),IF(ABS('#_5 Cities '!H38-'5 Cities '!H38)&gt;0.00001,TRUE,FALSE),IF('#_5 Cities '!H38&lt;&gt;'5 Cities '!H38,TRUE,FALSE)),IF(ISNUMBER('#_5 Cities '!H38),IF('#_5 Cities '!H38&gt;'5 Cities '!H38,"TooLow","TooHigh"),"WrongAnswer"),NOT(_xlfn.ISFORMULA('#_5 Cities '!H38)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'!H38),_xlfn.FORMULATEXT('5 Cities '!H38),'5 Cities '!H38),"9","#"),"8","#"),"7","#"),"6","#"),"5","#"),"4","#"),"3","#"),"2","#"),"1","#"),"0","#"),CHAR(10),""),"$",""),"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'!H38),_xlfn.FORMULATEXT('5 Cities '!H38),'5 Cities '!H38),"9","#"),"8","#"),"7","#"),"6","#"),"5","#"),"4","#"),"3","#"),"2","#"),"1","#"),"0","#"),CHAR(10),""),"$",""),"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'!H38),_xlfn.FORMULATEXT('#_5 Cities '!H38),'#_5 Cities '!H38),"9","#"),"8","#"),"7","#"),"6","#"),"5","#"),"4","#"),"3","#"),"2","#"),"1","#"),"0","#"),CHAR(10),""),"$",""),"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'!H38),_xlfn.FORMULATEXT('#_5 Cities '!H38),'#_5 Cities '!H38),"9","#"),"8","#"),"7","#"),"6","#"),"5","#"),"4","#"),"3","#"),"2","#"),"1","#"),"0","#"),CHAR(10),""),"$","")," ",""),",","@"),"&gt;","@"),"&lt;","@"),"=","@"),")","@"),"(","@"),"^","@"),"/","@"),"+","@"),"*","@"),"-","@"),"@#","")))/2,TRUE,FALSE),"HardCodeMsg",IF(LEN(IF(_xlfn.ISFORMULA('5 Cities '!H38),_xlfn.FORMULATEXT('5 Cities '!H38),'5 Cities '!H38))-LEN(SUBSTITUTE(IF(_xlfn.ISFORMULA('5 Cities '!H38),_xlfn.FORMULATEXT('5 Cities '!H38),'5 Cities '!H38),"""",""))&gt;LEN(IF(_xlfn.ISFORMULA('#_5 Cities '!H38),_xlfn.FORMULATEXT('#_5 Cities '!H38),'#_5 Cities '!H38))-LEN(SUBSTITUTE(IF(_xlfn.ISFORMULA('#_5 Cities '!H38),_xlfn.FORMULATEXT('#_5 Cities '!H38),'#_5 Cities '!H38),"""","")),TRUE,FALSE),"HardQuoteMsg",IF(LEN(IF(_xlfn.ISFORMULA('5 Cities '!H38),_xlfn.FORMULATEXT('5 Cities '!H38),'5 Cities '!H38))-LEN(SUBSTITUTE(IF(_xlfn.ISFORMULA('5 Cities '!H38),_xlfn.FORMULATEXT('5 Cities '!H38),'5 Cities '!H38),"$",""))&lt;0.5*(LEN(IF(_xlfn.ISFORMULA('#_5 Cities '!H38),_xlfn.FORMULATEXT('#_5 Cities '!H38),'#_5 Cities '!H38))-LEN(SUBSTITUTE(IF(_xlfn.ISFORMULA('#_5 Cities '!H38),_xlfn.FORMULATEXT('#_5 Cities '!H38),'#_5 Cities '!H38),"$",""))),TRUE,FALSE),"MissingAbsMsg",TRUE,"PerfectMsg")</f>
        <v/>
      </c>
      <c r="I38" s="301" t="str">
        <f ca="1">_xlfn.IFS(ISBLANK('5 Cities '!I38),"",IF(NOT(ISNA('#_5 Cities '!I38)),IF(ISNA('5 Cities '!I38),TRUE,FALSE),FALSE),"StuNAMsg",IF(AND(ISNA('#_5 Cities '!I38),ISNA('5 Cities '!I38)),TRUE,FALSE),"PerfectMsg",IF(NOT(ISERROR('#_5 Cities '!I38)),IF(ISERROR('5 Cities '!I38),TRUE,FALSE),FALSE),"StuErrorMsg",IF(TYPE('#_5 Cities '!I38)&lt;&gt;TYPE('5 Cities '!I38),TRUE,FALSE),"WrongTypeMsg",IF(_xlfn.ISFORMULA('#_5 Cities '!I38),IF(NOT(_xlfn.ISFORMULA('5 Cities '!I38)),TRUE),FALSE),"MissingFormulaMsg",IF(NOT(AND(ISNUMBER(FIND("[",_xlfn.FORMULATEXT('#_5 Cities '!I38))),ISNUMBER(FIND("!",_xlfn.FORMULATEXT('#_5 Cities '!I38))))),AND(ISNUMBER(FIND("[",_xlfn.FORMULATEXT('5 Cities '!I38))),ISNUMBER(FIND("!",_xlfn.FORMULATEXT('5 Cities '!I38)))),FALSE),"ExternalRefsMsg",IF(ISNUMBER('#_5 Cities '!I38),IF(ABS('#_5 Cities '!I38-'5 Cities '!I38)&gt;0.00001,TRUE,FALSE),IF('#_5 Cities '!I38&lt;&gt;'5 Cities '!I38,TRUE,FALSE)),IF(ISNUMBER('#_5 Cities '!I38),IF('#_5 Cities '!I38&gt;'5 Cities '!I38,"TooLow","TooHigh"),"WrongAnswer"),NOT(_xlfn.ISFORMULA('#_5 Cities '!I38)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'!I38),_xlfn.FORMULATEXT('5 Cities '!I38),'5 Cities '!I38),"9","#"),"8","#"),"7","#"),"6","#"),"5","#"),"4","#"),"3","#"),"2","#"),"1","#"),"0","#"),CHAR(10),""),"$",""),"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'!I38),_xlfn.FORMULATEXT('5 Cities '!I38),'5 Cities '!I38),"9","#"),"8","#"),"7","#"),"6","#"),"5","#"),"4","#"),"3","#"),"2","#"),"1","#"),"0","#"),CHAR(10),""),"$",""),"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'!I38),_xlfn.FORMULATEXT('#_5 Cities '!I38),'#_5 Cities '!I38),"9","#"),"8","#"),"7","#"),"6","#"),"5","#"),"4","#"),"3","#"),"2","#"),"1","#"),"0","#"),CHAR(10),""),"$",""),"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'!I38),_xlfn.FORMULATEXT('#_5 Cities '!I38),'#_5 Cities '!I38),"9","#"),"8","#"),"7","#"),"6","#"),"5","#"),"4","#"),"3","#"),"2","#"),"1","#"),"0","#"),CHAR(10),""),"$","")," ",""),",","@"),"&gt;","@"),"&lt;","@"),"=","@"),")","@"),"(","@"),"^","@"),"/","@"),"+","@"),"*","@"),"-","@"),"@#","")))/2,TRUE,FALSE),"HardCodeMsg",IF(LEN(IF(_xlfn.ISFORMULA('5 Cities '!I38),_xlfn.FORMULATEXT('5 Cities '!I38),'5 Cities '!I38))-LEN(SUBSTITUTE(IF(_xlfn.ISFORMULA('5 Cities '!I38),_xlfn.FORMULATEXT('5 Cities '!I38),'5 Cities '!I38),"""",""))&gt;LEN(IF(_xlfn.ISFORMULA('#_5 Cities '!I38),_xlfn.FORMULATEXT('#_5 Cities '!I38),'#_5 Cities '!I38))-LEN(SUBSTITUTE(IF(_xlfn.ISFORMULA('#_5 Cities '!I38),_xlfn.FORMULATEXT('#_5 Cities '!I38),'#_5 Cities '!I38),"""","")),TRUE,FALSE),"HardQuoteMsg",IF(LEN(IF(_xlfn.ISFORMULA('5 Cities '!I38),_xlfn.FORMULATEXT('5 Cities '!I38),'5 Cities '!I38))-LEN(SUBSTITUTE(IF(_xlfn.ISFORMULA('5 Cities '!I38),_xlfn.FORMULATEXT('5 Cities '!I38),'5 Cities '!I38),"$",""))&lt;0.5*(LEN(IF(_xlfn.ISFORMULA('#_5 Cities '!I38),_xlfn.FORMULATEXT('#_5 Cities '!I38),'#_5 Cities '!I38))-LEN(SUBSTITUTE(IF(_xlfn.ISFORMULA('#_5 Cities '!I38),_xlfn.FORMULATEXT('#_5 Cities '!I38),'#_5 Cities '!I38),"$",""))),TRUE,FALSE),"MissingAbsMsg",TRUE,"PerfectMsg")</f>
        <v/>
      </c>
      <c r="J38" s="391">
        <v>0</v>
      </c>
      <c r="K38" s="301">
        <v>0</v>
      </c>
      <c r="L38" s="301">
        <v>0</v>
      </c>
      <c r="M38" s="392">
        <v>0</v>
      </c>
      <c r="N38" s="301">
        <v>0</v>
      </c>
      <c r="O38" s="391">
        <v>0</v>
      </c>
      <c r="P38" s="393">
        <v>7.06</v>
      </c>
      <c r="R38" s="410" t="str">
        <f ca="1">_xlfn.IFS(ISBLANK('5 Cities '!R38),"",IF(NOT(ISNA('#_5 Cities '!R38)),IF(ISNA('5 Cities '!R38),TRUE,FALSE),FALSE),"StuNAMsg",IF(AND(ISNA('#_5 Cities '!R38),ISNA('5 Cities '!R38)),TRUE,FALSE),"PerfectMsg",IF(NOT(ISERROR('#_5 Cities '!R38)),IF(ISERROR('5 Cities '!R38),TRUE,FALSE),FALSE),"StuErrorMsg",IF(TYPE('#_5 Cities '!R38)&lt;&gt;TYPE('5 Cities '!R38),TRUE,FALSE),"WrongTypeMsg",IF(_xlfn.ISFORMULA('#_5 Cities '!R38),IF(NOT(_xlfn.ISFORMULA('5 Cities '!R38)),TRUE),FALSE),"MissingFormulaMsg",IF(NOT(AND(ISNUMBER(FIND("[",_xlfn.FORMULATEXT('#_5 Cities '!R38))),ISNUMBER(FIND("!",_xlfn.FORMULATEXT('#_5 Cities '!R38))))),AND(ISNUMBER(FIND("[",_xlfn.FORMULATEXT('5 Cities '!R38))),ISNUMBER(FIND("!",_xlfn.FORMULATEXT('5 Cities '!R38)))),FALSE),"ExternalRefsMsg",IF(ISNUMBER('#_5 Cities '!R38),IF(ABS('#_5 Cities '!R38-'5 Cities '!R38)&gt;0.00001,TRUE,FALSE),IF('#_5 Cities '!R38&lt;&gt;'5 Cities '!R38,TRUE,FALSE)),IF(ISNUMBER('#_5 Cities '!R38),IF('#_5 Cities '!R38&gt;'5 Cities '!R38,"TooLow","TooHigh"),"WrongAnswer"),NOT(_xlfn.ISFORMULA('#_5 Cities '!R38)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'!R38),_xlfn.FORMULATEXT('5 Cities '!R38),'5 Cities '!R38),"9","#"),"8","#"),"7","#"),"6","#"),"5","#"),"4","#"),"3","#"),"2","#"),"1","#"),"0","#"),CHAR(10),""),"$",""),"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'!R38),_xlfn.FORMULATEXT('5 Cities '!R38),'5 Cities '!R38),"9","#"),"8","#"),"7","#"),"6","#"),"5","#"),"4","#"),"3","#"),"2","#"),"1","#"),"0","#"),CHAR(10),""),"$",""),"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'!R38),_xlfn.FORMULATEXT('#_5 Cities '!R38),'#_5 Cities '!R38),"9","#"),"8","#"),"7","#"),"6","#"),"5","#"),"4","#"),"3","#"),"2","#"),"1","#"),"0","#"),CHAR(10),""),"$",""),"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'!R38),_xlfn.FORMULATEXT('#_5 Cities '!R38),'#_5 Cities '!R38),"9","#"),"8","#"),"7","#"),"6","#"),"5","#"),"4","#"),"3","#"),"2","#"),"1","#"),"0","#"),CHAR(10),""),"$","")," ",""),",","@"),"&gt;","@"),"&lt;","@"),"=","@"),")","@"),"(","@"),"^","@"),"/","@"),"+","@"),"*","@"),"-","@"),"@#","")))/2,TRUE,FALSE),"HardCodeMsg",IF(LEN(IF(_xlfn.ISFORMULA('5 Cities '!R38),_xlfn.FORMULATEXT('5 Cities '!R38),'5 Cities '!R38))-LEN(SUBSTITUTE(IF(_xlfn.ISFORMULA('5 Cities '!R38),_xlfn.FORMULATEXT('5 Cities '!R38),'5 Cities '!R38),"""",""))&gt;LEN(IF(_xlfn.ISFORMULA('#_5 Cities '!R38),_xlfn.FORMULATEXT('#_5 Cities '!R38),'#_5 Cities '!R38))-LEN(SUBSTITUTE(IF(_xlfn.ISFORMULA('#_5 Cities '!R38),_xlfn.FORMULATEXT('#_5 Cities '!R38),'#_5 Cities '!R38),"""","")),TRUE,FALSE),"HardQuoteMsg",IF(LEN(IF(_xlfn.ISFORMULA('5 Cities '!R38),_xlfn.FORMULATEXT('5 Cities '!R38),'5 Cities '!R38))-LEN(SUBSTITUTE(IF(_xlfn.ISFORMULA('5 Cities '!R38),_xlfn.FORMULATEXT('5 Cities '!R38),'5 Cities '!R38),"$",""))&lt;0.5*(LEN(IF(_xlfn.ISFORMULA('#_5 Cities '!R38),_xlfn.FORMULATEXT('#_5 Cities '!R38),'#_5 Cities '!R38))-LEN(SUBSTITUTE(IF(_xlfn.ISFORMULA('#_5 Cities '!R38),_xlfn.FORMULATEXT('#_5 Cities '!R38),'#_5 Cities '!R38),"$",""))),TRUE,FALSE),"MissingAbsMsg",TRUE,"PerfectMsg")</f>
        <v/>
      </c>
      <c r="S38" s="392" t="str">
        <f ca="1">_xlfn.IFS(ISBLANK('5 Cities '!S38),"",IF(NOT(ISNA('#_5 Cities '!S38)),IF(ISNA('5 Cities '!S38),TRUE,FALSE),FALSE),"StuNAMsg",IF(AND(ISNA('#_5 Cities '!S38),ISNA('5 Cities '!S38)),TRUE,FALSE),"PerfectMsg",IF(NOT(ISERROR('#_5 Cities '!S38)),IF(ISERROR('5 Cities '!S38),TRUE,FALSE),FALSE),"StuErrorMsg",IF(TYPE('#_5 Cities '!S38)&lt;&gt;TYPE('5 Cities '!S38),TRUE,FALSE),"WrongTypeMsg",IF(_xlfn.ISFORMULA('#_5 Cities '!S38),IF(NOT(_xlfn.ISFORMULA('5 Cities '!S38)),TRUE),FALSE),"MissingFormulaMsg",IF(NOT(AND(ISNUMBER(FIND("[",_xlfn.FORMULATEXT('#_5 Cities '!S38))),ISNUMBER(FIND("!",_xlfn.FORMULATEXT('#_5 Cities '!S38))))),AND(ISNUMBER(FIND("[",_xlfn.FORMULATEXT('5 Cities '!S38))),ISNUMBER(FIND("!",_xlfn.FORMULATEXT('5 Cities '!S38)))),FALSE),"ExternalRefsMsg",IF(ISNUMBER('#_5 Cities '!S38),IF(ABS('#_5 Cities '!S38-'5 Cities '!S38)&gt;0.00001,TRUE,FALSE),IF('#_5 Cities '!S38&lt;&gt;'5 Cities '!S38,TRUE,FALSE)),IF(ISNUMBER('#_5 Cities '!S38),IF('#_5 Cities '!S38&gt;'5 Cities '!S38,"TooLow","TooHigh"),"WrongAnswer"),NOT(_xlfn.ISFORMULA('#_5 Cities '!S38)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'!S38),_xlfn.FORMULATEXT('5 Cities '!S38),'5 Cities '!S38),"9","#"),"8","#"),"7","#"),"6","#"),"5","#"),"4","#"),"3","#"),"2","#"),"1","#"),"0","#"),CHAR(10),""),"$",""),"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'!S38),_xlfn.FORMULATEXT('5 Cities '!S38),'5 Cities '!S38),"9","#"),"8","#"),"7","#"),"6","#"),"5","#"),"4","#"),"3","#"),"2","#"),"1","#"),"0","#"),CHAR(10),""),"$",""),"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'!S38),_xlfn.FORMULATEXT('#_5 Cities '!S38),'#_5 Cities '!S38),"9","#"),"8","#"),"7","#"),"6","#"),"5","#"),"4","#"),"3","#"),"2","#"),"1","#"),"0","#"),CHAR(10),""),"$",""),"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'!S38),_xlfn.FORMULATEXT('#_5 Cities '!S38),'#_5 Cities '!S38),"9","#"),"8","#"),"7","#"),"6","#"),"5","#"),"4","#"),"3","#"),"2","#"),"1","#"),"0","#"),CHAR(10),""),"$","")," ",""),",","@"),"&gt;","@"),"&lt;","@"),"=","@"),")","@"),"(","@"),"^","@"),"/","@"),"+","@"),"*","@"),"-","@"),"@#","")))/2,TRUE,FALSE),"HardCodeMsg",IF(LEN(IF(_xlfn.ISFORMULA('5 Cities '!S38),_xlfn.FORMULATEXT('5 Cities '!S38),'5 Cities '!S38))-LEN(SUBSTITUTE(IF(_xlfn.ISFORMULA('5 Cities '!S38),_xlfn.FORMULATEXT('5 Cities '!S38),'5 Cities '!S38),"""",""))&gt;LEN(IF(_xlfn.ISFORMULA('#_5 Cities '!S38),_xlfn.FORMULATEXT('#_5 Cities '!S38),'#_5 Cities '!S38))-LEN(SUBSTITUTE(IF(_xlfn.ISFORMULA('#_5 Cities '!S38),_xlfn.FORMULATEXT('#_5 Cities '!S38),'#_5 Cities '!S38),"""","")),TRUE,FALSE),"HardQuoteMsg",IF(LEN(IF(_xlfn.ISFORMULA('5 Cities '!S38),_xlfn.FORMULATEXT('5 Cities '!S38),'5 Cities '!S38))-LEN(SUBSTITUTE(IF(_xlfn.ISFORMULA('5 Cities '!S38),_xlfn.FORMULATEXT('5 Cities '!S38),'5 Cities '!S38),"$",""))&lt;0.5*(LEN(IF(_xlfn.ISFORMULA('#_5 Cities '!S38),_xlfn.FORMULATEXT('#_5 Cities '!S38),'#_5 Cities '!S38))-LEN(SUBSTITUTE(IF(_xlfn.ISFORMULA('#_5 Cities '!S38),_xlfn.FORMULATEXT('#_5 Cities '!S38),'#_5 Cities '!S38),"$",""))),TRUE,FALSE),"MissingAbsMsg",TRUE,"PerfectMsg")</f>
        <v/>
      </c>
      <c r="T38" s="301" t="str">
        <f ca="1">_xlfn.IFS(ISBLANK('5 Cities '!T38),"",IF(NOT(ISNA('#_5 Cities '!T38)),IF(ISNA('5 Cities '!T38),TRUE,FALSE),FALSE),"StuNAMsg",IF(AND(ISNA('#_5 Cities '!T38),ISNA('5 Cities '!T38)),TRUE,FALSE),"PerfectMsg",IF(NOT(ISERROR('#_5 Cities '!T38)),IF(ISERROR('5 Cities '!T38),TRUE,FALSE),FALSE),"StuErrorMsg",IF(TYPE('#_5 Cities '!T38)&lt;&gt;TYPE('5 Cities '!T38),TRUE,FALSE),"WrongTypeMsg",IF(_xlfn.ISFORMULA('#_5 Cities '!T38),IF(NOT(_xlfn.ISFORMULA('5 Cities '!T38)),TRUE),FALSE),"MissingFormulaMsg",IF(NOT(AND(ISNUMBER(FIND("[",_xlfn.FORMULATEXT('#_5 Cities '!T38))),ISNUMBER(FIND("!",_xlfn.FORMULATEXT('#_5 Cities '!T38))))),AND(ISNUMBER(FIND("[",_xlfn.FORMULATEXT('5 Cities '!T38))),ISNUMBER(FIND("!",_xlfn.FORMULATEXT('5 Cities '!T38)))),FALSE),"ExternalRefsMsg",IF(ISNUMBER('#_5 Cities '!T38),IF(ABS('#_5 Cities '!T38-'5 Cities '!T38)&gt;0.00001,TRUE,FALSE),IF('#_5 Cities '!T38&lt;&gt;'5 Cities '!T38,TRUE,FALSE)),IF(ISNUMBER('#_5 Cities '!T38),IF('#_5 Cities '!T38&gt;'5 Cities '!T38,"TooLow","TooHigh"),"WrongAnswer"),NOT(_xlfn.ISFORMULA('#_5 Cities '!T38)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'!T38),_xlfn.FORMULATEXT('5 Cities '!T38),'5 Cities '!T38),"9","#"),"8","#"),"7","#"),"6","#"),"5","#"),"4","#"),"3","#"),"2","#"),"1","#"),"0","#"),CHAR(10),""),"$",""),"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'!T38),_xlfn.FORMULATEXT('5 Cities '!T38),'5 Cities '!T38),"9","#"),"8","#"),"7","#"),"6","#"),"5","#"),"4","#"),"3","#"),"2","#"),"1","#"),"0","#"),CHAR(10),""),"$",""),"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'!T38),_xlfn.FORMULATEXT('#_5 Cities '!T38),'#_5 Cities '!T38),"9","#"),"8","#"),"7","#"),"6","#"),"5","#"),"4","#"),"3","#"),"2","#"),"1","#"),"0","#"),CHAR(10),""),"$",""),"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'!T38),_xlfn.FORMULATEXT('#_5 Cities '!T38),'#_5 Cities '!T38),"9","#"),"8","#"),"7","#"),"6","#"),"5","#"),"4","#"),"3","#"),"2","#"),"1","#"),"0","#"),CHAR(10),""),"$","")," ",""),",","@"),"&gt;","@"),"&lt;","@"),"=","@"),")","@"),"(","@"),"^","@"),"/","@"),"+","@"),"*","@"),"-","@"),"@#","")))/2,TRUE,FALSE),"HardCodeMsg",IF(LEN(IF(_xlfn.ISFORMULA('5 Cities '!T38),_xlfn.FORMULATEXT('5 Cities '!T38),'5 Cities '!T38))-LEN(SUBSTITUTE(IF(_xlfn.ISFORMULA('5 Cities '!T38),_xlfn.FORMULATEXT('5 Cities '!T38),'5 Cities '!T38),"""",""))&gt;LEN(IF(_xlfn.ISFORMULA('#_5 Cities '!T38),_xlfn.FORMULATEXT('#_5 Cities '!T38),'#_5 Cities '!T38))-LEN(SUBSTITUTE(IF(_xlfn.ISFORMULA('#_5 Cities '!T38),_xlfn.FORMULATEXT('#_5 Cities '!T38),'#_5 Cities '!T38),"""","")),TRUE,FALSE),"HardQuoteMsg",IF(LEN(IF(_xlfn.ISFORMULA('5 Cities '!T38),_xlfn.FORMULATEXT('5 Cities '!T38),'5 Cities '!T38))-LEN(SUBSTITUTE(IF(_xlfn.ISFORMULA('5 Cities '!T38),_xlfn.FORMULATEXT('5 Cities '!T38),'5 Cities '!T38),"$",""))&lt;0.5*(LEN(IF(_xlfn.ISFORMULA('#_5 Cities '!T38),_xlfn.FORMULATEXT('#_5 Cities '!T38),'#_5 Cities '!T38))-LEN(SUBSTITUTE(IF(_xlfn.ISFORMULA('#_5 Cities '!T38),_xlfn.FORMULATEXT('#_5 Cities '!T38),'#_5 Cities '!T38),"$",""))),TRUE,FALSE),"MissingAbsMsg",TRUE,"PerfectMsg")</f>
        <v/>
      </c>
    </row>
    <row r="39" spans="5:20" s="286" customFormat="1" ht="15.5" customHeight="1" x14ac:dyDescent="0.15">
      <c r="E39" s="302">
        <v>0</v>
      </c>
      <c r="F39" s="301">
        <v>0</v>
      </c>
      <c r="G39" s="301">
        <v>0</v>
      </c>
      <c r="H39" s="301" t="str">
        <f ca="1">_xlfn.IFS(ISBLANK('5 Cities '!H39),"",IF(NOT(ISNA('#_5 Cities '!H39)),IF(ISNA('5 Cities '!H39),TRUE,FALSE),FALSE),"StuNAMsg",IF(AND(ISNA('#_5 Cities '!H39),ISNA('5 Cities '!H39)),TRUE,FALSE),"PerfectMsg",IF(NOT(ISERROR('#_5 Cities '!H39)),IF(ISERROR('5 Cities '!H39),TRUE,FALSE),FALSE),"StuErrorMsg",IF(TYPE('#_5 Cities '!H39)&lt;&gt;TYPE('5 Cities '!H39),TRUE,FALSE),"WrongTypeMsg",IF(_xlfn.ISFORMULA('#_5 Cities '!H39),IF(NOT(_xlfn.ISFORMULA('5 Cities '!H39)),TRUE),FALSE),"MissingFormulaMsg",IF(NOT(AND(ISNUMBER(FIND("[",_xlfn.FORMULATEXT('#_5 Cities '!H39))),ISNUMBER(FIND("!",_xlfn.FORMULATEXT('#_5 Cities '!H39))))),AND(ISNUMBER(FIND("[",_xlfn.FORMULATEXT('5 Cities '!H39))),ISNUMBER(FIND("!",_xlfn.FORMULATEXT('5 Cities '!H39)))),FALSE),"ExternalRefsMsg",IF(ISNUMBER('#_5 Cities '!H39),IF(ABS('#_5 Cities '!H39-'5 Cities '!H39)&gt;0.00001,TRUE,FALSE),IF('#_5 Cities '!H39&lt;&gt;'5 Cities '!H39,TRUE,FALSE)),IF(ISNUMBER('#_5 Cities '!H39),IF('#_5 Cities '!H39&gt;'5 Cities '!H39,"TooLow","TooHigh"),"WrongAnswer"),NOT(_xlfn.ISFORMULA('#_5 Cities '!H39)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'!H39),_xlfn.FORMULATEXT('5 Cities '!H39),'5 Cities '!H39),"9","#"),"8","#"),"7","#"),"6","#"),"5","#"),"4","#"),"3","#"),"2","#"),"1","#"),"0","#"),CHAR(10),""),"$",""),"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'!H39),_xlfn.FORMULATEXT('5 Cities '!H39),'5 Cities '!H39),"9","#"),"8","#"),"7","#"),"6","#"),"5","#"),"4","#"),"3","#"),"2","#"),"1","#"),"0","#"),CHAR(10),""),"$",""),"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'!H39),_xlfn.FORMULATEXT('#_5 Cities '!H39),'#_5 Cities '!H39),"9","#"),"8","#"),"7","#"),"6","#"),"5","#"),"4","#"),"3","#"),"2","#"),"1","#"),"0","#"),CHAR(10),""),"$",""),"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'!H39),_xlfn.FORMULATEXT('#_5 Cities '!H39),'#_5 Cities '!H39),"9","#"),"8","#"),"7","#"),"6","#"),"5","#"),"4","#"),"3","#"),"2","#"),"1","#"),"0","#"),CHAR(10),""),"$","")," ",""),",","@"),"&gt;","@"),"&lt;","@"),"=","@"),")","@"),"(","@"),"^","@"),"/","@"),"+","@"),"*","@"),"-","@"),"@#","")))/2,TRUE,FALSE),"HardCodeMsg",IF(LEN(IF(_xlfn.ISFORMULA('5 Cities '!H39),_xlfn.FORMULATEXT('5 Cities '!H39),'5 Cities '!H39))-LEN(SUBSTITUTE(IF(_xlfn.ISFORMULA('5 Cities '!H39),_xlfn.FORMULATEXT('5 Cities '!H39),'5 Cities '!H39),"""",""))&gt;LEN(IF(_xlfn.ISFORMULA('#_5 Cities '!H39),_xlfn.FORMULATEXT('#_5 Cities '!H39),'#_5 Cities '!H39))-LEN(SUBSTITUTE(IF(_xlfn.ISFORMULA('#_5 Cities '!H39),_xlfn.FORMULATEXT('#_5 Cities '!H39),'#_5 Cities '!H39),"""","")),TRUE,FALSE),"HardQuoteMsg",IF(LEN(IF(_xlfn.ISFORMULA('5 Cities '!H39),_xlfn.FORMULATEXT('5 Cities '!H39),'5 Cities '!H39))-LEN(SUBSTITUTE(IF(_xlfn.ISFORMULA('5 Cities '!H39),_xlfn.FORMULATEXT('5 Cities '!H39),'5 Cities '!H39),"$",""))&lt;0.5*(LEN(IF(_xlfn.ISFORMULA('#_5 Cities '!H39),_xlfn.FORMULATEXT('#_5 Cities '!H39),'#_5 Cities '!H39))-LEN(SUBSTITUTE(IF(_xlfn.ISFORMULA('#_5 Cities '!H39),_xlfn.FORMULATEXT('#_5 Cities '!H39),'#_5 Cities '!H39),"$",""))),TRUE,FALSE),"MissingAbsMsg",TRUE,"PerfectMsg")</f>
        <v/>
      </c>
      <c r="I39" s="301" t="str">
        <f ca="1">_xlfn.IFS(ISBLANK('5 Cities '!I39),"",IF(NOT(ISNA('#_5 Cities '!I39)),IF(ISNA('5 Cities '!I39),TRUE,FALSE),FALSE),"StuNAMsg",IF(AND(ISNA('#_5 Cities '!I39),ISNA('5 Cities '!I39)),TRUE,FALSE),"PerfectMsg",IF(NOT(ISERROR('#_5 Cities '!I39)),IF(ISERROR('5 Cities '!I39),TRUE,FALSE),FALSE),"StuErrorMsg",IF(TYPE('#_5 Cities '!I39)&lt;&gt;TYPE('5 Cities '!I39),TRUE,FALSE),"WrongTypeMsg",IF(_xlfn.ISFORMULA('#_5 Cities '!I39),IF(NOT(_xlfn.ISFORMULA('5 Cities '!I39)),TRUE),FALSE),"MissingFormulaMsg",IF(NOT(AND(ISNUMBER(FIND("[",_xlfn.FORMULATEXT('#_5 Cities '!I39))),ISNUMBER(FIND("!",_xlfn.FORMULATEXT('#_5 Cities '!I39))))),AND(ISNUMBER(FIND("[",_xlfn.FORMULATEXT('5 Cities '!I39))),ISNUMBER(FIND("!",_xlfn.FORMULATEXT('5 Cities '!I39)))),FALSE),"ExternalRefsMsg",IF(ISNUMBER('#_5 Cities '!I39),IF(ABS('#_5 Cities '!I39-'5 Cities '!I39)&gt;0.00001,TRUE,FALSE),IF('#_5 Cities '!I39&lt;&gt;'5 Cities '!I39,TRUE,FALSE)),IF(ISNUMBER('#_5 Cities '!I39),IF('#_5 Cities '!I39&gt;'5 Cities '!I39,"TooLow","TooHigh"),"WrongAnswer"),NOT(_xlfn.ISFORMULA('#_5 Cities '!I39)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'!I39),_xlfn.FORMULATEXT('5 Cities '!I39),'5 Cities '!I39),"9","#"),"8","#"),"7","#"),"6","#"),"5","#"),"4","#"),"3","#"),"2","#"),"1","#"),"0","#"),CHAR(10),""),"$",""),"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'!I39),_xlfn.FORMULATEXT('5 Cities '!I39),'5 Cities '!I39),"9","#"),"8","#"),"7","#"),"6","#"),"5","#"),"4","#"),"3","#"),"2","#"),"1","#"),"0","#"),CHAR(10),""),"$",""),"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'!I39),_xlfn.FORMULATEXT('#_5 Cities '!I39),'#_5 Cities '!I39),"9","#"),"8","#"),"7","#"),"6","#"),"5","#"),"4","#"),"3","#"),"2","#"),"1","#"),"0","#"),CHAR(10),""),"$",""),"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'!I39),_xlfn.FORMULATEXT('#_5 Cities '!I39),'#_5 Cities '!I39),"9","#"),"8","#"),"7","#"),"6","#"),"5","#"),"4","#"),"3","#"),"2","#"),"1","#"),"0","#"),CHAR(10),""),"$","")," ",""),",","@"),"&gt;","@"),"&lt;","@"),"=","@"),")","@"),"(","@"),"^","@"),"/","@"),"+","@"),"*","@"),"-","@"),"@#","")))/2,TRUE,FALSE),"HardCodeMsg",IF(LEN(IF(_xlfn.ISFORMULA('5 Cities '!I39),_xlfn.FORMULATEXT('5 Cities '!I39),'5 Cities '!I39))-LEN(SUBSTITUTE(IF(_xlfn.ISFORMULA('5 Cities '!I39),_xlfn.FORMULATEXT('5 Cities '!I39),'5 Cities '!I39),"""",""))&gt;LEN(IF(_xlfn.ISFORMULA('#_5 Cities '!I39),_xlfn.FORMULATEXT('#_5 Cities '!I39),'#_5 Cities '!I39))-LEN(SUBSTITUTE(IF(_xlfn.ISFORMULA('#_5 Cities '!I39),_xlfn.FORMULATEXT('#_5 Cities '!I39),'#_5 Cities '!I39),"""","")),TRUE,FALSE),"HardQuoteMsg",IF(LEN(IF(_xlfn.ISFORMULA('5 Cities '!I39),_xlfn.FORMULATEXT('5 Cities '!I39),'5 Cities '!I39))-LEN(SUBSTITUTE(IF(_xlfn.ISFORMULA('5 Cities '!I39),_xlfn.FORMULATEXT('5 Cities '!I39),'5 Cities '!I39),"$",""))&lt;0.5*(LEN(IF(_xlfn.ISFORMULA('#_5 Cities '!I39),_xlfn.FORMULATEXT('#_5 Cities '!I39),'#_5 Cities '!I39))-LEN(SUBSTITUTE(IF(_xlfn.ISFORMULA('#_5 Cities '!I39),_xlfn.FORMULATEXT('#_5 Cities '!I39),'#_5 Cities '!I39),"$",""))),TRUE,FALSE),"MissingAbsMsg",TRUE,"PerfectMsg")</f>
        <v/>
      </c>
      <c r="J39" s="391">
        <v>0</v>
      </c>
      <c r="K39" s="301">
        <v>0</v>
      </c>
      <c r="L39" s="301">
        <v>0</v>
      </c>
      <c r="M39" s="392">
        <v>0</v>
      </c>
      <c r="N39" s="301">
        <v>0</v>
      </c>
      <c r="O39" s="391">
        <v>0</v>
      </c>
      <c r="P39" s="393">
        <v>0</v>
      </c>
      <c r="R39" s="410" t="str">
        <f ca="1">_xlfn.IFS(ISBLANK('5 Cities '!R39),"",IF(NOT(ISNA('#_5 Cities '!R39)),IF(ISNA('5 Cities '!R39),TRUE,FALSE),FALSE),"StuNAMsg",IF(AND(ISNA('#_5 Cities '!R39),ISNA('5 Cities '!R39)),TRUE,FALSE),"PerfectMsg",IF(NOT(ISERROR('#_5 Cities '!R39)),IF(ISERROR('5 Cities '!R39),TRUE,FALSE),FALSE),"StuErrorMsg",IF(TYPE('#_5 Cities '!R39)&lt;&gt;TYPE('5 Cities '!R39),TRUE,FALSE),"WrongTypeMsg",IF(_xlfn.ISFORMULA('#_5 Cities '!R39),IF(NOT(_xlfn.ISFORMULA('5 Cities '!R39)),TRUE),FALSE),"MissingFormulaMsg",IF(NOT(AND(ISNUMBER(FIND("[",_xlfn.FORMULATEXT('#_5 Cities '!R39))),ISNUMBER(FIND("!",_xlfn.FORMULATEXT('#_5 Cities '!R39))))),AND(ISNUMBER(FIND("[",_xlfn.FORMULATEXT('5 Cities '!R39))),ISNUMBER(FIND("!",_xlfn.FORMULATEXT('5 Cities '!R39)))),FALSE),"ExternalRefsMsg",IF(ISNUMBER('#_5 Cities '!R39),IF(ABS('#_5 Cities '!R39-'5 Cities '!R39)&gt;0.00001,TRUE,FALSE),IF('#_5 Cities '!R39&lt;&gt;'5 Cities '!R39,TRUE,FALSE)),IF(ISNUMBER('#_5 Cities '!R39),IF('#_5 Cities '!R39&gt;'5 Cities '!R39,"TooLow","TooHigh"),"WrongAnswer"),NOT(_xlfn.ISFORMULA('#_5 Cities '!R39)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'!R39),_xlfn.FORMULATEXT('5 Cities '!R39),'5 Cities '!R39),"9","#"),"8","#"),"7","#"),"6","#"),"5","#"),"4","#"),"3","#"),"2","#"),"1","#"),"0","#"),CHAR(10),""),"$",""),"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'!R39),_xlfn.FORMULATEXT('5 Cities '!R39),'5 Cities '!R39),"9","#"),"8","#"),"7","#"),"6","#"),"5","#"),"4","#"),"3","#"),"2","#"),"1","#"),"0","#"),CHAR(10),""),"$",""),"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'!R39),_xlfn.FORMULATEXT('#_5 Cities '!R39),'#_5 Cities '!R39),"9","#"),"8","#"),"7","#"),"6","#"),"5","#"),"4","#"),"3","#"),"2","#"),"1","#"),"0","#"),CHAR(10),""),"$",""),"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'!R39),_xlfn.FORMULATEXT('#_5 Cities '!R39),'#_5 Cities '!R39),"9","#"),"8","#"),"7","#"),"6","#"),"5","#"),"4","#"),"3","#"),"2","#"),"1","#"),"0","#"),CHAR(10),""),"$","")," ",""),",","@"),"&gt;","@"),"&lt;","@"),"=","@"),")","@"),"(","@"),"^","@"),"/","@"),"+","@"),"*","@"),"-","@"),"@#","")))/2,TRUE,FALSE),"HardCodeMsg",IF(LEN(IF(_xlfn.ISFORMULA('5 Cities '!R39),_xlfn.FORMULATEXT('5 Cities '!R39),'5 Cities '!R39))-LEN(SUBSTITUTE(IF(_xlfn.ISFORMULA('5 Cities '!R39),_xlfn.FORMULATEXT('5 Cities '!R39),'5 Cities '!R39),"""",""))&gt;LEN(IF(_xlfn.ISFORMULA('#_5 Cities '!R39),_xlfn.FORMULATEXT('#_5 Cities '!R39),'#_5 Cities '!R39))-LEN(SUBSTITUTE(IF(_xlfn.ISFORMULA('#_5 Cities '!R39),_xlfn.FORMULATEXT('#_5 Cities '!R39),'#_5 Cities '!R39),"""","")),TRUE,FALSE),"HardQuoteMsg",IF(LEN(IF(_xlfn.ISFORMULA('5 Cities '!R39),_xlfn.FORMULATEXT('5 Cities '!R39),'5 Cities '!R39))-LEN(SUBSTITUTE(IF(_xlfn.ISFORMULA('5 Cities '!R39),_xlfn.FORMULATEXT('5 Cities '!R39),'5 Cities '!R39),"$",""))&lt;0.5*(LEN(IF(_xlfn.ISFORMULA('#_5 Cities '!R39),_xlfn.FORMULATEXT('#_5 Cities '!R39),'#_5 Cities '!R39))-LEN(SUBSTITUTE(IF(_xlfn.ISFORMULA('#_5 Cities '!R39),_xlfn.FORMULATEXT('#_5 Cities '!R39),'#_5 Cities '!R39),"$",""))),TRUE,FALSE),"MissingAbsMsg",TRUE,"PerfectMsg")</f>
        <v/>
      </c>
      <c r="S39" s="392" t="str">
        <f ca="1">_xlfn.IFS(ISBLANK('5 Cities '!S39),"",IF(NOT(ISNA('#_5 Cities '!S39)),IF(ISNA('5 Cities '!S39),TRUE,FALSE),FALSE),"StuNAMsg",IF(AND(ISNA('#_5 Cities '!S39),ISNA('5 Cities '!S39)),TRUE,FALSE),"PerfectMsg",IF(NOT(ISERROR('#_5 Cities '!S39)),IF(ISERROR('5 Cities '!S39),TRUE,FALSE),FALSE),"StuErrorMsg",IF(TYPE('#_5 Cities '!S39)&lt;&gt;TYPE('5 Cities '!S39),TRUE,FALSE),"WrongTypeMsg",IF(_xlfn.ISFORMULA('#_5 Cities '!S39),IF(NOT(_xlfn.ISFORMULA('5 Cities '!S39)),TRUE),FALSE),"MissingFormulaMsg",IF(NOT(AND(ISNUMBER(FIND("[",_xlfn.FORMULATEXT('#_5 Cities '!S39))),ISNUMBER(FIND("!",_xlfn.FORMULATEXT('#_5 Cities '!S39))))),AND(ISNUMBER(FIND("[",_xlfn.FORMULATEXT('5 Cities '!S39))),ISNUMBER(FIND("!",_xlfn.FORMULATEXT('5 Cities '!S39)))),FALSE),"ExternalRefsMsg",IF(ISNUMBER('#_5 Cities '!S39),IF(ABS('#_5 Cities '!S39-'5 Cities '!S39)&gt;0.00001,TRUE,FALSE),IF('#_5 Cities '!S39&lt;&gt;'5 Cities '!S39,TRUE,FALSE)),IF(ISNUMBER('#_5 Cities '!S39),IF('#_5 Cities '!S39&gt;'5 Cities '!S39,"TooLow","TooHigh"),"WrongAnswer"),NOT(_xlfn.ISFORMULA('#_5 Cities '!S39)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'!S39),_xlfn.FORMULATEXT('5 Cities '!S39),'5 Cities '!S39),"9","#"),"8","#"),"7","#"),"6","#"),"5","#"),"4","#"),"3","#"),"2","#"),"1","#"),"0","#"),CHAR(10),""),"$",""),"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'!S39),_xlfn.FORMULATEXT('5 Cities '!S39),'5 Cities '!S39),"9","#"),"8","#"),"7","#"),"6","#"),"5","#"),"4","#"),"3","#"),"2","#"),"1","#"),"0","#"),CHAR(10),""),"$",""),"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'!S39),_xlfn.FORMULATEXT('#_5 Cities '!S39),'#_5 Cities '!S39),"9","#"),"8","#"),"7","#"),"6","#"),"5","#"),"4","#"),"3","#"),"2","#"),"1","#"),"0","#"),CHAR(10),""),"$",""),"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'!S39),_xlfn.FORMULATEXT('#_5 Cities '!S39),'#_5 Cities '!S39),"9","#"),"8","#"),"7","#"),"6","#"),"5","#"),"4","#"),"3","#"),"2","#"),"1","#"),"0","#"),CHAR(10),""),"$","")," ",""),",","@"),"&gt;","@"),"&lt;","@"),"=","@"),")","@"),"(","@"),"^","@"),"/","@"),"+","@"),"*","@"),"-","@"),"@#","")))/2,TRUE,FALSE),"HardCodeMsg",IF(LEN(IF(_xlfn.ISFORMULA('5 Cities '!S39),_xlfn.FORMULATEXT('5 Cities '!S39),'5 Cities '!S39))-LEN(SUBSTITUTE(IF(_xlfn.ISFORMULA('5 Cities '!S39),_xlfn.FORMULATEXT('5 Cities '!S39),'5 Cities '!S39),"""",""))&gt;LEN(IF(_xlfn.ISFORMULA('#_5 Cities '!S39),_xlfn.FORMULATEXT('#_5 Cities '!S39),'#_5 Cities '!S39))-LEN(SUBSTITUTE(IF(_xlfn.ISFORMULA('#_5 Cities '!S39),_xlfn.FORMULATEXT('#_5 Cities '!S39),'#_5 Cities '!S39),"""","")),TRUE,FALSE),"HardQuoteMsg",IF(LEN(IF(_xlfn.ISFORMULA('5 Cities '!S39),_xlfn.FORMULATEXT('5 Cities '!S39),'5 Cities '!S39))-LEN(SUBSTITUTE(IF(_xlfn.ISFORMULA('5 Cities '!S39),_xlfn.FORMULATEXT('5 Cities '!S39),'5 Cities '!S39),"$",""))&lt;0.5*(LEN(IF(_xlfn.ISFORMULA('#_5 Cities '!S39),_xlfn.FORMULATEXT('#_5 Cities '!S39),'#_5 Cities '!S39))-LEN(SUBSTITUTE(IF(_xlfn.ISFORMULA('#_5 Cities '!S39),_xlfn.FORMULATEXT('#_5 Cities '!S39),'#_5 Cities '!S39),"$",""))),TRUE,FALSE),"MissingAbsMsg",TRUE,"PerfectMsg")</f>
        <v/>
      </c>
      <c r="T39" s="301" t="str">
        <f ca="1">_xlfn.IFS(ISBLANK('5 Cities '!T39),"",IF(NOT(ISNA('#_5 Cities '!T39)),IF(ISNA('5 Cities '!T39),TRUE,FALSE),FALSE),"StuNAMsg",IF(AND(ISNA('#_5 Cities '!T39),ISNA('5 Cities '!T39)),TRUE,FALSE),"PerfectMsg",IF(NOT(ISERROR('#_5 Cities '!T39)),IF(ISERROR('5 Cities '!T39),TRUE,FALSE),FALSE),"StuErrorMsg",IF(TYPE('#_5 Cities '!T39)&lt;&gt;TYPE('5 Cities '!T39),TRUE,FALSE),"WrongTypeMsg",IF(_xlfn.ISFORMULA('#_5 Cities '!T39),IF(NOT(_xlfn.ISFORMULA('5 Cities '!T39)),TRUE),FALSE),"MissingFormulaMsg",IF(NOT(AND(ISNUMBER(FIND("[",_xlfn.FORMULATEXT('#_5 Cities '!T39))),ISNUMBER(FIND("!",_xlfn.FORMULATEXT('#_5 Cities '!T39))))),AND(ISNUMBER(FIND("[",_xlfn.FORMULATEXT('5 Cities '!T39))),ISNUMBER(FIND("!",_xlfn.FORMULATEXT('5 Cities '!T39)))),FALSE),"ExternalRefsMsg",IF(ISNUMBER('#_5 Cities '!T39),IF(ABS('#_5 Cities '!T39-'5 Cities '!T39)&gt;0.00001,TRUE,FALSE),IF('#_5 Cities '!T39&lt;&gt;'5 Cities '!T39,TRUE,FALSE)),IF(ISNUMBER('#_5 Cities '!T39),IF('#_5 Cities '!T39&gt;'5 Cities '!T39,"TooLow","TooHigh"),"WrongAnswer"),NOT(_xlfn.ISFORMULA('#_5 Cities '!T39)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'!T39),_xlfn.FORMULATEXT('5 Cities '!T39),'5 Cities '!T39),"9","#"),"8","#"),"7","#"),"6","#"),"5","#"),"4","#"),"3","#"),"2","#"),"1","#"),"0","#"),CHAR(10),""),"$",""),"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'!T39),_xlfn.FORMULATEXT('5 Cities '!T39),'5 Cities '!T39),"9","#"),"8","#"),"7","#"),"6","#"),"5","#"),"4","#"),"3","#"),"2","#"),"1","#"),"0","#"),CHAR(10),""),"$",""),"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'!T39),_xlfn.FORMULATEXT('#_5 Cities '!T39),'#_5 Cities '!T39),"9","#"),"8","#"),"7","#"),"6","#"),"5","#"),"4","#"),"3","#"),"2","#"),"1","#"),"0","#"),CHAR(10),""),"$",""),"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'!T39),_xlfn.FORMULATEXT('#_5 Cities '!T39),'#_5 Cities '!T39),"9","#"),"8","#"),"7","#"),"6","#"),"5","#"),"4","#"),"3","#"),"2","#"),"1","#"),"0","#"),CHAR(10),""),"$","")," ",""),",","@"),"&gt;","@"),"&lt;","@"),"=","@"),")","@"),"(","@"),"^","@"),"/","@"),"+","@"),"*","@"),"-","@"),"@#","")))/2,TRUE,FALSE),"HardCodeMsg",IF(LEN(IF(_xlfn.ISFORMULA('5 Cities '!T39),_xlfn.FORMULATEXT('5 Cities '!T39),'5 Cities '!T39))-LEN(SUBSTITUTE(IF(_xlfn.ISFORMULA('5 Cities '!T39),_xlfn.FORMULATEXT('5 Cities '!T39),'5 Cities '!T39),"""",""))&gt;LEN(IF(_xlfn.ISFORMULA('#_5 Cities '!T39),_xlfn.FORMULATEXT('#_5 Cities '!T39),'#_5 Cities '!T39))-LEN(SUBSTITUTE(IF(_xlfn.ISFORMULA('#_5 Cities '!T39),_xlfn.FORMULATEXT('#_5 Cities '!T39),'#_5 Cities '!T39),"""","")),TRUE,FALSE),"HardQuoteMsg",IF(LEN(IF(_xlfn.ISFORMULA('5 Cities '!T39),_xlfn.FORMULATEXT('5 Cities '!T39),'5 Cities '!T39))-LEN(SUBSTITUTE(IF(_xlfn.ISFORMULA('5 Cities '!T39),_xlfn.FORMULATEXT('5 Cities '!T39),'5 Cities '!T39),"$",""))&lt;0.5*(LEN(IF(_xlfn.ISFORMULA('#_5 Cities '!T39),_xlfn.FORMULATEXT('#_5 Cities '!T39),'#_5 Cities '!T39))-LEN(SUBSTITUTE(IF(_xlfn.ISFORMULA('#_5 Cities '!T39),_xlfn.FORMULATEXT('#_5 Cities '!T39),'#_5 Cities '!T39),"$",""))),TRUE,FALSE),"MissingAbsMsg",TRUE,"PerfectMsg")</f>
        <v/>
      </c>
    </row>
    <row r="40" spans="5:20" s="286" customFormat="1" ht="15.5" customHeight="1" x14ac:dyDescent="0.15">
      <c r="E40" s="302">
        <v>0</v>
      </c>
      <c r="F40" s="301">
        <v>0</v>
      </c>
      <c r="G40" s="301">
        <v>0</v>
      </c>
      <c r="H40" s="301" t="str">
        <f ca="1">_xlfn.IFS(ISBLANK('5 Cities '!H40),"",IF(NOT(ISNA('#_5 Cities '!H40)),IF(ISNA('5 Cities '!H40),TRUE,FALSE),FALSE),"StuNAMsg",IF(AND(ISNA('#_5 Cities '!H40),ISNA('5 Cities '!H40)),TRUE,FALSE),"PerfectMsg",IF(NOT(ISERROR('#_5 Cities '!H40)),IF(ISERROR('5 Cities '!H40),TRUE,FALSE),FALSE),"StuErrorMsg",IF(TYPE('#_5 Cities '!H40)&lt;&gt;TYPE('5 Cities '!H40),TRUE,FALSE),"WrongTypeMsg",IF(_xlfn.ISFORMULA('#_5 Cities '!H40),IF(NOT(_xlfn.ISFORMULA('5 Cities '!H40)),TRUE),FALSE),"MissingFormulaMsg",IF(NOT(AND(ISNUMBER(FIND("[",_xlfn.FORMULATEXT('#_5 Cities '!H40))),ISNUMBER(FIND("!",_xlfn.FORMULATEXT('#_5 Cities '!H40))))),AND(ISNUMBER(FIND("[",_xlfn.FORMULATEXT('5 Cities '!H40))),ISNUMBER(FIND("!",_xlfn.FORMULATEXT('5 Cities '!H40)))),FALSE),"ExternalRefsMsg",IF(ISNUMBER('#_5 Cities '!H40),IF(ABS('#_5 Cities '!H40-'5 Cities '!H40)&gt;0.00001,TRUE,FALSE),IF('#_5 Cities '!H40&lt;&gt;'5 Cities '!H40,TRUE,FALSE)),IF(ISNUMBER('#_5 Cities '!H40),IF('#_5 Cities '!H40&gt;'5 Cities '!H40,"TooLow","TooHigh"),"WrongAnswer"),NOT(_xlfn.ISFORMULA('#_5 Cities '!H40)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'!H40),_xlfn.FORMULATEXT('5 Cities '!H40),'5 Cities '!H40),"9","#"),"8","#"),"7","#"),"6","#"),"5","#"),"4","#"),"3","#"),"2","#"),"1","#"),"0","#"),CHAR(10),""),"$",""),"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'!H40),_xlfn.FORMULATEXT('5 Cities '!H40),'5 Cities '!H40),"9","#"),"8","#"),"7","#"),"6","#"),"5","#"),"4","#"),"3","#"),"2","#"),"1","#"),"0","#"),CHAR(10),""),"$",""),"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'!H40),_xlfn.FORMULATEXT('#_5 Cities '!H40),'#_5 Cities '!H40),"9","#"),"8","#"),"7","#"),"6","#"),"5","#"),"4","#"),"3","#"),"2","#"),"1","#"),"0","#"),CHAR(10),""),"$",""),"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'!H40),_xlfn.FORMULATEXT('#_5 Cities '!H40),'#_5 Cities '!H40),"9","#"),"8","#"),"7","#"),"6","#"),"5","#"),"4","#"),"3","#"),"2","#"),"1","#"),"0","#"),CHAR(10),""),"$","")," ",""),",","@"),"&gt;","@"),"&lt;","@"),"=","@"),")","@"),"(","@"),"^","@"),"/","@"),"+","@"),"*","@"),"-","@"),"@#","")))/2,TRUE,FALSE),"HardCodeMsg",IF(LEN(IF(_xlfn.ISFORMULA('5 Cities '!H40),_xlfn.FORMULATEXT('5 Cities '!H40),'5 Cities '!H40))-LEN(SUBSTITUTE(IF(_xlfn.ISFORMULA('5 Cities '!H40),_xlfn.FORMULATEXT('5 Cities '!H40),'5 Cities '!H40),"""",""))&gt;LEN(IF(_xlfn.ISFORMULA('#_5 Cities '!H40),_xlfn.FORMULATEXT('#_5 Cities '!H40),'#_5 Cities '!H40))-LEN(SUBSTITUTE(IF(_xlfn.ISFORMULA('#_5 Cities '!H40),_xlfn.FORMULATEXT('#_5 Cities '!H40),'#_5 Cities '!H40),"""","")),TRUE,FALSE),"HardQuoteMsg",IF(LEN(IF(_xlfn.ISFORMULA('5 Cities '!H40),_xlfn.FORMULATEXT('5 Cities '!H40),'5 Cities '!H40))-LEN(SUBSTITUTE(IF(_xlfn.ISFORMULA('5 Cities '!H40),_xlfn.FORMULATEXT('5 Cities '!H40),'5 Cities '!H40),"$",""))&lt;0.5*(LEN(IF(_xlfn.ISFORMULA('#_5 Cities '!H40),_xlfn.FORMULATEXT('#_5 Cities '!H40),'#_5 Cities '!H40))-LEN(SUBSTITUTE(IF(_xlfn.ISFORMULA('#_5 Cities '!H40),_xlfn.FORMULATEXT('#_5 Cities '!H40),'#_5 Cities '!H40),"$",""))),TRUE,FALSE),"MissingAbsMsg",TRUE,"PerfectMsg")</f>
        <v/>
      </c>
      <c r="I40" s="301" t="str">
        <f ca="1">_xlfn.IFS(ISBLANK('5 Cities '!I40),"",IF(NOT(ISNA('#_5 Cities '!I40)),IF(ISNA('5 Cities '!I40),TRUE,FALSE),FALSE),"StuNAMsg",IF(AND(ISNA('#_5 Cities '!I40),ISNA('5 Cities '!I40)),TRUE,FALSE),"PerfectMsg",IF(NOT(ISERROR('#_5 Cities '!I40)),IF(ISERROR('5 Cities '!I40),TRUE,FALSE),FALSE),"StuErrorMsg",IF(TYPE('#_5 Cities '!I40)&lt;&gt;TYPE('5 Cities '!I40),TRUE,FALSE),"WrongTypeMsg",IF(_xlfn.ISFORMULA('#_5 Cities '!I40),IF(NOT(_xlfn.ISFORMULA('5 Cities '!I40)),TRUE),FALSE),"MissingFormulaMsg",IF(NOT(AND(ISNUMBER(FIND("[",_xlfn.FORMULATEXT('#_5 Cities '!I40))),ISNUMBER(FIND("!",_xlfn.FORMULATEXT('#_5 Cities '!I40))))),AND(ISNUMBER(FIND("[",_xlfn.FORMULATEXT('5 Cities '!I40))),ISNUMBER(FIND("!",_xlfn.FORMULATEXT('5 Cities '!I40)))),FALSE),"ExternalRefsMsg",IF(ISNUMBER('#_5 Cities '!I40),IF(ABS('#_5 Cities '!I40-'5 Cities '!I40)&gt;0.00001,TRUE,FALSE),IF('#_5 Cities '!I40&lt;&gt;'5 Cities '!I40,TRUE,FALSE)),IF(ISNUMBER('#_5 Cities '!I40),IF('#_5 Cities '!I40&gt;'5 Cities '!I40,"TooLow","TooHigh"),"WrongAnswer"),NOT(_xlfn.ISFORMULA('#_5 Cities '!I40)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'!I40),_xlfn.FORMULATEXT('5 Cities '!I40),'5 Cities '!I40),"9","#"),"8","#"),"7","#"),"6","#"),"5","#"),"4","#"),"3","#"),"2","#"),"1","#"),"0","#"),CHAR(10),""),"$",""),"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'!I40),_xlfn.FORMULATEXT('5 Cities '!I40),'5 Cities '!I40),"9","#"),"8","#"),"7","#"),"6","#"),"5","#"),"4","#"),"3","#"),"2","#"),"1","#"),"0","#"),CHAR(10),""),"$",""),"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'!I40),_xlfn.FORMULATEXT('#_5 Cities '!I40),'#_5 Cities '!I40),"9","#"),"8","#"),"7","#"),"6","#"),"5","#"),"4","#"),"3","#"),"2","#"),"1","#"),"0","#"),CHAR(10),""),"$",""),"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'!I40),_xlfn.FORMULATEXT('#_5 Cities '!I40),'#_5 Cities '!I40),"9","#"),"8","#"),"7","#"),"6","#"),"5","#"),"4","#"),"3","#"),"2","#"),"1","#"),"0","#"),CHAR(10),""),"$","")," ",""),",","@"),"&gt;","@"),"&lt;","@"),"=","@"),")","@"),"(","@"),"^","@"),"/","@"),"+","@"),"*","@"),"-","@"),"@#","")))/2,TRUE,FALSE),"HardCodeMsg",IF(LEN(IF(_xlfn.ISFORMULA('5 Cities '!I40),_xlfn.FORMULATEXT('5 Cities '!I40),'5 Cities '!I40))-LEN(SUBSTITUTE(IF(_xlfn.ISFORMULA('5 Cities '!I40),_xlfn.FORMULATEXT('5 Cities '!I40),'5 Cities '!I40),"""",""))&gt;LEN(IF(_xlfn.ISFORMULA('#_5 Cities '!I40),_xlfn.FORMULATEXT('#_5 Cities '!I40),'#_5 Cities '!I40))-LEN(SUBSTITUTE(IF(_xlfn.ISFORMULA('#_5 Cities '!I40),_xlfn.FORMULATEXT('#_5 Cities '!I40),'#_5 Cities '!I40),"""","")),TRUE,FALSE),"HardQuoteMsg",IF(LEN(IF(_xlfn.ISFORMULA('5 Cities '!I40),_xlfn.FORMULATEXT('5 Cities '!I40),'5 Cities '!I40))-LEN(SUBSTITUTE(IF(_xlfn.ISFORMULA('5 Cities '!I40),_xlfn.FORMULATEXT('5 Cities '!I40),'5 Cities '!I40),"$",""))&lt;0.5*(LEN(IF(_xlfn.ISFORMULA('#_5 Cities '!I40),_xlfn.FORMULATEXT('#_5 Cities '!I40),'#_5 Cities '!I40))-LEN(SUBSTITUTE(IF(_xlfn.ISFORMULA('#_5 Cities '!I40),_xlfn.FORMULATEXT('#_5 Cities '!I40),'#_5 Cities '!I40),"$",""))),TRUE,FALSE),"MissingAbsMsg",TRUE,"PerfectMsg")</f>
        <v/>
      </c>
      <c r="J40" s="391">
        <v>0</v>
      </c>
      <c r="K40" s="301">
        <v>0</v>
      </c>
      <c r="L40" s="301">
        <v>0</v>
      </c>
      <c r="M40" s="392">
        <v>0</v>
      </c>
      <c r="N40" s="301">
        <v>0</v>
      </c>
      <c r="O40" s="391">
        <v>0</v>
      </c>
      <c r="P40" s="393">
        <v>0</v>
      </c>
      <c r="R40" s="410" t="str">
        <f ca="1">_xlfn.IFS(ISBLANK('5 Cities '!R40),"",IF(NOT(ISNA('#_5 Cities '!R40)),IF(ISNA('5 Cities '!R40),TRUE,FALSE),FALSE),"StuNAMsg",IF(AND(ISNA('#_5 Cities '!R40),ISNA('5 Cities '!R40)),TRUE,FALSE),"PerfectMsg",IF(NOT(ISERROR('#_5 Cities '!R40)),IF(ISERROR('5 Cities '!R40),TRUE,FALSE),FALSE),"StuErrorMsg",IF(TYPE('#_5 Cities '!R40)&lt;&gt;TYPE('5 Cities '!R40),TRUE,FALSE),"WrongTypeMsg",IF(_xlfn.ISFORMULA('#_5 Cities '!R40),IF(NOT(_xlfn.ISFORMULA('5 Cities '!R40)),TRUE),FALSE),"MissingFormulaMsg",IF(NOT(AND(ISNUMBER(FIND("[",_xlfn.FORMULATEXT('#_5 Cities '!R40))),ISNUMBER(FIND("!",_xlfn.FORMULATEXT('#_5 Cities '!R40))))),AND(ISNUMBER(FIND("[",_xlfn.FORMULATEXT('5 Cities '!R40))),ISNUMBER(FIND("!",_xlfn.FORMULATEXT('5 Cities '!R40)))),FALSE),"ExternalRefsMsg",IF(ISNUMBER('#_5 Cities '!R40),IF(ABS('#_5 Cities '!R40-'5 Cities '!R40)&gt;0.00001,TRUE,FALSE),IF('#_5 Cities '!R40&lt;&gt;'5 Cities '!R40,TRUE,FALSE)),IF(ISNUMBER('#_5 Cities '!R40),IF('#_5 Cities '!R40&gt;'5 Cities '!R40,"TooLow","TooHigh"),"WrongAnswer"),NOT(_xlfn.ISFORMULA('#_5 Cities '!R40)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'!R40),_xlfn.FORMULATEXT('5 Cities '!R40),'5 Cities '!R40),"9","#"),"8","#"),"7","#"),"6","#"),"5","#"),"4","#"),"3","#"),"2","#"),"1","#"),"0","#"),CHAR(10),""),"$",""),"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'!R40),_xlfn.FORMULATEXT('5 Cities '!R40),'5 Cities '!R40),"9","#"),"8","#"),"7","#"),"6","#"),"5","#"),"4","#"),"3","#"),"2","#"),"1","#"),"0","#"),CHAR(10),""),"$",""),"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'!R40),_xlfn.FORMULATEXT('#_5 Cities '!R40),'#_5 Cities '!R40),"9","#"),"8","#"),"7","#"),"6","#"),"5","#"),"4","#"),"3","#"),"2","#"),"1","#"),"0","#"),CHAR(10),""),"$",""),"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'!R40),_xlfn.FORMULATEXT('#_5 Cities '!R40),'#_5 Cities '!R40),"9","#"),"8","#"),"7","#"),"6","#"),"5","#"),"4","#"),"3","#"),"2","#"),"1","#"),"0","#"),CHAR(10),""),"$","")," ",""),",","@"),"&gt;","@"),"&lt;","@"),"=","@"),")","@"),"(","@"),"^","@"),"/","@"),"+","@"),"*","@"),"-","@"),"@#","")))/2,TRUE,FALSE),"HardCodeMsg",IF(LEN(IF(_xlfn.ISFORMULA('5 Cities '!R40),_xlfn.FORMULATEXT('5 Cities '!R40),'5 Cities '!R40))-LEN(SUBSTITUTE(IF(_xlfn.ISFORMULA('5 Cities '!R40),_xlfn.FORMULATEXT('5 Cities '!R40),'5 Cities '!R40),"""",""))&gt;LEN(IF(_xlfn.ISFORMULA('#_5 Cities '!R40),_xlfn.FORMULATEXT('#_5 Cities '!R40),'#_5 Cities '!R40))-LEN(SUBSTITUTE(IF(_xlfn.ISFORMULA('#_5 Cities '!R40),_xlfn.FORMULATEXT('#_5 Cities '!R40),'#_5 Cities '!R40),"""","")),TRUE,FALSE),"HardQuoteMsg",IF(LEN(IF(_xlfn.ISFORMULA('5 Cities '!R40),_xlfn.FORMULATEXT('5 Cities '!R40),'5 Cities '!R40))-LEN(SUBSTITUTE(IF(_xlfn.ISFORMULA('5 Cities '!R40),_xlfn.FORMULATEXT('5 Cities '!R40),'5 Cities '!R40),"$",""))&lt;0.5*(LEN(IF(_xlfn.ISFORMULA('#_5 Cities '!R40),_xlfn.FORMULATEXT('#_5 Cities '!R40),'#_5 Cities '!R40))-LEN(SUBSTITUTE(IF(_xlfn.ISFORMULA('#_5 Cities '!R40),_xlfn.FORMULATEXT('#_5 Cities '!R40),'#_5 Cities '!R40),"$",""))),TRUE,FALSE),"MissingAbsMsg",TRUE,"PerfectMsg")</f>
        <v/>
      </c>
      <c r="S40" s="392" t="str">
        <f ca="1">_xlfn.IFS(ISBLANK('5 Cities '!S40),"",IF(NOT(ISNA('#_5 Cities '!S40)),IF(ISNA('5 Cities '!S40),TRUE,FALSE),FALSE),"StuNAMsg",IF(AND(ISNA('#_5 Cities '!S40),ISNA('5 Cities '!S40)),TRUE,FALSE),"PerfectMsg",IF(NOT(ISERROR('#_5 Cities '!S40)),IF(ISERROR('5 Cities '!S40),TRUE,FALSE),FALSE),"StuErrorMsg",IF(TYPE('#_5 Cities '!S40)&lt;&gt;TYPE('5 Cities '!S40),TRUE,FALSE),"WrongTypeMsg",IF(_xlfn.ISFORMULA('#_5 Cities '!S40),IF(NOT(_xlfn.ISFORMULA('5 Cities '!S40)),TRUE),FALSE),"MissingFormulaMsg",IF(NOT(AND(ISNUMBER(FIND("[",_xlfn.FORMULATEXT('#_5 Cities '!S40))),ISNUMBER(FIND("!",_xlfn.FORMULATEXT('#_5 Cities '!S40))))),AND(ISNUMBER(FIND("[",_xlfn.FORMULATEXT('5 Cities '!S40))),ISNUMBER(FIND("!",_xlfn.FORMULATEXT('5 Cities '!S40)))),FALSE),"ExternalRefsMsg",IF(ISNUMBER('#_5 Cities '!S40),IF(ABS('#_5 Cities '!S40-'5 Cities '!S40)&gt;0.00001,TRUE,FALSE),IF('#_5 Cities '!S40&lt;&gt;'5 Cities '!S40,TRUE,FALSE)),IF(ISNUMBER('#_5 Cities '!S40),IF('#_5 Cities '!S40&gt;'5 Cities '!S40,"TooLow","TooHigh"),"WrongAnswer"),NOT(_xlfn.ISFORMULA('#_5 Cities '!S40)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'!S40),_xlfn.FORMULATEXT('5 Cities '!S40),'5 Cities '!S40),"9","#"),"8","#"),"7","#"),"6","#"),"5","#"),"4","#"),"3","#"),"2","#"),"1","#"),"0","#"),CHAR(10),""),"$",""),"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'!S40),_xlfn.FORMULATEXT('5 Cities '!S40),'5 Cities '!S40),"9","#"),"8","#"),"7","#"),"6","#"),"5","#"),"4","#"),"3","#"),"2","#"),"1","#"),"0","#"),CHAR(10),""),"$",""),"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'!S40),_xlfn.FORMULATEXT('#_5 Cities '!S40),'#_5 Cities '!S40),"9","#"),"8","#"),"7","#"),"6","#"),"5","#"),"4","#"),"3","#"),"2","#"),"1","#"),"0","#"),CHAR(10),""),"$",""),"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'!S40),_xlfn.FORMULATEXT('#_5 Cities '!S40),'#_5 Cities '!S40),"9","#"),"8","#"),"7","#"),"6","#"),"5","#"),"4","#"),"3","#"),"2","#"),"1","#"),"0","#"),CHAR(10),""),"$","")," ",""),",","@"),"&gt;","@"),"&lt;","@"),"=","@"),")","@"),"(","@"),"^","@"),"/","@"),"+","@"),"*","@"),"-","@"),"@#","")))/2,TRUE,FALSE),"HardCodeMsg",IF(LEN(IF(_xlfn.ISFORMULA('5 Cities '!S40),_xlfn.FORMULATEXT('5 Cities '!S40),'5 Cities '!S40))-LEN(SUBSTITUTE(IF(_xlfn.ISFORMULA('5 Cities '!S40),_xlfn.FORMULATEXT('5 Cities '!S40),'5 Cities '!S40),"""",""))&gt;LEN(IF(_xlfn.ISFORMULA('#_5 Cities '!S40),_xlfn.FORMULATEXT('#_5 Cities '!S40),'#_5 Cities '!S40))-LEN(SUBSTITUTE(IF(_xlfn.ISFORMULA('#_5 Cities '!S40),_xlfn.FORMULATEXT('#_5 Cities '!S40),'#_5 Cities '!S40),"""","")),TRUE,FALSE),"HardQuoteMsg",IF(LEN(IF(_xlfn.ISFORMULA('5 Cities '!S40),_xlfn.FORMULATEXT('5 Cities '!S40),'5 Cities '!S40))-LEN(SUBSTITUTE(IF(_xlfn.ISFORMULA('5 Cities '!S40),_xlfn.FORMULATEXT('5 Cities '!S40),'5 Cities '!S40),"$",""))&lt;0.5*(LEN(IF(_xlfn.ISFORMULA('#_5 Cities '!S40),_xlfn.FORMULATEXT('#_5 Cities '!S40),'#_5 Cities '!S40))-LEN(SUBSTITUTE(IF(_xlfn.ISFORMULA('#_5 Cities '!S40),_xlfn.FORMULATEXT('#_5 Cities '!S40),'#_5 Cities '!S40),"$",""))),TRUE,FALSE),"MissingAbsMsg",TRUE,"PerfectMsg")</f>
        <v/>
      </c>
      <c r="T40" s="301" t="str">
        <f ca="1">_xlfn.IFS(ISBLANK('5 Cities '!T40),"",IF(NOT(ISNA('#_5 Cities '!T40)),IF(ISNA('5 Cities '!T40),TRUE,FALSE),FALSE),"StuNAMsg",IF(AND(ISNA('#_5 Cities '!T40),ISNA('5 Cities '!T40)),TRUE,FALSE),"PerfectMsg",IF(NOT(ISERROR('#_5 Cities '!T40)),IF(ISERROR('5 Cities '!T40),TRUE,FALSE),FALSE),"StuErrorMsg",IF(TYPE('#_5 Cities '!T40)&lt;&gt;TYPE('5 Cities '!T40),TRUE,FALSE),"WrongTypeMsg",IF(_xlfn.ISFORMULA('#_5 Cities '!T40),IF(NOT(_xlfn.ISFORMULA('5 Cities '!T40)),TRUE),FALSE),"MissingFormulaMsg",IF(NOT(AND(ISNUMBER(FIND("[",_xlfn.FORMULATEXT('#_5 Cities '!T40))),ISNUMBER(FIND("!",_xlfn.FORMULATEXT('#_5 Cities '!T40))))),AND(ISNUMBER(FIND("[",_xlfn.FORMULATEXT('5 Cities '!T40))),ISNUMBER(FIND("!",_xlfn.FORMULATEXT('5 Cities '!T40)))),FALSE),"ExternalRefsMsg",IF(ISNUMBER('#_5 Cities '!T40),IF(ABS('#_5 Cities '!T40-'5 Cities '!T40)&gt;0.00001,TRUE,FALSE),IF('#_5 Cities '!T40&lt;&gt;'5 Cities '!T40,TRUE,FALSE)),IF(ISNUMBER('#_5 Cities '!T40),IF('#_5 Cities '!T40&gt;'5 Cities '!T40,"TooLow","TooHigh"),"WrongAnswer"),NOT(_xlfn.ISFORMULA('#_5 Cities '!T40)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'!T40),_xlfn.FORMULATEXT('5 Cities '!T40),'5 Cities '!T40),"9","#"),"8","#"),"7","#"),"6","#"),"5","#"),"4","#"),"3","#"),"2","#"),"1","#"),"0","#"),CHAR(10),""),"$",""),"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'!T40),_xlfn.FORMULATEXT('5 Cities '!T40),'5 Cities '!T40),"9","#"),"8","#"),"7","#"),"6","#"),"5","#"),"4","#"),"3","#"),"2","#"),"1","#"),"0","#"),CHAR(10),""),"$",""),"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'!T40),_xlfn.FORMULATEXT('#_5 Cities '!T40),'#_5 Cities '!T40),"9","#"),"8","#"),"7","#"),"6","#"),"5","#"),"4","#"),"3","#"),"2","#"),"1","#"),"0","#"),CHAR(10),""),"$",""),"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'!T40),_xlfn.FORMULATEXT('#_5 Cities '!T40),'#_5 Cities '!T40),"9","#"),"8","#"),"7","#"),"6","#"),"5","#"),"4","#"),"3","#"),"2","#"),"1","#"),"0","#"),CHAR(10),""),"$","")," ",""),",","@"),"&gt;","@"),"&lt;","@"),"=","@"),")","@"),"(","@"),"^","@"),"/","@"),"+","@"),"*","@"),"-","@"),"@#","")))/2,TRUE,FALSE),"HardCodeMsg",IF(LEN(IF(_xlfn.ISFORMULA('5 Cities '!T40),_xlfn.FORMULATEXT('5 Cities '!T40),'5 Cities '!T40))-LEN(SUBSTITUTE(IF(_xlfn.ISFORMULA('5 Cities '!T40),_xlfn.FORMULATEXT('5 Cities '!T40),'5 Cities '!T40),"""",""))&gt;LEN(IF(_xlfn.ISFORMULA('#_5 Cities '!T40),_xlfn.FORMULATEXT('#_5 Cities '!T40),'#_5 Cities '!T40))-LEN(SUBSTITUTE(IF(_xlfn.ISFORMULA('#_5 Cities '!T40),_xlfn.FORMULATEXT('#_5 Cities '!T40),'#_5 Cities '!T40),"""","")),TRUE,FALSE),"HardQuoteMsg",IF(LEN(IF(_xlfn.ISFORMULA('5 Cities '!T40),_xlfn.FORMULATEXT('5 Cities '!T40),'5 Cities '!T40))-LEN(SUBSTITUTE(IF(_xlfn.ISFORMULA('5 Cities '!T40),_xlfn.FORMULATEXT('5 Cities '!T40),'5 Cities '!T40),"$",""))&lt;0.5*(LEN(IF(_xlfn.ISFORMULA('#_5 Cities '!T40),_xlfn.FORMULATEXT('#_5 Cities '!T40),'#_5 Cities '!T40))-LEN(SUBSTITUTE(IF(_xlfn.ISFORMULA('#_5 Cities '!T40),_xlfn.FORMULATEXT('#_5 Cities '!T40),'#_5 Cities '!T40),"$",""))),TRUE,FALSE),"MissingAbsMsg",TRUE,"PerfectMsg")</f>
        <v/>
      </c>
    </row>
    <row r="41" spans="5:20" s="286" customFormat="1" ht="15.5" customHeight="1" x14ac:dyDescent="0.15">
      <c r="E41" s="302">
        <v>0</v>
      </c>
      <c r="F41" s="301">
        <v>0</v>
      </c>
      <c r="G41" s="301">
        <v>0</v>
      </c>
      <c r="H41" s="301" t="str">
        <f ca="1">_xlfn.IFS(ISBLANK('5 Cities '!H41),"",IF(NOT(ISNA('#_5 Cities '!H41)),IF(ISNA('5 Cities '!H41),TRUE,FALSE),FALSE),"StuNAMsg",IF(AND(ISNA('#_5 Cities '!H41),ISNA('5 Cities '!H41)),TRUE,FALSE),"PerfectMsg",IF(NOT(ISERROR('#_5 Cities '!H41)),IF(ISERROR('5 Cities '!H41),TRUE,FALSE),FALSE),"StuErrorMsg",IF(TYPE('#_5 Cities '!H41)&lt;&gt;TYPE('5 Cities '!H41),TRUE,FALSE),"WrongTypeMsg",IF(_xlfn.ISFORMULA('#_5 Cities '!H41),IF(NOT(_xlfn.ISFORMULA('5 Cities '!H41)),TRUE),FALSE),"MissingFormulaMsg",IF(NOT(AND(ISNUMBER(FIND("[",_xlfn.FORMULATEXT('#_5 Cities '!H41))),ISNUMBER(FIND("!",_xlfn.FORMULATEXT('#_5 Cities '!H41))))),AND(ISNUMBER(FIND("[",_xlfn.FORMULATEXT('5 Cities '!H41))),ISNUMBER(FIND("!",_xlfn.FORMULATEXT('5 Cities '!H41)))),FALSE),"ExternalRefsMsg",IF(ISNUMBER('#_5 Cities '!H41),IF(ABS('#_5 Cities '!H41-'5 Cities '!H41)&gt;0.00001,TRUE,FALSE),IF('#_5 Cities '!H41&lt;&gt;'5 Cities '!H41,TRUE,FALSE)),IF(ISNUMBER('#_5 Cities '!H41),IF('#_5 Cities '!H41&gt;'5 Cities '!H41,"TooLow","TooHigh"),"WrongAnswer"),NOT(_xlfn.ISFORMULA('#_5 Cities '!H41)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'!H41),_xlfn.FORMULATEXT('5 Cities '!H41),'5 Cities '!H41),"9","#"),"8","#"),"7","#"),"6","#"),"5","#"),"4","#"),"3","#"),"2","#"),"1","#"),"0","#"),CHAR(10),""),"$",""),"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'!H41),_xlfn.FORMULATEXT('5 Cities '!H41),'5 Cities '!H41),"9","#"),"8","#"),"7","#"),"6","#"),"5","#"),"4","#"),"3","#"),"2","#"),"1","#"),"0","#"),CHAR(10),""),"$",""),"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'!H41),_xlfn.FORMULATEXT('#_5 Cities '!H41),'#_5 Cities '!H41),"9","#"),"8","#"),"7","#"),"6","#"),"5","#"),"4","#"),"3","#"),"2","#"),"1","#"),"0","#"),CHAR(10),""),"$",""),"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'!H41),_xlfn.FORMULATEXT('#_5 Cities '!H41),'#_5 Cities '!H41),"9","#"),"8","#"),"7","#"),"6","#"),"5","#"),"4","#"),"3","#"),"2","#"),"1","#"),"0","#"),CHAR(10),""),"$","")," ",""),",","@"),"&gt;","@"),"&lt;","@"),"=","@"),")","@"),"(","@"),"^","@"),"/","@"),"+","@"),"*","@"),"-","@"),"@#","")))/2,TRUE,FALSE),"HardCodeMsg",IF(LEN(IF(_xlfn.ISFORMULA('5 Cities '!H41),_xlfn.FORMULATEXT('5 Cities '!H41),'5 Cities '!H41))-LEN(SUBSTITUTE(IF(_xlfn.ISFORMULA('5 Cities '!H41),_xlfn.FORMULATEXT('5 Cities '!H41),'5 Cities '!H41),"""",""))&gt;LEN(IF(_xlfn.ISFORMULA('#_5 Cities '!H41),_xlfn.FORMULATEXT('#_5 Cities '!H41),'#_5 Cities '!H41))-LEN(SUBSTITUTE(IF(_xlfn.ISFORMULA('#_5 Cities '!H41),_xlfn.FORMULATEXT('#_5 Cities '!H41),'#_5 Cities '!H41),"""","")),TRUE,FALSE),"HardQuoteMsg",IF(LEN(IF(_xlfn.ISFORMULA('5 Cities '!H41),_xlfn.FORMULATEXT('5 Cities '!H41),'5 Cities '!H41))-LEN(SUBSTITUTE(IF(_xlfn.ISFORMULA('5 Cities '!H41),_xlfn.FORMULATEXT('5 Cities '!H41),'5 Cities '!H41),"$",""))&lt;0.5*(LEN(IF(_xlfn.ISFORMULA('#_5 Cities '!H41),_xlfn.FORMULATEXT('#_5 Cities '!H41),'#_5 Cities '!H41))-LEN(SUBSTITUTE(IF(_xlfn.ISFORMULA('#_5 Cities '!H41),_xlfn.FORMULATEXT('#_5 Cities '!H41),'#_5 Cities '!H41),"$",""))),TRUE,FALSE),"MissingAbsMsg",TRUE,"PerfectMsg")</f>
        <v/>
      </c>
      <c r="I41" s="301" t="str">
        <f ca="1">_xlfn.IFS(ISBLANK('5 Cities '!I41),"",IF(NOT(ISNA('#_5 Cities '!I41)),IF(ISNA('5 Cities '!I41),TRUE,FALSE),FALSE),"StuNAMsg",IF(AND(ISNA('#_5 Cities '!I41),ISNA('5 Cities '!I41)),TRUE,FALSE),"PerfectMsg",IF(NOT(ISERROR('#_5 Cities '!I41)),IF(ISERROR('5 Cities '!I41),TRUE,FALSE),FALSE),"StuErrorMsg",IF(TYPE('#_5 Cities '!I41)&lt;&gt;TYPE('5 Cities '!I41),TRUE,FALSE),"WrongTypeMsg",IF(_xlfn.ISFORMULA('#_5 Cities '!I41),IF(NOT(_xlfn.ISFORMULA('5 Cities '!I41)),TRUE),FALSE),"MissingFormulaMsg",IF(NOT(AND(ISNUMBER(FIND("[",_xlfn.FORMULATEXT('#_5 Cities '!I41))),ISNUMBER(FIND("!",_xlfn.FORMULATEXT('#_5 Cities '!I41))))),AND(ISNUMBER(FIND("[",_xlfn.FORMULATEXT('5 Cities '!I41))),ISNUMBER(FIND("!",_xlfn.FORMULATEXT('5 Cities '!I41)))),FALSE),"ExternalRefsMsg",IF(ISNUMBER('#_5 Cities '!I41),IF(ABS('#_5 Cities '!I41-'5 Cities '!I41)&gt;0.00001,TRUE,FALSE),IF('#_5 Cities '!I41&lt;&gt;'5 Cities '!I41,TRUE,FALSE)),IF(ISNUMBER('#_5 Cities '!I41),IF('#_5 Cities '!I41&gt;'5 Cities '!I41,"TooLow","TooHigh"),"WrongAnswer"),NOT(_xlfn.ISFORMULA('#_5 Cities '!I41)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'!I41),_xlfn.FORMULATEXT('5 Cities '!I41),'5 Cities '!I41),"9","#"),"8","#"),"7","#"),"6","#"),"5","#"),"4","#"),"3","#"),"2","#"),"1","#"),"0","#"),CHAR(10),""),"$",""),"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'!I41),_xlfn.FORMULATEXT('5 Cities '!I41),'5 Cities '!I41),"9","#"),"8","#"),"7","#"),"6","#"),"5","#"),"4","#"),"3","#"),"2","#"),"1","#"),"0","#"),CHAR(10),""),"$",""),"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'!I41),_xlfn.FORMULATEXT('#_5 Cities '!I41),'#_5 Cities '!I41),"9","#"),"8","#"),"7","#"),"6","#"),"5","#"),"4","#"),"3","#"),"2","#"),"1","#"),"0","#"),CHAR(10),""),"$",""),"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'!I41),_xlfn.FORMULATEXT('#_5 Cities '!I41),'#_5 Cities '!I41),"9","#"),"8","#"),"7","#"),"6","#"),"5","#"),"4","#"),"3","#"),"2","#"),"1","#"),"0","#"),CHAR(10),""),"$","")," ",""),",","@"),"&gt;","@"),"&lt;","@"),"=","@"),")","@"),"(","@"),"^","@"),"/","@"),"+","@"),"*","@"),"-","@"),"@#","")))/2,TRUE,FALSE),"HardCodeMsg",IF(LEN(IF(_xlfn.ISFORMULA('5 Cities '!I41),_xlfn.FORMULATEXT('5 Cities '!I41),'5 Cities '!I41))-LEN(SUBSTITUTE(IF(_xlfn.ISFORMULA('5 Cities '!I41),_xlfn.FORMULATEXT('5 Cities '!I41),'5 Cities '!I41),"""",""))&gt;LEN(IF(_xlfn.ISFORMULA('#_5 Cities '!I41),_xlfn.FORMULATEXT('#_5 Cities '!I41),'#_5 Cities '!I41))-LEN(SUBSTITUTE(IF(_xlfn.ISFORMULA('#_5 Cities '!I41),_xlfn.FORMULATEXT('#_5 Cities '!I41),'#_5 Cities '!I41),"""","")),TRUE,FALSE),"HardQuoteMsg",IF(LEN(IF(_xlfn.ISFORMULA('5 Cities '!I41),_xlfn.FORMULATEXT('5 Cities '!I41),'5 Cities '!I41))-LEN(SUBSTITUTE(IF(_xlfn.ISFORMULA('5 Cities '!I41),_xlfn.FORMULATEXT('5 Cities '!I41),'5 Cities '!I41),"$",""))&lt;0.5*(LEN(IF(_xlfn.ISFORMULA('#_5 Cities '!I41),_xlfn.FORMULATEXT('#_5 Cities '!I41),'#_5 Cities '!I41))-LEN(SUBSTITUTE(IF(_xlfn.ISFORMULA('#_5 Cities '!I41),_xlfn.FORMULATEXT('#_5 Cities '!I41),'#_5 Cities '!I41),"$",""))),TRUE,FALSE),"MissingAbsMsg",TRUE,"PerfectMsg")</f>
        <v/>
      </c>
      <c r="J41" s="391">
        <v>0</v>
      </c>
      <c r="K41" s="301">
        <v>0</v>
      </c>
      <c r="L41" s="301">
        <v>0</v>
      </c>
      <c r="M41" s="392">
        <v>0</v>
      </c>
      <c r="N41" s="301">
        <v>0</v>
      </c>
      <c r="O41" s="391">
        <v>0</v>
      </c>
      <c r="P41" s="393">
        <v>0</v>
      </c>
      <c r="R41" s="410" t="str">
        <f ca="1">_xlfn.IFS(ISBLANK('5 Cities '!R41),"",IF(NOT(ISNA('#_5 Cities '!R41)),IF(ISNA('5 Cities '!R41),TRUE,FALSE),FALSE),"StuNAMsg",IF(AND(ISNA('#_5 Cities '!R41),ISNA('5 Cities '!R41)),TRUE,FALSE),"PerfectMsg",IF(NOT(ISERROR('#_5 Cities '!R41)),IF(ISERROR('5 Cities '!R41),TRUE,FALSE),FALSE),"StuErrorMsg",IF(TYPE('#_5 Cities '!R41)&lt;&gt;TYPE('5 Cities '!R41),TRUE,FALSE),"WrongTypeMsg",IF(_xlfn.ISFORMULA('#_5 Cities '!R41),IF(NOT(_xlfn.ISFORMULA('5 Cities '!R41)),TRUE),FALSE),"MissingFormulaMsg",IF(NOT(AND(ISNUMBER(FIND("[",_xlfn.FORMULATEXT('#_5 Cities '!R41))),ISNUMBER(FIND("!",_xlfn.FORMULATEXT('#_5 Cities '!R41))))),AND(ISNUMBER(FIND("[",_xlfn.FORMULATEXT('5 Cities '!R41))),ISNUMBER(FIND("!",_xlfn.FORMULATEXT('5 Cities '!R41)))),FALSE),"ExternalRefsMsg",IF(ISNUMBER('#_5 Cities '!R41),IF(ABS('#_5 Cities '!R41-'5 Cities '!R41)&gt;0.00001,TRUE,FALSE),IF('#_5 Cities '!R41&lt;&gt;'5 Cities '!R41,TRUE,FALSE)),IF(ISNUMBER('#_5 Cities '!R41),IF('#_5 Cities '!R41&gt;'5 Cities '!R41,"TooLow","TooHigh"),"WrongAnswer"),NOT(_xlfn.ISFORMULA('#_5 Cities '!R41)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'!R41),_xlfn.FORMULATEXT('5 Cities '!R41),'5 Cities '!R41),"9","#"),"8","#"),"7","#"),"6","#"),"5","#"),"4","#"),"3","#"),"2","#"),"1","#"),"0","#"),CHAR(10),""),"$",""),"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'!R41),_xlfn.FORMULATEXT('5 Cities '!R41),'5 Cities '!R41),"9","#"),"8","#"),"7","#"),"6","#"),"5","#"),"4","#"),"3","#"),"2","#"),"1","#"),"0","#"),CHAR(10),""),"$",""),"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'!R41),_xlfn.FORMULATEXT('#_5 Cities '!R41),'#_5 Cities '!R41),"9","#"),"8","#"),"7","#"),"6","#"),"5","#"),"4","#"),"3","#"),"2","#"),"1","#"),"0","#"),CHAR(10),""),"$",""),"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'!R41),_xlfn.FORMULATEXT('#_5 Cities '!R41),'#_5 Cities '!R41),"9","#"),"8","#"),"7","#"),"6","#"),"5","#"),"4","#"),"3","#"),"2","#"),"1","#"),"0","#"),CHAR(10),""),"$","")," ",""),",","@"),"&gt;","@"),"&lt;","@"),"=","@"),")","@"),"(","@"),"^","@"),"/","@"),"+","@"),"*","@"),"-","@"),"@#","")))/2,TRUE,FALSE),"HardCodeMsg",IF(LEN(IF(_xlfn.ISFORMULA('5 Cities '!R41),_xlfn.FORMULATEXT('5 Cities '!R41),'5 Cities '!R41))-LEN(SUBSTITUTE(IF(_xlfn.ISFORMULA('5 Cities '!R41),_xlfn.FORMULATEXT('5 Cities '!R41),'5 Cities '!R41),"""",""))&gt;LEN(IF(_xlfn.ISFORMULA('#_5 Cities '!R41),_xlfn.FORMULATEXT('#_5 Cities '!R41),'#_5 Cities '!R41))-LEN(SUBSTITUTE(IF(_xlfn.ISFORMULA('#_5 Cities '!R41),_xlfn.FORMULATEXT('#_5 Cities '!R41),'#_5 Cities '!R41),"""","")),TRUE,FALSE),"HardQuoteMsg",IF(LEN(IF(_xlfn.ISFORMULA('5 Cities '!R41),_xlfn.FORMULATEXT('5 Cities '!R41),'5 Cities '!R41))-LEN(SUBSTITUTE(IF(_xlfn.ISFORMULA('5 Cities '!R41),_xlfn.FORMULATEXT('5 Cities '!R41),'5 Cities '!R41),"$",""))&lt;0.5*(LEN(IF(_xlfn.ISFORMULA('#_5 Cities '!R41),_xlfn.FORMULATEXT('#_5 Cities '!R41),'#_5 Cities '!R41))-LEN(SUBSTITUTE(IF(_xlfn.ISFORMULA('#_5 Cities '!R41),_xlfn.FORMULATEXT('#_5 Cities '!R41),'#_5 Cities '!R41),"$",""))),TRUE,FALSE),"MissingAbsMsg",TRUE,"PerfectMsg")</f>
        <v/>
      </c>
      <c r="S41" s="392" t="str">
        <f ca="1">_xlfn.IFS(ISBLANK('5 Cities '!S41),"",IF(NOT(ISNA('#_5 Cities '!S41)),IF(ISNA('5 Cities '!S41),TRUE,FALSE),FALSE),"StuNAMsg",IF(AND(ISNA('#_5 Cities '!S41),ISNA('5 Cities '!S41)),TRUE,FALSE),"PerfectMsg",IF(NOT(ISERROR('#_5 Cities '!S41)),IF(ISERROR('5 Cities '!S41),TRUE,FALSE),FALSE),"StuErrorMsg",IF(TYPE('#_5 Cities '!S41)&lt;&gt;TYPE('5 Cities '!S41),TRUE,FALSE),"WrongTypeMsg",IF(_xlfn.ISFORMULA('#_5 Cities '!S41),IF(NOT(_xlfn.ISFORMULA('5 Cities '!S41)),TRUE),FALSE),"MissingFormulaMsg",IF(NOT(AND(ISNUMBER(FIND("[",_xlfn.FORMULATEXT('#_5 Cities '!S41))),ISNUMBER(FIND("!",_xlfn.FORMULATEXT('#_5 Cities '!S41))))),AND(ISNUMBER(FIND("[",_xlfn.FORMULATEXT('5 Cities '!S41))),ISNUMBER(FIND("!",_xlfn.FORMULATEXT('5 Cities '!S41)))),FALSE),"ExternalRefsMsg",IF(ISNUMBER('#_5 Cities '!S41),IF(ABS('#_5 Cities '!S41-'5 Cities '!S41)&gt;0.00001,TRUE,FALSE),IF('#_5 Cities '!S41&lt;&gt;'5 Cities '!S41,TRUE,FALSE)),IF(ISNUMBER('#_5 Cities '!S41),IF('#_5 Cities '!S41&gt;'5 Cities '!S41,"TooLow","TooHigh"),"WrongAnswer"),NOT(_xlfn.ISFORMULA('#_5 Cities '!S41)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'!S41),_xlfn.FORMULATEXT('5 Cities '!S41),'5 Cities '!S41),"9","#"),"8","#"),"7","#"),"6","#"),"5","#"),"4","#"),"3","#"),"2","#"),"1","#"),"0","#"),CHAR(10),""),"$",""),"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'!S41),_xlfn.FORMULATEXT('5 Cities '!S41),'5 Cities '!S41),"9","#"),"8","#"),"7","#"),"6","#"),"5","#"),"4","#"),"3","#"),"2","#"),"1","#"),"0","#"),CHAR(10),""),"$",""),"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'!S41),_xlfn.FORMULATEXT('#_5 Cities '!S41),'#_5 Cities '!S41),"9","#"),"8","#"),"7","#"),"6","#"),"5","#"),"4","#"),"3","#"),"2","#"),"1","#"),"0","#"),CHAR(10),""),"$",""),"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'!S41),_xlfn.FORMULATEXT('#_5 Cities '!S41),'#_5 Cities '!S41),"9","#"),"8","#"),"7","#"),"6","#"),"5","#"),"4","#"),"3","#"),"2","#"),"1","#"),"0","#"),CHAR(10),""),"$","")," ",""),",","@"),"&gt;","@"),"&lt;","@"),"=","@"),")","@"),"(","@"),"^","@"),"/","@"),"+","@"),"*","@"),"-","@"),"@#","")))/2,TRUE,FALSE),"HardCodeMsg",IF(LEN(IF(_xlfn.ISFORMULA('5 Cities '!S41),_xlfn.FORMULATEXT('5 Cities '!S41),'5 Cities '!S41))-LEN(SUBSTITUTE(IF(_xlfn.ISFORMULA('5 Cities '!S41),_xlfn.FORMULATEXT('5 Cities '!S41),'5 Cities '!S41),"""",""))&gt;LEN(IF(_xlfn.ISFORMULA('#_5 Cities '!S41),_xlfn.FORMULATEXT('#_5 Cities '!S41),'#_5 Cities '!S41))-LEN(SUBSTITUTE(IF(_xlfn.ISFORMULA('#_5 Cities '!S41),_xlfn.FORMULATEXT('#_5 Cities '!S41),'#_5 Cities '!S41),"""","")),TRUE,FALSE),"HardQuoteMsg",IF(LEN(IF(_xlfn.ISFORMULA('5 Cities '!S41),_xlfn.FORMULATEXT('5 Cities '!S41),'5 Cities '!S41))-LEN(SUBSTITUTE(IF(_xlfn.ISFORMULA('5 Cities '!S41),_xlfn.FORMULATEXT('5 Cities '!S41),'5 Cities '!S41),"$",""))&lt;0.5*(LEN(IF(_xlfn.ISFORMULA('#_5 Cities '!S41),_xlfn.FORMULATEXT('#_5 Cities '!S41),'#_5 Cities '!S41))-LEN(SUBSTITUTE(IF(_xlfn.ISFORMULA('#_5 Cities '!S41),_xlfn.FORMULATEXT('#_5 Cities '!S41),'#_5 Cities '!S41),"$",""))),TRUE,FALSE),"MissingAbsMsg",TRUE,"PerfectMsg")</f>
        <v/>
      </c>
      <c r="T41" s="301" t="str">
        <f ca="1">_xlfn.IFS(ISBLANK('5 Cities '!T41),"",IF(NOT(ISNA('#_5 Cities '!T41)),IF(ISNA('5 Cities '!T41),TRUE,FALSE),FALSE),"StuNAMsg",IF(AND(ISNA('#_5 Cities '!T41),ISNA('5 Cities '!T41)),TRUE,FALSE),"PerfectMsg",IF(NOT(ISERROR('#_5 Cities '!T41)),IF(ISERROR('5 Cities '!T41),TRUE,FALSE),FALSE),"StuErrorMsg",IF(TYPE('#_5 Cities '!T41)&lt;&gt;TYPE('5 Cities '!T41),TRUE,FALSE),"WrongTypeMsg",IF(_xlfn.ISFORMULA('#_5 Cities '!T41),IF(NOT(_xlfn.ISFORMULA('5 Cities '!T41)),TRUE),FALSE),"MissingFormulaMsg",IF(NOT(AND(ISNUMBER(FIND("[",_xlfn.FORMULATEXT('#_5 Cities '!T41))),ISNUMBER(FIND("!",_xlfn.FORMULATEXT('#_5 Cities '!T41))))),AND(ISNUMBER(FIND("[",_xlfn.FORMULATEXT('5 Cities '!T41))),ISNUMBER(FIND("!",_xlfn.FORMULATEXT('5 Cities '!T41)))),FALSE),"ExternalRefsMsg",IF(ISNUMBER('#_5 Cities '!T41),IF(ABS('#_5 Cities '!T41-'5 Cities '!T41)&gt;0.00001,TRUE,FALSE),IF('#_5 Cities '!T41&lt;&gt;'5 Cities '!T41,TRUE,FALSE)),IF(ISNUMBER('#_5 Cities '!T41),IF('#_5 Cities '!T41&gt;'5 Cities '!T41,"TooLow","TooHigh"),"WrongAnswer"),NOT(_xlfn.ISFORMULA('#_5 Cities '!T41)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'!T41),_xlfn.FORMULATEXT('5 Cities '!T41),'5 Cities '!T41),"9","#"),"8","#"),"7","#"),"6","#"),"5","#"),"4","#"),"3","#"),"2","#"),"1","#"),"0","#"),CHAR(10),""),"$",""),"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'!T41),_xlfn.FORMULATEXT('5 Cities '!T41),'5 Cities '!T41),"9","#"),"8","#"),"7","#"),"6","#"),"5","#"),"4","#"),"3","#"),"2","#"),"1","#"),"0","#"),CHAR(10),""),"$",""),"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'!T41),_xlfn.FORMULATEXT('#_5 Cities '!T41),'#_5 Cities '!T41),"9","#"),"8","#"),"7","#"),"6","#"),"5","#"),"4","#"),"3","#"),"2","#"),"1","#"),"0","#"),CHAR(10),""),"$",""),"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'!T41),_xlfn.FORMULATEXT('#_5 Cities '!T41),'#_5 Cities '!T41),"9","#"),"8","#"),"7","#"),"6","#"),"5","#"),"4","#"),"3","#"),"2","#"),"1","#"),"0","#"),CHAR(10),""),"$","")," ",""),",","@"),"&gt;","@"),"&lt;","@"),"=","@"),")","@"),"(","@"),"^","@"),"/","@"),"+","@"),"*","@"),"-","@"),"@#","")))/2,TRUE,FALSE),"HardCodeMsg",IF(LEN(IF(_xlfn.ISFORMULA('5 Cities '!T41),_xlfn.FORMULATEXT('5 Cities '!T41),'5 Cities '!T41))-LEN(SUBSTITUTE(IF(_xlfn.ISFORMULA('5 Cities '!T41),_xlfn.FORMULATEXT('5 Cities '!T41),'5 Cities '!T41),"""",""))&gt;LEN(IF(_xlfn.ISFORMULA('#_5 Cities '!T41),_xlfn.FORMULATEXT('#_5 Cities '!T41),'#_5 Cities '!T41))-LEN(SUBSTITUTE(IF(_xlfn.ISFORMULA('#_5 Cities '!T41),_xlfn.FORMULATEXT('#_5 Cities '!T41),'#_5 Cities '!T41),"""","")),TRUE,FALSE),"HardQuoteMsg",IF(LEN(IF(_xlfn.ISFORMULA('5 Cities '!T41),_xlfn.FORMULATEXT('5 Cities '!T41),'5 Cities '!T41))-LEN(SUBSTITUTE(IF(_xlfn.ISFORMULA('5 Cities '!T41),_xlfn.FORMULATEXT('5 Cities '!T41),'5 Cities '!T41),"$",""))&lt;0.5*(LEN(IF(_xlfn.ISFORMULA('#_5 Cities '!T41),_xlfn.FORMULATEXT('#_5 Cities '!T41),'#_5 Cities '!T41))-LEN(SUBSTITUTE(IF(_xlfn.ISFORMULA('#_5 Cities '!T41),_xlfn.FORMULATEXT('#_5 Cities '!T41),'#_5 Cities '!T41),"$",""))),TRUE,FALSE),"MissingAbsMsg",TRUE,"PerfectMsg")</f>
        <v/>
      </c>
    </row>
    <row r="42" spans="5:20" s="286" customFormat="1" ht="15.5" customHeight="1" x14ac:dyDescent="0.15">
      <c r="E42" s="302">
        <v>0</v>
      </c>
      <c r="F42" s="301">
        <v>0</v>
      </c>
      <c r="G42" s="301">
        <v>0</v>
      </c>
      <c r="H42" s="301" t="str">
        <f ca="1">_xlfn.IFS(ISBLANK('5 Cities '!H42),"",IF(NOT(ISNA('#_5 Cities '!H42)),IF(ISNA('5 Cities '!H42),TRUE,FALSE),FALSE),"StuNAMsg",IF(AND(ISNA('#_5 Cities '!H42),ISNA('5 Cities '!H42)),TRUE,FALSE),"PerfectMsg",IF(NOT(ISERROR('#_5 Cities '!H42)),IF(ISERROR('5 Cities '!H42),TRUE,FALSE),FALSE),"StuErrorMsg",IF(TYPE('#_5 Cities '!H42)&lt;&gt;TYPE('5 Cities '!H42),TRUE,FALSE),"WrongTypeMsg",IF(_xlfn.ISFORMULA('#_5 Cities '!H42),IF(NOT(_xlfn.ISFORMULA('5 Cities '!H42)),TRUE),FALSE),"MissingFormulaMsg",IF(NOT(AND(ISNUMBER(FIND("[",_xlfn.FORMULATEXT('#_5 Cities '!H42))),ISNUMBER(FIND("!",_xlfn.FORMULATEXT('#_5 Cities '!H42))))),AND(ISNUMBER(FIND("[",_xlfn.FORMULATEXT('5 Cities '!H42))),ISNUMBER(FIND("!",_xlfn.FORMULATEXT('5 Cities '!H42)))),FALSE),"ExternalRefsMsg",IF(ISNUMBER('#_5 Cities '!H42),IF(ABS('#_5 Cities '!H42-'5 Cities '!H42)&gt;0.00001,TRUE,FALSE),IF('#_5 Cities '!H42&lt;&gt;'5 Cities '!H42,TRUE,FALSE)),IF(ISNUMBER('#_5 Cities '!H42),IF('#_5 Cities '!H42&gt;'5 Cities '!H42,"TooLow","TooHigh"),"WrongAnswer"),NOT(_xlfn.ISFORMULA('#_5 Cities '!H42)),"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'!H42),_xlfn.FORMULATEXT('5 Cities '!H42),'5 Cities '!H42),"9","#"),"8","#"),"7","#"),"6","#"),"5","#"),"4","#"),"3","#"),"2","#"),"1","#"),"0","#"),CHAR(10),""),"$",""),"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'!H42),_xlfn.FORMULATEXT('5 Cities '!H42),'5 Cities '!H42),"9","#"),"8","#"),"7","#"),"6","#"),"5","#"),"4","#"),"3","#"),"2","#"),"1","#"),"0","#"),CHAR(10),""),"$",""),"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'!H42),_xlfn.FORMULATEXT('#_5 Cities '!H42),'#_5 Cities '!H42),"9","#"),"8","#"),"7","#"),"6","#"),"5","#"),"4","#"),"3","#"),"2","#"),"1","#"),"0","#"),CHAR(10),""),"$",""),"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'!H42),_xlfn.FORMULATEXT('#_5 Cities '!H42),'#_5 Cities '!H42),"9","#"),"8","#"),"7","#"),"6","#"),"5","#"),"4","#"),"3","#"),"2","#"),"1","#"),"0","#"),CHAR(10),""),"$","")," ",""),",","@"),"&gt;","@"),"&lt;","@"),"=","@"),")","@"),"(","@"),"^","@"),"/","@"),"+","@"),"*","@"),"-","@"),"@#","")))/2,TRUE,FALSE),"HardCodeMsg",IF(LEN(IF(_xlfn.ISFORMULA('5 Cities '!H42),_xlfn.FORMULATEXT('5 Cities '!H42),'5 Cities '!H42))-LEN(SUBSTITUTE(IF(_xlfn.ISFORMULA('5 Cities '!H42),_xlfn.FORMULATEXT('5 Cities '!H42),'5 Cities '!H42),"""",""))&gt;LEN(IF(_xlfn.ISFORMULA('#_5 Cities '!H42),_xlfn.FORMULATEXT('#_5 Cities '!H42),'#_5 Cities '!H42))-LEN(SUBSTITUTE(IF(_xlfn.ISFORMULA('#_5 Cities '!H42),_xlfn.FORMULATEXT('#_5 Cities '!H42),'#_5 Cities '!H42),"""","")),TRUE,FALSE),"HardQuoteMsg",IF(LEN(IF(_xlfn.ISFORMULA('5 Cities '!H42),_xlfn.FORMULATEXT('5 Cities '!H42),'5 Cities '!H42))-LEN(SUBSTITUTE(IF(_xlfn.ISFORMULA('5 Cities '!H42),_xlfn.FORMULATEXT('5 Cities '!H42),'5 Cities '!H42),"$",""))&lt;0.5*(LEN(IF(_xlfn.ISFORMULA('#_5 Cities '!H42),_xlfn.FORMULATEXT('#_5 Cities '!H42),'#_5 Cities '!H42))-LEN(SUBSTITUTE(IF(_xlfn.ISFORMULA('#_5 Cities '!H42),_xlfn.FORMULATEXT('#_5 Cities '!H42),'#_5 Cities '!H42),"$",""))),TRUE,FALSE),"MissingAbsMsg",TRUE,"PerfectMsg")</f>
        <v/>
      </c>
      <c r="I42" s="301" t="str">
        <f ca="1">_xlfn.IFS(ISBLANK('5 Cities '!I42),"",IF(NOT(ISNA('#_5 Cities '!I42)),IF(ISNA('5 Cities '!I42),TRUE,FALSE),FALSE),"StuNAMsg",IF(AND(ISNA('#_5 Cities '!I42),ISNA('5 Cities '!I42)),TRUE,FALSE),"PerfectMsg",IF(NOT(ISERROR('#_5 Cities '!I42)),IF(ISERROR('5 Cities '!I42),TRUE,FALSE),FALSE),"StuErrorMsg",IF(TYPE('#_5 Cities '!I42)&lt;&gt;TYPE('5 Cities '!I42),TRUE,FALSE),"WrongTypeMsg",IF(_xlfn.ISFORMULA('#_5 Cities '!I42),IF(NOT(_xlfn.ISFORMULA('5 Cities '!I42)),TRUE),FALSE),"MissingFormulaMsg",IF(NOT(AND(ISNUMBER(FIND("[",_xlfn.FORMULATEXT('#_5 Cities '!I42))),ISNUMBER(FIND("!",_xlfn.FORMULATEXT('#_5 Cities '!I42))))),AND(ISNUMBER(FIND("[",_xlfn.FORMULATEXT('5 Cities '!I42))),ISNUMBER(FIND("!",_xlfn.FORMULATEXT('5 Cities '!I42)))),FALSE),"ExternalRefsMsg",IF(ISNUMBER('#_5 Cities '!I42),IF(ABS('#_5 Cities '!I42-'5 Cities '!I42)&gt;0.00001,TRUE,FALSE),IF('#_5 Cities '!I42&lt;&gt;'5 Cities '!I42,TRUE,FALSE)),IF(ISNUMBER('#_5 Cities '!I42),IF('#_5 Cities '!I42&gt;'5 Cities '!I42,"TooLow","TooHigh"),"WrongAnswer"),NOT(_xlfn.ISFORMULA('#_5 Cities '!I42)),"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'!I42),_xlfn.FORMULATEXT('5 Cities '!I42),'5 Cities '!I42),"9","#"),"8","#"),"7","#"),"6","#"),"5","#"),"4","#"),"3","#"),"2","#"),"1","#"),"0","#"),CHAR(10),""),"$",""),"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'!I42),_xlfn.FORMULATEXT('5 Cities '!I42),'5 Cities '!I42),"9","#"),"8","#"),"7","#"),"6","#"),"5","#"),"4","#"),"3","#"),"2","#"),"1","#"),"0","#"),CHAR(10),""),"$",""),"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'!I42),_xlfn.FORMULATEXT('#_5 Cities '!I42),'#_5 Cities '!I42),"9","#"),"8","#"),"7","#"),"6","#"),"5","#"),"4","#"),"3","#"),"2","#"),"1","#"),"0","#"),CHAR(10),""),"$",""),"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'!I42),_xlfn.FORMULATEXT('#_5 Cities '!I42),'#_5 Cities '!I42),"9","#"),"8","#"),"7","#"),"6","#"),"5","#"),"4","#"),"3","#"),"2","#"),"1","#"),"0","#"),CHAR(10),""),"$","")," ",""),",","@"),"&gt;","@"),"&lt;","@"),"=","@"),")","@"),"(","@"),"^","@"),"/","@"),"+","@"),"*","@"),"-","@"),"@#","")))/2,TRUE,FALSE),"HardCodeMsg",IF(LEN(IF(_xlfn.ISFORMULA('5 Cities '!I42),_xlfn.FORMULATEXT('5 Cities '!I42),'5 Cities '!I42))-LEN(SUBSTITUTE(IF(_xlfn.ISFORMULA('5 Cities '!I42),_xlfn.FORMULATEXT('5 Cities '!I42),'5 Cities '!I42),"""",""))&gt;LEN(IF(_xlfn.ISFORMULA('#_5 Cities '!I42),_xlfn.FORMULATEXT('#_5 Cities '!I42),'#_5 Cities '!I42))-LEN(SUBSTITUTE(IF(_xlfn.ISFORMULA('#_5 Cities '!I42),_xlfn.FORMULATEXT('#_5 Cities '!I42),'#_5 Cities '!I42),"""","")),TRUE,FALSE),"HardQuoteMsg",IF(LEN(IF(_xlfn.ISFORMULA('5 Cities '!I42),_xlfn.FORMULATEXT('5 Cities '!I42),'5 Cities '!I42))-LEN(SUBSTITUTE(IF(_xlfn.ISFORMULA('5 Cities '!I42),_xlfn.FORMULATEXT('5 Cities '!I42),'5 Cities '!I42),"$",""))&lt;0.5*(LEN(IF(_xlfn.ISFORMULA('#_5 Cities '!I42),_xlfn.FORMULATEXT('#_5 Cities '!I42),'#_5 Cities '!I42))-LEN(SUBSTITUTE(IF(_xlfn.ISFORMULA('#_5 Cities '!I42),_xlfn.FORMULATEXT('#_5 Cities '!I42),'#_5 Cities '!I42),"$",""))),TRUE,FALSE),"MissingAbsMsg",TRUE,"PerfectMsg")</f>
        <v/>
      </c>
      <c r="J42" s="391">
        <v>0</v>
      </c>
      <c r="K42" s="301">
        <v>0</v>
      </c>
      <c r="L42" s="301">
        <v>0</v>
      </c>
      <c r="M42" s="392">
        <v>0</v>
      </c>
      <c r="N42" s="301">
        <v>0</v>
      </c>
      <c r="O42" s="391">
        <v>0</v>
      </c>
      <c r="P42" s="393">
        <v>0</v>
      </c>
      <c r="R42" s="410" t="str">
        <f ca="1">_xlfn.IFS(ISBLANK('5 Cities '!R42),"",IF(NOT(ISNA('#_5 Cities '!R42)),IF(ISNA('5 Cities '!R42),TRUE,FALSE),FALSE),"StuNAMsg",IF(AND(ISNA('#_5 Cities '!R42),ISNA('5 Cities '!R42)),TRUE,FALSE),"PerfectMsg",IF(NOT(ISERROR('#_5 Cities '!R42)),IF(ISERROR('5 Cities '!R42),TRUE,FALSE),FALSE),"StuErrorMsg",IF(TYPE('#_5 Cities '!R42)&lt;&gt;TYPE('5 Cities '!R42),TRUE,FALSE),"WrongTypeMsg",IF(_xlfn.ISFORMULA('#_5 Cities '!R42),IF(NOT(_xlfn.ISFORMULA('5 Cities '!R42)),TRUE),FALSE),"MissingFormulaMsg",IF(NOT(AND(ISNUMBER(FIND("[",_xlfn.FORMULATEXT('#_5 Cities '!R42))),ISNUMBER(FIND("!",_xlfn.FORMULATEXT('#_5 Cities '!R42))))),AND(ISNUMBER(FIND("[",_xlfn.FORMULATEXT('5 Cities '!R42))),ISNUMBER(FIND("!",_xlfn.FORMULATEXT('5 Cities '!R42)))),FALSE),"ExternalRefsMsg",IF(ISNUMBER('#_5 Cities '!R42),IF(ABS('#_5 Cities '!R42-'5 Cities '!R42)&gt;0.00001,TRUE,FALSE),IF('#_5 Cities '!R42&lt;&gt;'5 Cities '!R42,TRUE,FALSE)),IF(ISNUMBER('#_5 Cities '!R42),IF('#_5 Cities '!R42&gt;'5 Cities '!R42,"TooLow","TooHigh"),"WrongAnswer"),NOT(_xlfn.ISFORMULA('#_5 Cities '!R42)),"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'!R42),_xlfn.FORMULATEXT('5 Cities '!R42),'5 Cities '!R42),"9","#"),"8","#"),"7","#"),"6","#"),"5","#"),"4","#"),"3","#"),"2","#"),"1","#"),"0","#"),CHAR(10),""),"$",""),"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'!R42),_xlfn.FORMULATEXT('5 Cities '!R42),'5 Cities '!R42),"9","#"),"8","#"),"7","#"),"6","#"),"5","#"),"4","#"),"3","#"),"2","#"),"1","#"),"0","#"),CHAR(10),""),"$",""),"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'!R42),_xlfn.FORMULATEXT('#_5 Cities '!R42),'#_5 Cities '!R42),"9","#"),"8","#"),"7","#"),"6","#"),"5","#"),"4","#"),"3","#"),"2","#"),"1","#"),"0","#"),CHAR(10),""),"$",""),"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'!R42),_xlfn.FORMULATEXT('#_5 Cities '!R42),'#_5 Cities '!R42),"9","#"),"8","#"),"7","#"),"6","#"),"5","#"),"4","#"),"3","#"),"2","#"),"1","#"),"0","#"),CHAR(10),""),"$","")," ",""),",","@"),"&gt;","@"),"&lt;","@"),"=","@"),")","@"),"(","@"),"^","@"),"/","@"),"+","@"),"*","@"),"-","@"),"@#","")))/2,TRUE,FALSE),"HardCodeMsg",IF(LEN(IF(_xlfn.ISFORMULA('5 Cities '!R42),_xlfn.FORMULATEXT('5 Cities '!R42),'5 Cities '!R42))-LEN(SUBSTITUTE(IF(_xlfn.ISFORMULA('5 Cities '!R42),_xlfn.FORMULATEXT('5 Cities '!R42),'5 Cities '!R42),"""",""))&gt;LEN(IF(_xlfn.ISFORMULA('#_5 Cities '!R42),_xlfn.FORMULATEXT('#_5 Cities '!R42),'#_5 Cities '!R42))-LEN(SUBSTITUTE(IF(_xlfn.ISFORMULA('#_5 Cities '!R42),_xlfn.FORMULATEXT('#_5 Cities '!R42),'#_5 Cities '!R42),"""","")),TRUE,FALSE),"HardQuoteMsg",IF(LEN(IF(_xlfn.ISFORMULA('5 Cities '!R42),_xlfn.FORMULATEXT('5 Cities '!R42),'5 Cities '!R42))-LEN(SUBSTITUTE(IF(_xlfn.ISFORMULA('5 Cities '!R42),_xlfn.FORMULATEXT('5 Cities '!R42),'5 Cities '!R42),"$",""))&lt;0.5*(LEN(IF(_xlfn.ISFORMULA('#_5 Cities '!R42),_xlfn.FORMULATEXT('#_5 Cities '!R42),'#_5 Cities '!R42))-LEN(SUBSTITUTE(IF(_xlfn.ISFORMULA('#_5 Cities '!R42),_xlfn.FORMULATEXT('#_5 Cities '!R42),'#_5 Cities '!R42),"$",""))),TRUE,FALSE),"MissingAbsMsg",TRUE,"PerfectMsg")</f>
        <v/>
      </c>
      <c r="S42" s="392" t="str">
        <f ca="1">_xlfn.IFS(ISBLANK('5 Cities '!S42),"",IF(NOT(ISNA('#_5 Cities '!S42)),IF(ISNA('5 Cities '!S42),TRUE,FALSE),FALSE),"StuNAMsg",IF(AND(ISNA('#_5 Cities '!S42),ISNA('5 Cities '!S42)),TRUE,FALSE),"PerfectMsg",IF(NOT(ISERROR('#_5 Cities '!S42)),IF(ISERROR('5 Cities '!S42),TRUE,FALSE),FALSE),"StuErrorMsg",IF(TYPE('#_5 Cities '!S42)&lt;&gt;TYPE('5 Cities '!S42),TRUE,FALSE),"WrongTypeMsg",IF(_xlfn.ISFORMULA('#_5 Cities '!S42),IF(NOT(_xlfn.ISFORMULA('5 Cities '!S42)),TRUE),FALSE),"MissingFormulaMsg",IF(NOT(AND(ISNUMBER(FIND("[",_xlfn.FORMULATEXT('#_5 Cities '!S42))),ISNUMBER(FIND("!",_xlfn.FORMULATEXT('#_5 Cities '!S42))))),AND(ISNUMBER(FIND("[",_xlfn.FORMULATEXT('5 Cities '!S42))),ISNUMBER(FIND("!",_xlfn.FORMULATEXT('5 Cities '!S42)))),FALSE),"ExternalRefsMsg",IF(ISNUMBER('#_5 Cities '!S42),IF(ABS('#_5 Cities '!S42-'5 Cities '!S42)&gt;0.00001,TRUE,FALSE),IF('#_5 Cities '!S42&lt;&gt;'5 Cities '!S42,TRUE,FALSE)),IF(ISNUMBER('#_5 Cities '!S42),IF('#_5 Cities '!S42&gt;'5 Cities '!S42,"TooLow","TooHigh"),"WrongAnswer"),NOT(_xlfn.ISFORMULA('#_5 Cities '!S42)),"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'!S42),_xlfn.FORMULATEXT('5 Cities '!S42),'5 Cities '!S42),"9","#"),"8","#"),"7","#"),"6","#"),"5","#"),"4","#"),"3","#"),"2","#"),"1","#"),"0","#"),CHAR(10),""),"$",""),"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'!S42),_xlfn.FORMULATEXT('5 Cities '!S42),'5 Cities '!S42),"9","#"),"8","#"),"7","#"),"6","#"),"5","#"),"4","#"),"3","#"),"2","#"),"1","#"),"0","#"),CHAR(10),""),"$",""),"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'!S42),_xlfn.FORMULATEXT('#_5 Cities '!S42),'#_5 Cities '!S42),"9","#"),"8","#"),"7","#"),"6","#"),"5","#"),"4","#"),"3","#"),"2","#"),"1","#"),"0","#"),CHAR(10),""),"$",""),"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'!S42),_xlfn.FORMULATEXT('#_5 Cities '!S42),'#_5 Cities '!S42),"9","#"),"8","#"),"7","#"),"6","#"),"5","#"),"4","#"),"3","#"),"2","#"),"1","#"),"0","#"),CHAR(10),""),"$","")," ",""),",","@"),"&gt;","@"),"&lt;","@"),"=","@"),")","@"),"(","@"),"^","@"),"/","@"),"+","@"),"*","@"),"-","@"),"@#","")))/2,TRUE,FALSE),"HardCodeMsg",IF(LEN(IF(_xlfn.ISFORMULA('5 Cities '!S42),_xlfn.FORMULATEXT('5 Cities '!S42),'5 Cities '!S42))-LEN(SUBSTITUTE(IF(_xlfn.ISFORMULA('5 Cities '!S42),_xlfn.FORMULATEXT('5 Cities '!S42),'5 Cities '!S42),"""",""))&gt;LEN(IF(_xlfn.ISFORMULA('#_5 Cities '!S42),_xlfn.FORMULATEXT('#_5 Cities '!S42),'#_5 Cities '!S42))-LEN(SUBSTITUTE(IF(_xlfn.ISFORMULA('#_5 Cities '!S42),_xlfn.FORMULATEXT('#_5 Cities '!S42),'#_5 Cities '!S42),"""","")),TRUE,FALSE),"HardQuoteMsg",IF(LEN(IF(_xlfn.ISFORMULA('5 Cities '!S42),_xlfn.FORMULATEXT('5 Cities '!S42),'5 Cities '!S42))-LEN(SUBSTITUTE(IF(_xlfn.ISFORMULA('5 Cities '!S42),_xlfn.FORMULATEXT('5 Cities '!S42),'5 Cities '!S42),"$",""))&lt;0.5*(LEN(IF(_xlfn.ISFORMULA('#_5 Cities '!S42),_xlfn.FORMULATEXT('#_5 Cities '!S42),'#_5 Cities '!S42))-LEN(SUBSTITUTE(IF(_xlfn.ISFORMULA('#_5 Cities '!S42),_xlfn.FORMULATEXT('#_5 Cities '!S42),'#_5 Cities '!S42),"$",""))),TRUE,FALSE),"MissingAbsMsg",TRUE,"PerfectMsg")</f>
        <v/>
      </c>
      <c r="T42" s="301" t="str">
        <f ca="1">_xlfn.IFS(ISBLANK('5 Cities '!T42),"",IF(NOT(ISNA('#_5 Cities '!T42)),IF(ISNA('5 Cities '!T42),TRUE,FALSE),FALSE),"StuNAMsg",IF(AND(ISNA('#_5 Cities '!T42),ISNA('5 Cities '!T42)),TRUE,FALSE),"PerfectMsg",IF(NOT(ISERROR('#_5 Cities '!T42)),IF(ISERROR('5 Cities '!T42),TRUE,FALSE),FALSE),"StuErrorMsg",IF(TYPE('#_5 Cities '!T42)&lt;&gt;TYPE('5 Cities '!T42),TRUE,FALSE),"WrongTypeMsg",IF(_xlfn.ISFORMULA('#_5 Cities '!T42),IF(NOT(_xlfn.ISFORMULA('5 Cities '!T42)),TRUE),FALSE),"MissingFormulaMsg",IF(NOT(AND(ISNUMBER(FIND("[",_xlfn.FORMULATEXT('#_5 Cities '!T42))),ISNUMBER(FIND("!",_xlfn.FORMULATEXT('#_5 Cities '!T42))))),AND(ISNUMBER(FIND("[",_xlfn.FORMULATEXT('5 Cities '!T42))),ISNUMBER(FIND("!",_xlfn.FORMULATEXT('5 Cities '!T42)))),FALSE),"ExternalRefsMsg",IF(ISNUMBER('#_5 Cities '!T42),IF(ABS('#_5 Cities '!T42-'5 Cities '!T42)&gt;0.00001,TRUE,FALSE),IF('#_5 Cities '!T42&lt;&gt;'5 Cities '!T42,TRUE,FALSE)),IF(ISNUMBER('#_5 Cities '!T42),IF('#_5 Cities '!T42&gt;'5 Cities '!T42,"TooLow","TooHigh"),"WrongAnswer"),NOT(_xlfn.ISFORMULA('#_5 Cities '!T42)),"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'!T42),_xlfn.FORMULATEXT('5 Cities '!T42),'5 Cities '!T42),"9","#"),"8","#"),"7","#"),"6","#"),"5","#"),"4","#"),"3","#"),"2","#"),"1","#"),"0","#"),CHAR(10),""),"$",""),"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'!T42),_xlfn.FORMULATEXT('5 Cities '!T42),'5 Cities '!T42),"9","#"),"8","#"),"7","#"),"6","#"),"5","#"),"4","#"),"3","#"),"2","#"),"1","#"),"0","#"),CHAR(10),""),"$",""),"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'!T42),_xlfn.FORMULATEXT('#_5 Cities '!T42),'#_5 Cities '!T42),"9","#"),"8","#"),"7","#"),"6","#"),"5","#"),"4","#"),"3","#"),"2","#"),"1","#"),"0","#"),CHAR(10),""),"$",""),"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'!T42),_xlfn.FORMULATEXT('#_5 Cities '!T42),'#_5 Cities '!T42),"9","#"),"8","#"),"7","#"),"6","#"),"5","#"),"4","#"),"3","#"),"2","#"),"1","#"),"0","#"),CHAR(10),""),"$","")," ",""),",","@"),"&gt;","@"),"&lt;","@"),"=","@"),")","@"),"(","@"),"^","@"),"/","@"),"+","@"),"*","@"),"-","@"),"@#","")))/2,TRUE,FALSE),"HardCodeMsg",IF(LEN(IF(_xlfn.ISFORMULA('5 Cities '!T42),_xlfn.FORMULATEXT('5 Cities '!T42),'5 Cities '!T42))-LEN(SUBSTITUTE(IF(_xlfn.ISFORMULA('5 Cities '!T42),_xlfn.FORMULATEXT('5 Cities '!T42),'5 Cities '!T42),"""",""))&gt;LEN(IF(_xlfn.ISFORMULA('#_5 Cities '!T42),_xlfn.FORMULATEXT('#_5 Cities '!T42),'#_5 Cities '!T42))-LEN(SUBSTITUTE(IF(_xlfn.ISFORMULA('#_5 Cities '!T42),_xlfn.FORMULATEXT('#_5 Cities '!T42),'#_5 Cities '!T42),"""","")),TRUE,FALSE),"HardQuoteMsg",IF(LEN(IF(_xlfn.ISFORMULA('5 Cities '!T42),_xlfn.FORMULATEXT('5 Cities '!T42),'5 Cities '!T42))-LEN(SUBSTITUTE(IF(_xlfn.ISFORMULA('5 Cities '!T42),_xlfn.FORMULATEXT('5 Cities '!T42),'5 Cities '!T42),"$",""))&lt;0.5*(LEN(IF(_xlfn.ISFORMULA('#_5 Cities '!T42),_xlfn.FORMULATEXT('#_5 Cities '!T42),'#_5 Cities '!T42))-LEN(SUBSTITUTE(IF(_xlfn.ISFORMULA('#_5 Cities '!T42),_xlfn.FORMULATEXT('#_5 Cities '!T42),'#_5 Cities '!T42),"$",""))),TRUE,FALSE),"MissingAbsMsg",TRUE,"PerfectMsg")</f>
        <v/>
      </c>
    </row>
    <row r="43" spans="5:20" s="286" customFormat="1" ht="15.5" customHeight="1" x14ac:dyDescent="0.15">
      <c r="E43" s="302">
        <v>0</v>
      </c>
      <c r="F43" s="301">
        <v>0</v>
      </c>
      <c r="G43" s="301">
        <v>0</v>
      </c>
      <c r="H43" s="301" t="str">
        <f ca="1">_xlfn.IFS(ISBLANK('5 Cities '!H43),"",IF(NOT(ISNA('#_5 Cities '!H43)),IF(ISNA('5 Cities '!H43),TRUE,FALSE),FALSE),"StuNAMsg",IF(AND(ISNA('#_5 Cities '!H43),ISNA('5 Cities '!H43)),TRUE,FALSE),"PerfectMsg",IF(NOT(ISERROR('#_5 Cities '!H43)),IF(ISERROR('5 Cities '!H43),TRUE,FALSE),FALSE),"StuErrorMsg",IF(TYPE('#_5 Cities '!H43)&lt;&gt;TYPE('5 Cities '!H43),TRUE,FALSE),"WrongTypeMsg",IF(_xlfn.ISFORMULA('#_5 Cities '!H43),IF(NOT(_xlfn.ISFORMULA('5 Cities '!H43)),TRUE),FALSE),"MissingFormulaMsg",IF(NOT(AND(ISNUMBER(FIND("[",_xlfn.FORMULATEXT('#_5 Cities '!H43))),ISNUMBER(FIND("!",_xlfn.FORMULATEXT('#_5 Cities '!H43))))),AND(ISNUMBER(FIND("[",_xlfn.FORMULATEXT('5 Cities '!H43))),ISNUMBER(FIND("!",_xlfn.FORMULATEXT('5 Cities '!H43)))),FALSE),"ExternalRefsMsg",IF(ISNUMBER('#_5 Cities '!H43),IF(ABS('#_5 Cities '!H43-'5 Cities '!H43)&gt;0.00001,TRUE,FALSE),IF('#_5 Cities '!H43&lt;&gt;'5 Cities '!H43,TRUE,FALSE)),IF(ISNUMBER('#_5 Cities '!H43),IF('#_5 Cities '!H43&gt;'5 Cities '!H43,"TooLow","TooHigh"),"WrongAnswer"),NOT(_xlfn.ISFORMULA('#_5 Cities '!H43)),"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'!H43),_xlfn.FORMULATEXT('5 Cities '!H43),'5 Cities '!H43),"9","#"),"8","#"),"7","#"),"6","#"),"5","#"),"4","#"),"3","#"),"2","#"),"1","#"),"0","#"),CHAR(10),""),"$",""),"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'!H43),_xlfn.FORMULATEXT('5 Cities '!H43),'5 Cities '!H43),"9","#"),"8","#"),"7","#"),"6","#"),"5","#"),"4","#"),"3","#"),"2","#"),"1","#"),"0","#"),CHAR(10),""),"$",""),"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'!H43),_xlfn.FORMULATEXT('#_5 Cities '!H43),'#_5 Cities '!H43),"9","#"),"8","#"),"7","#"),"6","#"),"5","#"),"4","#"),"3","#"),"2","#"),"1","#"),"0","#"),CHAR(10),""),"$",""),"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'!H43),_xlfn.FORMULATEXT('#_5 Cities '!H43),'#_5 Cities '!H43),"9","#"),"8","#"),"7","#"),"6","#"),"5","#"),"4","#"),"3","#"),"2","#"),"1","#"),"0","#"),CHAR(10),""),"$","")," ",""),",","@"),"&gt;","@"),"&lt;","@"),"=","@"),")","@"),"(","@"),"^","@"),"/","@"),"+","@"),"*","@"),"-","@"),"@#","")))/2,TRUE,FALSE),"HardCodeMsg",IF(LEN(IF(_xlfn.ISFORMULA('5 Cities '!H43),_xlfn.FORMULATEXT('5 Cities '!H43),'5 Cities '!H43))-LEN(SUBSTITUTE(IF(_xlfn.ISFORMULA('5 Cities '!H43),_xlfn.FORMULATEXT('5 Cities '!H43),'5 Cities '!H43),"""",""))&gt;LEN(IF(_xlfn.ISFORMULA('#_5 Cities '!H43),_xlfn.FORMULATEXT('#_5 Cities '!H43),'#_5 Cities '!H43))-LEN(SUBSTITUTE(IF(_xlfn.ISFORMULA('#_5 Cities '!H43),_xlfn.FORMULATEXT('#_5 Cities '!H43),'#_5 Cities '!H43),"""","")),TRUE,FALSE),"HardQuoteMsg",IF(LEN(IF(_xlfn.ISFORMULA('5 Cities '!H43),_xlfn.FORMULATEXT('5 Cities '!H43),'5 Cities '!H43))-LEN(SUBSTITUTE(IF(_xlfn.ISFORMULA('5 Cities '!H43),_xlfn.FORMULATEXT('5 Cities '!H43),'5 Cities '!H43),"$",""))&lt;0.5*(LEN(IF(_xlfn.ISFORMULA('#_5 Cities '!H43),_xlfn.FORMULATEXT('#_5 Cities '!H43),'#_5 Cities '!H43))-LEN(SUBSTITUTE(IF(_xlfn.ISFORMULA('#_5 Cities '!H43),_xlfn.FORMULATEXT('#_5 Cities '!H43),'#_5 Cities '!H43),"$",""))),TRUE,FALSE),"MissingAbsMsg",TRUE,"PerfectMsg")</f>
        <v/>
      </c>
      <c r="I43" s="301" t="str">
        <f ca="1">_xlfn.IFS(ISBLANK('5 Cities '!I43),"",IF(NOT(ISNA('#_5 Cities '!I43)),IF(ISNA('5 Cities '!I43),TRUE,FALSE),FALSE),"StuNAMsg",IF(AND(ISNA('#_5 Cities '!I43),ISNA('5 Cities '!I43)),TRUE,FALSE),"PerfectMsg",IF(NOT(ISERROR('#_5 Cities '!I43)),IF(ISERROR('5 Cities '!I43),TRUE,FALSE),FALSE),"StuErrorMsg",IF(TYPE('#_5 Cities '!I43)&lt;&gt;TYPE('5 Cities '!I43),TRUE,FALSE),"WrongTypeMsg",IF(_xlfn.ISFORMULA('#_5 Cities '!I43),IF(NOT(_xlfn.ISFORMULA('5 Cities '!I43)),TRUE),FALSE),"MissingFormulaMsg",IF(NOT(AND(ISNUMBER(FIND("[",_xlfn.FORMULATEXT('#_5 Cities '!I43))),ISNUMBER(FIND("!",_xlfn.FORMULATEXT('#_5 Cities '!I43))))),AND(ISNUMBER(FIND("[",_xlfn.FORMULATEXT('5 Cities '!I43))),ISNUMBER(FIND("!",_xlfn.FORMULATEXT('5 Cities '!I43)))),FALSE),"ExternalRefsMsg",IF(ISNUMBER('#_5 Cities '!I43),IF(ABS('#_5 Cities '!I43-'5 Cities '!I43)&gt;0.00001,TRUE,FALSE),IF('#_5 Cities '!I43&lt;&gt;'5 Cities '!I43,TRUE,FALSE)),IF(ISNUMBER('#_5 Cities '!I43),IF('#_5 Cities '!I43&gt;'5 Cities '!I43,"TooLow","TooHigh"),"WrongAnswer"),NOT(_xlfn.ISFORMULA('#_5 Cities '!I43)),"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'!I43),_xlfn.FORMULATEXT('5 Cities '!I43),'5 Cities '!I43),"9","#"),"8","#"),"7","#"),"6","#"),"5","#"),"4","#"),"3","#"),"2","#"),"1","#"),"0","#"),CHAR(10),""),"$",""),"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'!I43),_xlfn.FORMULATEXT('5 Cities '!I43),'5 Cities '!I43),"9","#"),"8","#"),"7","#"),"6","#"),"5","#"),"4","#"),"3","#"),"2","#"),"1","#"),"0","#"),CHAR(10),""),"$",""),"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'!I43),_xlfn.FORMULATEXT('#_5 Cities '!I43),'#_5 Cities '!I43),"9","#"),"8","#"),"7","#"),"6","#"),"5","#"),"4","#"),"3","#"),"2","#"),"1","#"),"0","#"),CHAR(10),""),"$",""),"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'!I43),_xlfn.FORMULATEXT('#_5 Cities '!I43),'#_5 Cities '!I43),"9","#"),"8","#"),"7","#"),"6","#"),"5","#"),"4","#"),"3","#"),"2","#"),"1","#"),"0","#"),CHAR(10),""),"$","")," ",""),",","@"),"&gt;","@"),"&lt;","@"),"=","@"),")","@"),"(","@"),"^","@"),"/","@"),"+","@"),"*","@"),"-","@"),"@#","")))/2,TRUE,FALSE),"HardCodeMsg",IF(LEN(IF(_xlfn.ISFORMULA('5 Cities '!I43),_xlfn.FORMULATEXT('5 Cities '!I43),'5 Cities '!I43))-LEN(SUBSTITUTE(IF(_xlfn.ISFORMULA('5 Cities '!I43),_xlfn.FORMULATEXT('5 Cities '!I43),'5 Cities '!I43),"""",""))&gt;LEN(IF(_xlfn.ISFORMULA('#_5 Cities '!I43),_xlfn.FORMULATEXT('#_5 Cities '!I43),'#_5 Cities '!I43))-LEN(SUBSTITUTE(IF(_xlfn.ISFORMULA('#_5 Cities '!I43),_xlfn.FORMULATEXT('#_5 Cities '!I43),'#_5 Cities '!I43),"""","")),TRUE,FALSE),"HardQuoteMsg",IF(LEN(IF(_xlfn.ISFORMULA('5 Cities '!I43),_xlfn.FORMULATEXT('5 Cities '!I43),'5 Cities '!I43))-LEN(SUBSTITUTE(IF(_xlfn.ISFORMULA('5 Cities '!I43),_xlfn.FORMULATEXT('5 Cities '!I43),'5 Cities '!I43),"$",""))&lt;0.5*(LEN(IF(_xlfn.ISFORMULA('#_5 Cities '!I43),_xlfn.FORMULATEXT('#_5 Cities '!I43),'#_5 Cities '!I43))-LEN(SUBSTITUTE(IF(_xlfn.ISFORMULA('#_5 Cities '!I43),_xlfn.FORMULATEXT('#_5 Cities '!I43),'#_5 Cities '!I43),"$",""))),TRUE,FALSE),"MissingAbsMsg",TRUE,"PerfectMsg")</f>
        <v/>
      </c>
      <c r="J43" s="391">
        <v>0</v>
      </c>
      <c r="K43" s="301">
        <v>0</v>
      </c>
      <c r="L43" s="301">
        <v>0</v>
      </c>
      <c r="M43" s="392">
        <v>0</v>
      </c>
      <c r="N43" s="301">
        <v>0</v>
      </c>
      <c r="O43" s="391">
        <v>0</v>
      </c>
      <c r="P43" s="393">
        <v>0</v>
      </c>
      <c r="R43" s="410" t="str">
        <f ca="1">_xlfn.IFS(ISBLANK('5 Cities '!R43),"",IF(NOT(ISNA('#_5 Cities '!R43)),IF(ISNA('5 Cities '!R43),TRUE,FALSE),FALSE),"StuNAMsg",IF(AND(ISNA('#_5 Cities '!R43),ISNA('5 Cities '!R43)),TRUE,FALSE),"PerfectMsg",IF(NOT(ISERROR('#_5 Cities '!R43)),IF(ISERROR('5 Cities '!R43),TRUE,FALSE),FALSE),"StuErrorMsg",IF(TYPE('#_5 Cities '!R43)&lt;&gt;TYPE('5 Cities '!R43),TRUE,FALSE),"WrongTypeMsg",IF(_xlfn.ISFORMULA('#_5 Cities '!R43),IF(NOT(_xlfn.ISFORMULA('5 Cities '!R43)),TRUE),FALSE),"MissingFormulaMsg",IF(NOT(AND(ISNUMBER(FIND("[",_xlfn.FORMULATEXT('#_5 Cities '!R43))),ISNUMBER(FIND("!",_xlfn.FORMULATEXT('#_5 Cities '!R43))))),AND(ISNUMBER(FIND("[",_xlfn.FORMULATEXT('5 Cities '!R43))),ISNUMBER(FIND("!",_xlfn.FORMULATEXT('5 Cities '!R43)))),FALSE),"ExternalRefsMsg",IF(ISNUMBER('#_5 Cities '!R43),IF(ABS('#_5 Cities '!R43-'5 Cities '!R43)&gt;0.00001,TRUE,FALSE),IF('#_5 Cities '!R43&lt;&gt;'5 Cities '!R43,TRUE,FALSE)),IF(ISNUMBER('#_5 Cities '!R43),IF('#_5 Cities '!R43&gt;'5 Cities '!R43,"TooLow","TooHigh"),"WrongAnswer"),NOT(_xlfn.ISFORMULA('#_5 Cities '!R43)),"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'!R43),_xlfn.FORMULATEXT('5 Cities '!R43),'5 Cities '!R43),"9","#"),"8","#"),"7","#"),"6","#"),"5","#"),"4","#"),"3","#"),"2","#"),"1","#"),"0","#"),CHAR(10),""),"$",""),"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'!R43),_xlfn.FORMULATEXT('5 Cities '!R43),'5 Cities '!R43),"9","#"),"8","#"),"7","#"),"6","#"),"5","#"),"4","#"),"3","#"),"2","#"),"1","#"),"0","#"),CHAR(10),""),"$",""),"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'!R43),_xlfn.FORMULATEXT('#_5 Cities '!R43),'#_5 Cities '!R43),"9","#"),"8","#"),"7","#"),"6","#"),"5","#"),"4","#"),"3","#"),"2","#"),"1","#"),"0","#"),CHAR(10),""),"$",""),"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'!R43),_xlfn.FORMULATEXT('#_5 Cities '!R43),'#_5 Cities '!R43),"9","#"),"8","#"),"7","#"),"6","#"),"5","#"),"4","#"),"3","#"),"2","#"),"1","#"),"0","#"),CHAR(10),""),"$","")," ",""),",","@"),"&gt;","@"),"&lt;","@"),"=","@"),")","@"),"(","@"),"^","@"),"/","@"),"+","@"),"*","@"),"-","@"),"@#","")))/2,TRUE,FALSE),"HardCodeMsg",IF(LEN(IF(_xlfn.ISFORMULA('5 Cities '!R43),_xlfn.FORMULATEXT('5 Cities '!R43),'5 Cities '!R43))-LEN(SUBSTITUTE(IF(_xlfn.ISFORMULA('5 Cities '!R43),_xlfn.FORMULATEXT('5 Cities '!R43),'5 Cities '!R43),"""",""))&gt;LEN(IF(_xlfn.ISFORMULA('#_5 Cities '!R43),_xlfn.FORMULATEXT('#_5 Cities '!R43),'#_5 Cities '!R43))-LEN(SUBSTITUTE(IF(_xlfn.ISFORMULA('#_5 Cities '!R43),_xlfn.FORMULATEXT('#_5 Cities '!R43),'#_5 Cities '!R43),"""","")),TRUE,FALSE),"HardQuoteMsg",IF(LEN(IF(_xlfn.ISFORMULA('5 Cities '!R43),_xlfn.FORMULATEXT('5 Cities '!R43),'5 Cities '!R43))-LEN(SUBSTITUTE(IF(_xlfn.ISFORMULA('5 Cities '!R43),_xlfn.FORMULATEXT('5 Cities '!R43),'5 Cities '!R43),"$",""))&lt;0.5*(LEN(IF(_xlfn.ISFORMULA('#_5 Cities '!R43),_xlfn.FORMULATEXT('#_5 Cities '!R43),'#_5 Cities '!R43))-LEN(SUBSTITUTE(IF(_xlfn.ISFORMULA('#_5 Cities '!R43),_xlfn.FORMULATEXT('#_5 Cities '!R43),'#_5 Cities '!R43),"$",""))),TRUE,FALSE),"MissingAbsMsg",TRUE,"PerfectMsg")</f>
        <v/>
      </c>
      <c r="S43" s="392" t="str">
        <f ca="1">_xlfn.IFS(ISBLANK('5 Cities '!S43),"",IF(NOT(ISNA('#_5 Cities '!S43)),IF(ISNA('5 Cities '!S43),TRUE,FALSE),FALSE),"StuNAMsg",IF(AND(ISNA('#_5 Cities '!S43),ISNA('5 Cities '!S43)),TRUE,FALSE),"PerfectMsg",IF(NOT(ISERROR('#_5 Cities '!S43)),IF(ISERROR('5 Cities '!S43),TRUE,FALSE),FALSE),"StuErrorMsg",IF(TYPE('#_5 Cities '!S43)&lt;&gt;TYPE('5 Cities '!S43),TRUE,FALSE),"WrongTypeMsg",IF(_xlfn.ISFORMULA('#_5 Cities '!S43),IF(NOT(_xlfn.ISFORMULA('5 Cities '!S43)),TRUE),FALSE),"MissingFormulaMsg",IF(NOT(AND(ISNUMBER(FIND("[",_xlfn.FORMULATEXT('#_5 Cities '!S43))),ISNUMBER(FIND("!",_xlfn.FORMULATEXT('#_5 Cities '!S43))))),AND(ISNUMBER(FIND("[",_xlfn.FORMULATEXT('5 Cities '!S43))),ISNUMBER(FIND("!",_xlfn.FORMULATEXT('5 Cities '!S43)))),FALSE),"ExternalRefsMsg",IF(ISNUMBER('#_5 Cities '!S43),IF(ABS('#_5 Cities '!S43-'5 Cities '!S43)&gt;0.00001,TRUE,FALSE),IF('#_5 Cities '!S43&lt;&gt;'5 Cities '!S43,TRUE,FALSE)),IF(ISNUMBER('#_5 Cities '!S43),IF('#_5 Cities '!S43&gt;'5 Cities '!S43,"TooLow","TooHigh"),"WrongAnswer"),NOT(_xlfn.ISFORMULA('#_5 Cities '!S43)),"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'!S43),_xlfn.FORMULATEXT('5 Cities '!S43),'5 Cities '!S43),"9","#"),"8","#"),"7","#"),"6","#"),"5","#"),"4","#"),"3","#"),"2","#"),"1","#"),"0","#"),CHAR(10),""),"$",""),"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'!S43),_xlfn.FORMULATEXT('5 Cities '!S43),'5 Cities '!S43),"9","#"),"8","#"),"7","#"),"6","#"),"5","#"),"4","#"),"3","#"),"2","#"),"1","#"),"0","#"),CHAR(10),""),"$",""),"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'!S43),_xlfn.FORMULATEXT('#_5 Cities '!S43),'#_5 Cities '!S43),"9","#"),"8","#"),"7","#"),"6","#"),"5","#"),"4","#"),"3","#"),"2","#"),"1","#"),"0","#"),CHAR(10),""),"$",""),"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'!S43),_xlfn.FORMULATEXT('#_5 Cities '!S43),'#_5 Cities '!S43),"9","#"),"8","#"),"7","#"),"6","#"),"5","#"),"4","#"),"3","#"),"2","#"),"1","#"),"0","#"),CHAR(10),""),"$","")," ",""),",","@"),"&gt;","@"),"&lt;","@"),"=","@"),")","@"),"(","@"),"^","@"),"/","@"),"+","@"),"*","@"),"-","@"),"@#","")))/2,TRUE,FALSE),"HardCodeMsg",IF(LEN(IF(_xlfn.ISFORMULA('5 Cities '!S43),_xlfn.FORMULATEXT('5 Cities '!S43),'5 Cities '!S43))-LEN(SUBSTITUTE(IF(_xlfn.ISFORMULA('5 Cities '!S43),_xlfn.FORMULATEXT('5 Cities '!S43),'5 Cities '!S43),"""",""))&gt;LEN(IF(_xlfn.ISFORMULA('#_5 Cities '!S43),_xlfn.FORMULATEXT('#_5 Cities '!S43),'#_5 Cities '!S43))-LEN(SUBSTITUTE(IF(_xlfn.ISFORMULA('#_5 Cities '!S43),_xlfn.FORMULATEXT('#_5 Cities '!S43),'#_5 Cities '!S43),"""","")),TRUE,FALSE),"HardQuoteMsg",IF(LEN(IF(_xlfn.ISFORMULA('5 Cities '!S43),_xlfn.FORMULATEXT('5 Cities '!S43),'5 Cities '!S43))-LEN(SUBSTITUTE(IF(_xlfn.ISFORMULA('5 Cities '!S43),_xlfn.FORMULATEXT('5 Cities '!S43),'5 Cities '!S43),"$",""))&lt;0.5*(LEN(IF(_xlfn.ISFORMULA('#_5 Cities '!S43),_xlfn.FORMULATEXT('#_5 Cities '!S43),'#_5 Cities '!S43))-LEN(SUBSTITUTE(IF(_xlfn.ISFORMULA('#_5 Cities '!S43),_xlfn.FORMULATEXT('#_5 Cities '!S43),'#_5 Cities '!S43),"$",""))),TRUE,FALSE),"MissingAbsMsg",TRUE,"PerfectMsg")</f>
        <v/>
      </c>
      <c r="T43" s="301" t="str">
        <f ca="1">_xlfn.IFS(ISBLANK('5 Cities '!T43),"",IF(NOT(ISNA('#_5 Cities '!T43)),IF(ISNA('5 Cities '!T43),TRUE,FALSE),FALSE),"StuNAMsg",IF(AND(ISNA('#_5 Cities '!T43),ISNA('5 Cities '!T43)),TRUE,FALSE),"PerfectMsg",IF(NOT(ISERROR('#_5 Cities '!T43)),IF(ISERROR('5 Cities '!T43),TRUE,FALSE),FALSE),"StuErrorMsg",IF(TYPE('#_5 Cities '!T43)&lt;&gt;TYPE('5 Cities '!T43),TRUE,FALSE),"WrongTypeMsg",IF(_xlfn.ISFORMULA('#_5 Cities '!T43),IF(NOT(_xlfn.ISFORMULA('5 Cities '!T43)),TRUE),FALSE),"MissingFormulaMsg",IF(NOT(AND(ISNUMBER(FIND("[",_xlfn.FORMULATEXT('#_5 Cities '!T43))),ISNUMBER(FIND("!",_xlfn.FORMULATEXT('#_5 Cities '!T43))))),AND(ISNUMBER(FIND("[",_xlfn.FORMULATEXT('5 Cities '!T43))),ISNUMBER(FIND("!",_xlfn.FORMULATEXT('5 Cities '!T43)))),FALSE),"ExternalRefsMsg",IF(ISNUMBER('#_5 Cities '!T43),IF(ABS('#_5 Cities '!T43-'5 Cities '!T43)&gt;0.00001,TRUE,FALSE),IF('#_5 Cities '!T43&lt;&gt;'5 Cities '!T43,TRUE,FALSE)),IF(ISNUMBER('#_5 Cities '!T43),IF('#_5 Cities '!T43&gt;'5 Cities '!T43,"TooLow","TooHigh"),"WrongAnswer"),NOT(_xlfn.ISFORMULA('#_5 Cities '!T43)),"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'!T43),_xlfn.FORMULATEXT('5 Cities '!T43),'5 Cities '!T43),"9","#"),"8","#"),"7","#"),"6","#"),"5","#"),"4","#"),"3","#"),"2","#"),"1","#"),"0","#"),CHAR(10),""),"$",""),"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'!T43),_xlfn.FORMULATEXT('5 Cities '!T43),'5 Cities '!T43),"9","#"),"8","#"),"7","#"),"6","#"),"5","#"),"4","#"),"3","#"),"2","#"),"1","#"),"0","#"),CHAR(10),""),"$",""),"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'!T43),_xlfn.FORMULATEXT('#_5 Cities '!T43),'#_5 Cities '!T43),"9","#"),"8","#"),"7","#"),"6","#"),"5","#"),"4","#"),"3","#"),"2","#"),"1","#"),"0","#"),CHAR(10),""),"$",""),"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'!T43),_xlfn.FORMULATEXT('#_5 Cities '!T43),'#_5 Cities '!T43),"9","#"),"8","#"),"7","#"),"6","#"),"5","#"),"4","#"),"3","#"),"2","#"),"1","#"),"0","#"),CHAR(10),""),"$","")," ",""),",","@"),"&gt;","@"),"&lt;","@"),"=","@"),")","@"),"(","@"),"^","@"),"/","@"),"+","@"),"*","@"),"-","@"),"@#","")))/2,TRUE,FALSE),"HardCodeMsg",IF(LEN(IF(_xlfn.ISFORMULA('5 Cities '!T43),_xlfn.FORMULATEXT('5 Cities '!T43),'5 Cities '!T43))-LEN(SUBSTITUTE(IF(_xlfn.ISFORMULA('5 Cities '!T43),_xlfn.FORMULATEXT('5 Cities '!T43),'5 Cities '!T43),"""",""))&gt;LEN(IF(_xlfn.ISFORMULA('#_5 Cities '!T43),_xlfn.FORMULATEXT('#_5 Cities '!T43),'#_5 Cities '!T43))-LEN(SUBSTITUTE(IF(_xlfn.ISFORMULA('#_5 Cities '!T43),_xlfn.FORMULATEXT('#_5 Cities '!T43),'#_5 Cities '!T43),"""","")),TRUE,FALSE),"HardQuoteMsg",IF(LEN(IF(_xlfn.ISFORMULA('5 Cities '!T43),_xlfn.FORMULATEXT('5 Cities '!T43),'5 Cities '!T43))-LEN(SUBSTITUTE(IF(_xlfn.ISFORMULA('5 Cities '!T43),_xlfn.FORMULATEXT('5 Cities '!T43),'5 Cities '!T43),"$",""))&lt;0.5*(LEN(IF(_xlfn.ISFORMULA('#_5 Cities '!T43),_xlfn.FORMULATEXT('#_5 Cities '!T43),'#_5 Cities '!T43))-LEN(SUBSTITUTE(IF(_xlfn.ISFORMULA('#_5 Cities '!T43),_xlfn.FORMULATEXT('#_5 Cities '!T43),'#_5 Cities '!T43),"$",""))),TRUE,FALSE),"MissingAbsMsg",TRUE,"PerfectMsg")</f>
        <v/>
      </c>
    </row>
    <row r="44" spans="5:20" s="286" customFormat="1" ht="15.5" customHeight="1" x14ac:dyDescent="0.15">
      <c r="E44" s="302">
        <v>0</v>
      </c>
      <c r="F44" s="301">
        <v>0</v>
      </c>
      <c r="G44" s="301">
        <v>0</v>
      </c>
      <c r="H44" s="301" t="str">
        <f ca="1">_xlfn.IFS(ISBLANK('5 Cities '!H44),"",IF(NOT(ISNA('#_5 Cities '!H44)),IF(ISNA('5 Cities '!H44),TRUE,FALSE),FALSE),"StuNAMsg",IF(AND(ISNA('#_5 Cities '!H44),ISNA('5 Cities '!H44)),TRUE,FALSE),"PerfectMsg",IF(NOT(ISERROR('#_5 Cities '!H44)),IF(ISERROR('5 Cities '!H44),TRUE,FALSE),FALSE),"StuErrorMsg",IF(TYPE('#_5 Cities '!H44)&lt;&gt;TYPE('5 Cities '!H44),TRUE,FALSE),"WrongTypeMsg",IF(_xlfn.ISFORMULA('#_5 Cities '!H44),IF(NOT(_xlfn.ISFORMULA('5 Cities '!H44)),TRUE),FALSE),"MissingFormulaMsg",IF(NOT(AND(ISNUMBER(FIND("[",_xlfn.FORMULATEXT('#_5 Cities '!H44))),ISNUMBER(FIND("!",_xlfn.FORMULATEXT('#_5 Cities '!H44))))),AND(ISNUMBER(FIND("[",_xlfn.FORMULATEXT('5 Cities '!H44))),ISNUMBER(FIND("!",_xlfn.FORMULATEXT('5 Cities '!H44)))),FALSE),"ExternalRefsMsg",IF(ISNUMBER('#_5 Cities '!H44),IF(ABS('#_5 Cities '!H44-'5 Cities '!H44)&gt;0.00001,TRUE,FALSE),IF('#_5 Cities '!H44&lt;&gt;'5 Cities '!H44,TRUE,FALSE)),IF(ISNUMBER('#_5 Cities '!H44),IF('#_5 Cities '!H44&gt;'5 Cities '!H44,"TooLow","TooHigh"),"WrongAnswer"),NOT(_xlfn.ISFORMULA('#_5 Cities '!H44)),"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'!H44),_xlfn.FORMULATEXT('5 Cities '!H44),'5 Cities '!H44),"9","#"),"8","#"),"7","#"),"6","#"),"5","#"),"4","#"),"3","#"),"2","#"),"1","#"),"0","#"),CHAR(10),""),"$",""),"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'!H44),_xlfn.FORMULATEXT('5 Cities '!H44),'5 Cities '!H44),"9","#"),"8","#"),"7","#"),"6","#"),"5","#"),"4","#"),"3","#"),"2","#"),"1","#"),"0","#"),CHAR(10),""),"$",""),"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'!H44),_xlfn.FORMULATEXT('#_5 Cities '!H44),'#_5 Cities '!H44),"9","#"),"8","#"),"7","#"),"6","#"),"5","#"),"4","#"),"3","#"),"2","#"),"1","#"),"0","#"),CHAR(10),""),"$",""),"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'!H44),_xlfn.FORMULATEXT('#_5 Cities '!H44),'#_5 Cities '!H44),"9","#"),"8","#"),"7","#"),"6","#"),"5","#"),"4","#"),"3","#"),"2","#"),"1","#"),"0","#"),CHAR(10),""),"$","")," ",""),",","@"),"&gt;","@"),"&lt;","@"),"=","@"),")","@"),"(","@"),"^","@"),"/","@"),"+","@"),"*","@"),"-","@"),"@#","")))/2,TRUE,FALSE),"HardCodeMsg",IF(LEN(IF(_xlfn.ISFORMULA('5 Cities '!H44),_xlfn.FORMULATEXT('5 Cities '!H44),'5 Cities '!H44))-LEN(SUBSTITUTE(IF(_xlfn.ISFORMULA('5 Cities '!H44),_xlfn.FORMULATEXT('5 Cities '!H44),'5 Cities '!H44),"""",""))&gt;LEN(IF(_xlfn.ISFORMULA('#_5 Cities '!H44),_xlfn.FORMULATEXT('#_5 Cities '!H44),'#_5 Cities '!H44))-LEN(SUBSTITUTE(IF(_xlfn.ISFORMULA('#_5 Cities '!H44),_xlfn.FORMULATEXT('#_5 Cities '!H44),'#_5 Cities '!H44),"""","")),TRUE,FALSE),"HardQuoteMsg",IF(LEN(IF(_xlfn.ISFORMULA('5 Cities '!H44),_xlfn.FORMULATEXT('5 Cities '!H44),'5 Cities '!H44))-LEN(SUBSTITUTE(IF(_xlfn.ISFORMULA('5 Cities '!H44),_xlfn.FORMULATEXT('5 Cities '!H44),'5 Cities '!H44),"$",""))&lt;0.5*(LEN(IF(_xlfn.ISFORMULA('#_5 Cities '!H44),_xlfn.FORMULATEXT('#_5 Cities '!H44),'#_5 Cities '!H44))-LEN(SUBSTITUTE(IF(_xlfn.ISFORMULA('#_5 Cities '!H44),_xlfn.FORMULATEXT('#_5 Cities '!H44),'#_5 Cities '!H44),"$",""))),TRUE,FALSE),"MissingAbsMsg",TRUE,"PerfectMsg")</f>
        <v/>
      </c>
      <c r="I44" s="301" t="str">
        <f ca="1">_xlfn.IFS(ISBLANK('5 Cities '!I44),"",IF(NOT(ISNA('#_5 Cities '!I44)),IF(ISNA('5 Cities '!I44),TRUE,FALSE),FALSE),"StuNAMsg",IF(AND(ISNA('#_5 Cities '!I44),ISNA('5 Cities '!I44)),TRUE,FALSE),"PerfectMsg",IF(NOT(ISERROR('#_5 Cities '!I44)),IF(ISERROR('5 Cities '!I44),TRUE,FALSE),FALSE),"StuErrorMsg",IF(TYPE('#_5 Cities '!I44)&lt;&gt;TYPE('5 Cities '!I44),TRUE,FALSE),"WrongTypeMsg",IF(_xlfn.ISFORMULA('#_5 Cities '!I44),IF(NOT(_xlfn.ISFORMULA('5 Cities '!I44)),TRUE),FALSE),"MissingFormulaMsg",IF(NOT(AND(ISNUMBER(FIND("[",_xlfn.FORMULATEXT('#_5 Cities '!I44))),ISNUMBER(FIND("!",_xlfn.FORMULATEXT('#_5 Cities '!I44))))),AND(ISNUMBER(FIND("[",_xlfn.FORMULATEXT('5 Cities '!I44))),ISNUMBER(FIND("!",_xlfn.FORMULATEXT('5 Cities '!I44)))),FALSE),"ExternalRefsMsg",IF(ISNUMBER('#_5 Cities '!I44),IF(ABS('#_5 Cities '!I44-'5 Cities '!I44)&gt;0.00001,TRUE,FALSE),IF('#_5 Cities '!I44&lt;&gt;'5 Cities '!I44,TRUE,FALSE)),IF(ISNUMBER('#_5 Cities '!I44),IF('#_5 Cities '!I44&gt;'5 Cities '!I44,"TooLow","TooHigh"),"WrongAnswer"),NOT(_xlfn.ISFORMULA('#_5 Cities '!I44)),"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'!I44),_xlfn.FORMULATEXT('5 Cities '!I44),'5 Cities '!I44),"9","#"),"8","#"),"7","#"),"6","#"),"5","#"),"4","#"),"3","#"),"2","#"),"1","#"),"0","#"),CHAR(10),""),"$",""),"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'!I44),_xlfn.FORMULATEXT('5 Cities '!I44),'5 Cities '!I44),"9","#"),"8","#"),"7","#"),"6","#"),"5","#"),"4","#"),"3","#"),"2","#"),"1","#"),"0","#"),CHAR(10),""),"$",""),"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'!I44),_xlfn.FORMULATEXT('#_5 Cities '!I44),'#_5 Cities '!I44),"9","#"),"8","#"),"7","#"),"6","#"),"5","#"),"4","#"),"3","#"),"2","#"),"1","#"),"0","#"),CHAR(10),""),"$",""),"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'!I44),_xlfn.FORMULATEXT('#_5 Cities '!I44),'#_5 Cities '!I44),"9","#"),"8","#"),"7","#"),"6","#"),"5","#"),"4","#"),"3","#"),"2","#"),"1","#"),"0","#"),CHAR(10),""),"$","")," ",""),",","@"),"&gt;","@"),"&lt;","@"),"=","@"),")","@"),"(","@"),"^","@"),"/","@"),"+","@"),"*","@"),"-","@"),"@#","")))/2,TRUE,FALSE),"HardCodeMsg",IF(LEN(IF(_xlfn.ISFORMULA('5 Cities '!I44),_xlfn.FORMULATEXT('5 Cities '!I44),'5 Cities '!I44))-LEN(SUBSTITUTE(IF(_xlfn.ISFORMULA('5 Cities '!I44),_xlfn.FORMULATEXT('5 Cities '!I44),'5 Cities '!I44),"""",""))&gt;LEN(IF(_xlfn.ISFORMULA('#_5 Cities '!I44),_xlfn.FORMULATEXT('#_5 Cities '!I44),'#_5 Cities '!I44))-LEN(SUBSTITUTE(IF(_xlfn.ISFORMULA('#_5 Cities '!I44),_xlfn.FORMULATEXT('#_5 Cities '!I44),'#_5 Cities '!I44),"""","")),TRUE,FALSE),"HardQuoteMsg",IF(LEN(IF(_xlfn.ISFORMULA('5 Cities '!I44),_xlfn.FORMULATEXT('5 Cities '!I44),'5 Cities '!I44))-LEN(SUBSTITUTE(IF(_xlfn.ISFORMULA('5 Cities '!I44),_xlfn.FORMULATEXT('5 Cities '!I44),'5 Cities '!I44),"$",""))&lt;0.5*(LEN(IF(_xlfn.ISFORMULA('#_5 Cities '!I44),_xlfn.FORMULATEXT('#_5 Cities '!I44),'#_5 Cities '!I44))-LEN(SUBSTITUTE(IF(_xlfn.ISFORMULA('#_5 Cities '!I44),_xlfn.FORMULATEXT('#_5 Cities '!I44),'#_5 Cities '!I44),"$",""))),TRUE,FALSE),"MissingAbsMsg",TRUE,"PerfectMsg")</f>
        <v/>
      </c>
      <c r="J44" s="391">
        <v>0</v>
      </c>
      <c r="K44" s="301">
        <v>0</v>
      </c>
      <c r="L44" s="301">
        <v>0</v>
      </c>
      <c r="M44" s="392">
        <v>0</v>
      </c>
      <c r="N44" s="301">
        <v>0</v>
      </c>
      <c r="O44" s="391">
        <v>0</v>
      </c>
      <c r="P44" s="393">
        <v>0</v>
      </c>
      <c r="R44" s="410" t="str">
        <f ca="1">_xlfn.IFS(ISBLANK('5 Cities '!R44),"",IF(NOT(ISNA('#_5 Cities '!R44)),IF(ISNA('5 Cities '!R44),TRUE,FALSE),FALSE),"StuNAMsg",IF(AND(ISNA('#_5 Cities '!R44),ISNA('5 Cities '!R44)),TRUE,FALSE),"PerfectMsg",IF(NOT(ISERROR('#_5 Cities '!R44)),IF(ISERROR('5 Cities '!R44),TRUE,FALSE),FALSE),"StuErrorMsg",IF(TYPE('#_5 Cities '!R44)&lt;&gt;TYPE('5 Cities '!R44),TRUE,FALSE),"WrongTypeMsg",IF(_xlfn.ISFORMULA('#_5 Cities '!R44),IF(NOT(_xlfn.ISFORMULA('5 Cities '!R44)),TRUE),FALSE),"MissingFormulaMsg",IF(NOT(AND(ISNUMBER(FIND("[",_xlfn.FORMULATEXT('#_5 Cities '!R44))),ISNUMBER(FIND("!",_xlfn.FORMULATEXT('#_5 Cities '!R44))))),AND(ISNUMBER(FIND("[",_xlfn.FORMULATEXT('5 Cities '!R44))),ISNUMBER(FIND("!",_xlfn.FORMULATEXT('5 Cities '!R44)))),FALSE),"ExternalRefsMsg",IF(ISNUMBER('#_5 Cities '!R44),IF(ABS('#_5 Cities '!R44-'5 Cities '!R44)&gt;0.00001,TRUE,FALSE),IF('#_5 Cities '!R44&lt;&gt;'5 Cities '!R44,TRUE,FALSE)),IF(ISNUMBER('#_5 Cities '!R44),IF('#_5 Cities '!R44&gt;'5 Cities '!R44,"TooLow","TooHigh"),"WrongAnswer"),NOT(_xlfn.ISFORMULA('#_5 Cities '!R44)),"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'!R44),_xlfn.FORMULATEXT('5 Cities '!R44),'5 Cities '!R44),"9","#"),"8","#"),"7","#"),"6","#"),"5","#"),"4","#"),"3","#"),"2","#"),"1","#"),"0","#"),CHAR(10),""),"$",""),"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'!R44),_xlfn.FORMULATEXT('5 Cities '!R44),'5 Cities '!R44),"9","#"),"8","#"),"7","#"),"6","#"),"5","#"),"4","#"),"3","#"),"2","#"),"1","#"),"0","#"),CHAR(10),""),"$",""),"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'!R44),_xlfn.FORMULATEXT('#_5 Cities '!R44),'#_5 Cities '!R44),"9","#"),"8","#"),"7","#"),"6","#"),"5","#"),"4","#"),"3","#"),"2","#"),"1","#"),"0","#"),CHAR(10),""),"$",""),"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'!R44),_xlfn.FORMULATEXT('#_5 Cities '!R44),'#_5 Cities '!R44),"9","#"),"8","#"),"7","#"),"6","#"),"5","#"),"4","#"),"3","#"),"2","#"),"1","#"),"0","#"),CHAR(10),""),"$","")," ",""),",","@"),"&gt;","@"),"&lt;","@"),"=","@"),")","@"),"(","@"),"^","@"),"/","@"),"+","@"),"*","@"),"-","@"),"@#","")))/2,TRUE,FALSE),"HardCodeMsg",IF(LEN(IF(_xlfn.ISFORMULA('5 Cities '!R44),_xlfn.FORMULATEXT('5 Cities '!R44),'5 Cities '!R44))-LEN(SUBSTITUTE(IF(_xlfn.ISFORMULA('5 Cities '!R44),_xlfn.FORMULATEXT('5 Cities '!R44),'5 Cities '!R44),"""",""))&gt;LEN(IF(_xlfn.ISFORMULA('#_5 Cities '!R44),_xlfn.FORMULATEXT('#_5 Cities '!R44),'#_5 Cities '!R44))-LEN(SUBSTITUTE(IF(_xlfn.ISFORMULA('#_5 Cities '!R44),_xlfn.FORMULATEXT('#_5 Cities '!R44),'#_5 Cities '!R44),"""","")),TRUE,FALSE),"HardQuoteMsg",IF(LEN(IF(_xlfn.ISFORMULA('5 Cities '!R44),_xlfn.FORMULATEXT('5 Cities '!R44),'5 Cities '!R44))-LEN(SUBSTITUTE(IF(_xlfn.ISFORMULA('5 Cities '!R44),_xlfn.FORMULATEXT('5 Cities '!R44),'5 Cities '!R44),"$",""))&lt;0.5*(LEN(IF(_xlfn.ISFORMULA('#_5 Cities '!R44),_xlfn.FORMULATEXT('#_5 Cities '!R44),'#_5 Cities '!R44))-LEN(SUBSTITUTE(IF(_xlfn.ISFORMULA('#_5 Cities '!R44),_xlfn.FORMULATEXT('#_5 Cities '!R44),'#_5 Cities '!R44),"$",""))),TRUE,FALSE),"MissingAbsMsg",TRUE,"PerfectMsg")</f>
        <v/>
      </c>
      <c r="S44" s="392" t="str">
        <f ca="1">_xlfn.IFS(ISBLANK('5 Cities '!S44),"",IF(NOT(ISNA('#_5 Cities '!S44)),IF(ISNA('5 Cities '!S44),TRUE,FALSE),FALSE),"StuNAMsg",IF(AND(ISNA('#_5 Cities '!S44),ISNA('5 Cities '!S44)),TRUE,FALSE),"PerfectMsg",IF(NOT(ISERROR('#_5 Cities '!S44)),IF(ISERROR('5 Cities '!S44),TRUE,FALSE),FALSE),"StuErrorMsg",IF(TYPE('#_5 Cities '!S44)&lt;&gt;TYPE('5 Cities '!S44),TRUE,FALSE),"WrongTypeMsg",IF(_xlfn.ISFORMULA('#_5 Cities '!S44),IF(NOT(_xlfn.ISFORMULA('5 Cities '!S44)),TRUE),FALSE),"MissingFormulaMsg",IF(NOT(AND(ISNUMBER(FIND("[",_xlfn.FORMULATEXT('#_5 Cities '!S44))),ISNUMBER(FIND("!",_xlfn.FORMULATEXT('#_5 Cities '!S44))))),AND(ISNUMBER(FIND("[",_xlfn.FORMULATEXT('5 Cities '!S44))),ISNUMBER(FIND("!",_xlfn.FORMULATEXT('5 Cities '!S44)))),FALSE),"ExternalRefsMsg",IF(ISNUMBER('#_5 Cities '!S44),IF(ABS('#_5 Cities '!S44-'5 Cities '!S44)&gt;0.00001,TRUE,FALSE),IF('#_5 Cities '!S44&lt;&gt;'5 Cities '!S44,TRUE,FALSE)),IF(ISNUMBER('#_5 Cities '!S44),IF('#_5 Cities '!S44&gt;'5 Cities '!S44,"TooLow","TooHigh"),"WrongAnswer"),NOT(_xlfn.ISFORMULA('#_5 Cities '!S44)),"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'!S44),_xlfn.FORMULATEXT('5 Cities '!S44),'5 Cities '!S44),"9","#"),"8","#"),"7","#"),"6","#"),"5","#"),"4","#"),"3","#"),"2","#"),"1","#"),"0","#"),CHAR(10),""),"$",""),"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'!S44),_xlfn.FORMULATEXT('5 Cities '!S44),'5 Cities '!S44),"9","#"),"8","#"),"7","#"),"6","#"),"5","#"),"4","#"),"3","#"),"2","#"),"1","#"),"0","#"),CHAR(10),""),"$",""),"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'!S44),_xlfn.FORMULATEXT('#_5 Cities '!S44),'#_5 Cities '!S44),"9","#"),"8","#"),"7","#"),"6","#"),"5","#"),"4","#"),"3","#"),"2","#"),"1","#"),"0","#"),CHAR(10),""),"$",""),"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'!S44),_xlfn.FORMULATEXT('#_5 Cities '!S44),'#_5 Cities '!S44),"9","#"),"8","#"),"7","#"),"6","#"),"5","#"),"4","#"),"3","#"),"2","#"),"1","#"),"0","#"),CHAR(10),""),"$","")," ",""),",","@"),"&gt;","@"),"&lt;","@"),"=","@"),")","@"),"(","@"),"^","@"),"/","@"),"+","@"),"*","@"),"-","@"),"@#","")))/2,TRUE,FALSE),"HardCodeMsg",IF(LEN(IF(_xlfn.ISFORMULA('5 Cities '!S44),_xlfn.FORMULATEXT('5 Cities '!S44),'5 Cities '!S44))-LEN(SUBSTITUTE(IF(_xlfn.ISFORMULA('5 Cities '!S44),_xlfn.FORMULATEXT('5 Cities '!S44),'5 Cities '!S44),"""",""))&gt;LEN(IF(_xlfn.ISFORMULA('#_5 Cities '!S44),_xlfn.FORMULATEXT('#_5 Cities '!S44),'#_5 Cities '!S44))-LEN(SUBSTITUTE(IF(_xlfn.ISFORMULA('#_5 Cities '!S44),_xlfn.FORMULATEXT('#_5 Cities '!S44),'#_5 Cities '!S44),"""","")),TRUE,FALSE),"HardQuoteMsg",IF(LEN(IF(_xlfn.ISFORMULA('5 Cities '!S44),_xlfn.FORMULATEXT('5 Cities '!S44),'5 Cities '!S44))-LEN(SUBSTITUTE(IF(_xlfn.ISFORMULA('5 Cities '!S44),_xlfn.FORMULATEXT('5 Cities '!S44),'5 Cities '!S44),"$",""))&lt;0.5*(LEN(IF(_xlfn.ISFORMULA('#_5 Cities '!S44),_xlfn.FORMULATEXT('#_5 Cities '!S44),'#_5 Cities '!S44))-LEN(SUBSTITUTE(IF(_xlfn.ISFORMULA('#_5 Cities '!S44),_xlfn.FORMULATEXT('#_5 Cities '!S44),'#_5 Cities '!S44),"$",""))),TRUE,FALSE),"MissingAbsMsg",TRUE,"PerfectMsg")</f>
        <v/>
      </c>
      <c r="T44" s="301" t="str">
        <f ca="1">_xlfn.IFS(ISBLANK('5 Cities '!T44),"",IF(NOT(ISNA('#_5 Cities '!T44)),IF(ISNA('5 Cities '!T44),TRUE,FALSE),FALSE),"StuNAMsg",IF(AND(ISNA('#_5 Cities '!T44),ISNA('5 Cities '!T44)),TRUE,FALSE),"PerfectMsg",IF(NOT(ISERROR('#_5 Cities '!T44)),IF(ISERROR('5 Cities '!T44),TRUE,FALSE),FALSE),"StuErrorMsg",IF(TYPE('#_5 Cities '!T44)&lt;&gt;TYPE('5 Cities '!T44),TRUE,FALSE),"WrongTypeMsg",IF(_xlfn.ISFORMULA('#_5 Cities '!T44),IF(NOT(_xlfn.ISFORMULA('5 Cities '!T44)),TRUE),FALSE),"MissingFormulaMsg",IF(NOT(AND(ISNUMBER(FIND("[",_xlfn.FORMULATEXT('#_5 Cities '!T44))),ISNUMBER(FIND("!",_xlfn.FORMULATEXT('#_5 Cities '!T44))))),AND(ISNUMBER(FIND("[",_xlfn.FORMULATEXT('5 Cities '!T44))),ISNUMBER(FIND("!",_xlfn.FORMULATEXT('5 Cities '!T44)))),FALSE),"ExternalRefsMsg",IF(ISNUMBER('#_5 Cities '!T44),IF(ABS('#_5 Cities '!T44-'5 Cities '!T44)&gt;0.00001,TRUE,FALSE),IF('#_5 Cities '!T44&lt;&gt;'5 Cities '!T44,TRUE,FALSE)),IF(ISNUMBER('#_5 Cities '!T44),IF('#_5 Cities '!T44&gt;'5 Cities '!T44,"TooLow","TooHigh"),"WrongAnswer"),NOT(_xlfn.ISFORMULA('#_5 Cities '!T44)),"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'!T44),_xlfn.FORMULATEXT('5 Cities '!T44),'5 Cities '!T44),"9","#"),"8","#"),"7","#"),"6","#"),"5","#"),"4","#"),"3","#"),"2","#"),"1","#"),"0","#"),CHAR(10),""),"$",""),"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'!T44),_xlfn.FORMULATEXT('5 Cities '!T44),'5 Cities '!T44),"9","#"),"8","#"),"7","#"),"6","#"),"5","#"),"4","#"),"3","#"),"2","#"),"1","#"),"0","#"),CHAR(10),""),"$",""),"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'!T44),_xlfn.FORMULATEXT('#_5 Cities '!T44),'#_5 Cities '!T44),"9","#"),"8","#"),"7","#"),"6","#"),"5","#"),"4","#"),"3","#"),"2","#"),"1","#"),"0","#"),CHAR(10),""),"$",""),"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'!T44),_xlfn.FORMULATEXT('#_5 Cities '!T44),'#_5 Cities '!T44),"9","#"),"8","#"),"7","#"),"6","#"),"5","#"),"4","#"),"3","#"),"2","#"),"1","#"),"0","#"),CHAR(10),""),"$","")," ",""),",","@"),"&gt;","@"),"&lt;","@"),"=","@"),")","@"),"(","@"),"^","@"),"/","@"),"+","@"),"*","@"),"-","@"),"@#","")))/2,TRUE,FALSE),"HardCodeMsg",IF(LEN(IF(_xlfn.ISFORMULA('5 Cities '!T44),_xlfn.FORMULATEXT('5 Cities '!T44),'5 Cities '!T44))-LEN(SUBSTITUTE(IF(_xlfn.ISFORMULA('5 Cities '!T44),_xlfn.FORMULATEXT('5 Cities '!T44),'5 Cities '!T44),"""",""))&gt;LEN(IF(_xlfn.ISFORMULA('#_5 Cities '!T44),_xlfn.FORMULATEXT('#_5 Cities '!T44),'#_5 Cities '!T44))-LEN(SUBSTITUTE(IF(_xlfn.ISFORMULA('#_5 Cities '!T44),_xlfn.FORMULATEXT('#_5 Cities '!T44),'#_5 Cities '!T44),"""","")),TRUE,FALSE),"HardQuoteMsg",IF(LEN(IF(_xlfn.ISFORMULA('5 Cities '!T44),_xlfn.FORMULATEXT('5 Cities '!T44),'5 Cities '!T44))-LEN(SUBSTITUTE(IF(_xlfn.ISFORMULA('5 Cities '!T44),_xlfn.FORMULATEXT('5 Cities '!T44),'5 Cities '!T44),"$",""))&lt;0.5*(LEN(IF(_xlfn.ISFORMULA('#_5 Cities '!T44),_xlfn.FORMULATEXT('#_5 Cities '!T44),'#_5 Cities '!T44))-LEN(SUBSTITUTE(IF(_xlfn.ISFORMULA('#_5 Cities '!T44),_xlfn.FORMULATEXT('#_5 Cities '!T44),'#_5 Cities '!T44),"$",""))),TRUE,FALSE),"MissingAbsMsg",TRUE,"PerfectMsg")</f>
        <v/>
      </c>
    </row>
    <row r="45" spans="5:20" s="286" customFormat="1" ht="15.5" customHeight="1" x14ac:dyDescent="0.15">
      <c r="E45" s="302">
        <v>0</v>
      </c>
      <c r="F45" s="301">
        <v>0</v>
      </c>
      <c r="G45" s="301">
        <v>0</v>
      </c>
      <c r="H45" s="301" t="str">
        <f ca="1">_xlfn.IFS(ISBLANK('5 Cities '!H45),"",IF(NOT(ISNA('#_5 Cities '!H45)),IF(ISNA('5 Cities '!H45),TRUE,FALSE),FALSE),"StuNAMsg",IF(AND(ISNA('#_5 Cities '!H45),ISNA('5 Cities '!H45)),TRUE,FALSE),"PerfectMsg",IF(NOT(ISERROR('#_5 Cities '!H45)),IF(ISERROR('5 Cities '!H45),TRUE,FALSE),FALSE),"StuErrorMsg",IF(TYPE('#_5 Cities '!H45)&lt;&gt;TYPE('5 Cities '!H45),TRUE,FALSE),"WrongTypeMsg",IF(_xlfn.ISFORMULA('#_5 Cities '!H45),IF(NOT(_xlfn.ISFORMULA('5 Cities '!H45)),TRUE),FALSE),"MissingFormulaMsg",IF(NOT(AND(ISNUMBER(FIND("[",_xlfn.FORMULATEXT('#_5 Cities '!H45))),ISNUMBER(FIND("!",_xlfn.FORMULATEXT('#_5 Cities '!H45))))),AND(ISNUMBER(FIND("[",_xlfn.FORMULATEXT('5 Cities '!H45))),ISNUMBER(FIND("!",_xlfn.FORMULATEXT('5 Cities '!H45)))),FALSE),"ExternalRefsMsg",IF(ISNUMBER('#_5 Cities '!H45),IF(ABS('#_5 Cities '!H45-'5 Cities '!H45)&gt;0.00001,TRUE,FALSE),IF('#_5 Cities '!H45&lt;&gt;'5 Cities '!H45,TRUE,FALSE)),IF(ISNUMBER('#_5 Cities '!H45),IF('#_5 Cities '!H45&gt;'5 Cities '!H45,"TooLow","TooHigh"),"WrongAnswer"),NOT(_xlfn.ISFORMULA('#_5 Cities '!H45)),"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'!H45),_xlfn.FORMULATEXT('5 Cities '!H45),'5 Cities '!H45),"9","#"),"8","#"),"7","#"),"6","#"),"5","#"),"4","#"),"3","#"),"2","#"),"1","#"),"0","#"),CHAR(10),""),"$",""),"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'!H45),_xlfn.FORMULATEXT('5 Cities '!H45),'5 Cities '!H45),"9","#"),"8","#"),"7","#"),"6","#"),"5","#"),"4","#"),"3","#"),"2","#"),"1","#"),"0","#"),CHAR(10),""),"$",""),"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'!H45),_xlfn.FORMULATEXT('#_5 Cities '!H45),'#_5 Cities '!H45),"9","#"),"8","#"),"7","#"),"6","#"),"5","#"),"4","#"),"3","#"),"2","#"),"1","#"),"0","#"),CHAR(10),""),"$",""),"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'!H45),_xlfn.FORMULATEXT('#_5 Cities '!H45),'#_5 Cities '!H45),"9","#"),"8","#"),"7","#"),"6","#"),"5","#"),"4","#"),"3","#"),"2","#"),"1","#"),"0","#"),CHAR(10),""),"$","")," ",""),",","@"),"&gt;","@"),"&lt;","@"),"=","@"),")","@"),"(","@"),"^","@"),"/","@"),"+","@"),"*","@"),"-","@"),"@#","")))/2,TRUE,FALSE),"HardCodeMsg",IF(LEN(IF(_xlfn.ISFORMULA('5 Cities '!H45),_xlfn.FORMULATEXT('5 Cities '!H45),'5 Cities '!H45))-LEN(SUBSTITUTE(IF(_xlfn.ISFORMULA('5 Cities '!H45),_xlfn.FORMULATEXT('5 Cities '!H45),'5 Cities '!H45),"""",""))&gt;LEN(IF(_xlfn.ISFORMULA('#_5 Cities '!H45),_xlfn.FORMULATEXT('#_5 Cities '!H45),'#_5 Cities '!H45))-LEN(SUBSTITUTE(IF(_xlfn.ISFORMULA('#_5 Cities '!H45),_xlfn.FORMULATEXT('#_5 Cities '!H45),'#_5 Cities '!H45),"""","")),TRUE,FALSE),"HardQuoteMsg",IF(LEN(IF(_xlfn.ISFORMULA('5 Cities '!H45),_xlfn.FORMULATEXT('5 Cities '!H45),'5 Cities '!H45))-LEN(SUBSTITUTE(IF(_xlfn.ISFORMULA('5 Cities '!H45),_xlfn.FORMULATEXT('5 Cities '!H45),'5 Cities '!H45),"$",""))&lt;0.5*(LEN(IF(_xlfn.ISFORMULA('#_5 Cities '!H45),_xlfn.FORMULATEXT('#_5 Cities '!H45),'#_5 Cities '!H45))-LEN(SUBSTITUTE(IF(_xlfn.ISFORMULA('#_5 Cities '!H45),_xlfn.FORMULATEXT('#_5 Cities '!H45),'#_5 Cities '!H45),"$",""))),TRUE,FALSE),"MissingAbsMsg",TRUE,"PerfectMsg")</f>
        <v/>
      </c>
      <c r="I45" s="301" t="str">
        <f ca="1">_xlfn.IFS(ISBLANK('5 Cities '!I45),"",IF(NOT(ISNA('#_5 Cities '!I45)),IF(ISNA('5 Cities '!I45),TRUE,FALSE),FALSE),"StuNAMsg",IF(AND(ISNA('#_5 Cities '!I45),ISNA('5 Cities '!I45)),TRUE,FALSE),"PerfectMsg",IF(NOT(ISERROR('#_5 Cities '!I45)),IF(ISERROR('5 Cities '!I45),TRUE,FALSE),FALSE),"StuErrorMsg",IF(TYPE('#_5 Cities '!I45)&lt;&gt;TYPE('5 Cities '!I45),TRUE,FALSE),"WrongTypeMsg",IF(_xlfn.ISFORMULA('#_5 Cities '!I45),IF(NOT(_xlfn.ISFORMULA('5 Cities '!I45)),TRUE),FALSE),"MissingFormulaMsg",IF(NOT(AND(ISNUMBER(FIND("[",_xlfn.FORMULATEXT('#_5 Cities '!I45))),ISNUMBER(FIND("!",_xlfn.FORMULATEXT('#_5 Cities '!I45))))),AND(ISNUMBER(FIND("[",_xlfn.FORMULATEXT('5 Cities '!I45))),ISNUMBER(FIND("!",_xlfn.FORMULATEXT('5 Cities '!I45)))),FALSE),"ExternalRefsMsg",IF(ISNUMBER('#_5 Cities '!I45),IF(ABS('#_5 Cities '!I45-'5 Cities '!I45)&gt;0.00001,TRUE,FALSE),IF('#_5 Cities '!I45&lt;&gt;'5 Cities '!I45,TRUE,FALSE)),IF(ISNUMBER('#_5 Cities '!I45),IF('#_5 Cities '!I45&gt;'5 Cities '!I45,"TooLow","TooHigh"),"WrongAnswer"),NOT(_xlfn.ISFORMULA('#_5 Cities '!I45)),"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'!I45),_xlfn.FORMULATEXT('5 Cities '!I45),'5 Cities '!I45),"9","#"),"8","#"),"7","#"),"6","#"),"5","#"),"4","#"),"3","#"),"2","#"),"1","#"),"0","#"),CHAR(10),""),"$",""),"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'!I45),_xlfn.FORMULATEXT('5 Cities '!I45),'5 Cities '!I45),"9","#"),"8","#"),"7","#"),"6","#"),"5","#"),"4","#"),"3","#"),"2","#"),"1","#"),"0","#"),CHAR(10),""),"$",""),"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'!I45),_xlfn.FORMULATEXT('#_5 Cities '!I45),'#_5 Cities '!I45),"9","#"),"8","#"),"7","#"),"6","#"),"5","#"),"4","#"),"3","#"),"2","#"),"1","#"),"0","#"),CHAR(10),""),"$",""),"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'!I45),_xlfn.FORMULATEXT('#_5 Cities '!I45),'#_5 Cities '!I45),"9","#"),"8","#"),"7","#"),"6","#"),"5","#"),"4","#"),"3","#"),"2","#"),"1","#"),"0","#"),CHAR(10),""),"$","")," ",""),",","@"),"&gt;","@"),"&lt;","@"),"=","@"),")","@"),"(","@"),"^","@"),"/","@"),"+","@"),"*","@"),"-","@"),"@#","")))/2,TRUE,FALSE),"HardCodeMsg",IF(LEN(IF(_xlfn.ISFORMULA('5 Cities '!I45),_xlfn.FORMULATEXT('5 Cities '!I45),'5 Cities '!I45))-LEN(SUBSTITUTE(IF(_xlfn.ISFORMULA('5 Cities '!I45),_xlfn.FORMULATEXT('5 Cities '!I45),'5 Cities '!I45),"""",""))&gt;LEN(IF(_xlfn.ISFORMULA('#_5 Cities '!I45),_xlfn.FORMULATEXT('#_5 Cities '!I45),'#_5 Cities '!I45))-LEN(SUBSTITUTE(IF(_xlfn.ISFORMULA('#_5 Cities '!I45),_xlfn.FORMULATEXT('#_5 Cities '!I45),'#_5 Cities '!I45),"""","")),TRUE,FALSE),"HardQuoteMsg",IF(LEN(IF(_xlfn.ISFORMULA('5 Cities '!I45),_xlfn.FORMULATEXT('5 Cities '!I45),'5 Cities '!I45))-LEN(SUBSTITUTE(IF(_xlfn.ISFORMULA('5 Cities '!I45),_xlfn.FORMULATEXT('5 Cities '!I45),'5 Cities '!I45),"$",""))&lt;0.5*(LEN(IF(_xlfn.ISFORMULA('#_5 Cities '!I45),_xlfn.FORMULATEXT('#_5 Cities '!I45),'#_5 Cities '!I45))-LEN(SUBSTITUTE(IF(_xlfn.ISFORMULA('#_5 Cities '!I45),_xlfn.FORMULATEXT('#_5 Cities '!I45),'#_5 Cities '!I45),"$",""))),TRUE,FALSE),"MissingAbsMsg",TRUE,"PerfectMsg")</f>
        <v/>
      </c>
      <c r="J45" s="391">
        <v>0</v>
      </c>
      <c r="K45" s="301">
        <v>0</v>
      </c>
      <c r="L45" s="301">
        <v>0</v>
      </c>
      <c r="M45" s="392">
        <v>0</v>
      </c>
      <c r="N45" s="301">
        <v>0</v>
      </c>
      <c r="O45" s="391">
        <v>0</v>
      </c>
      <c r="P45" s="393">
        <v>0</v>
      </c>
      <c r="R45" s="410" t="str">
        <f ca="1">_xlfn.IFS(ISBLANK('5 Cities '!R45),"",IF(NOT(ISNA('#_5 Cities '!R45)),IF(ISNA('5 Cities '!R45),TRUE,FALSE),FALSE),"StuNAMsg",IF(AND(ISNA('#_5 Cities '!R45),ISNA('5 Cities '!R45)),TRUE,FALSE),"PerfectMsg",IF(NOT(ISERROR('#_5 Cities '!R45)),IF(ISERROR('5 Cities '!R45),TRUE,FALSE),FALSE),"StuErrorMsg",IF(TYPE('#_5 Cities '!R45)&lt;&gt;TYPE('5 Cities '!R45),TRUE,FALSE),"WrongTypeMsg",IF(_xlfn.ISFORMULA('#_5 Cities '!R45),IF(NOT(_xlfn.ISFORMULA('5 Cities '!R45)),TRUE),FALSE),"MissingFormulaMsg",IF(NOT(AND(ISNUMBER(FIND("[",_xlfn.FORMULATEXT('#_5 Cities '!R45))),ISNUMBER(FIND("!",_xlfn.FORMULATEXT('#_5 Cities '!R45))))),AND(ISNUMBER(FIND("[",_xlfn.FORMULATEXT('5 Cities '!R45))),ISNUMBER(FIND("!",_xlfn.FORMULATEXT('5 Cities '!R45)))),FALSE),"ExternalRefsMsg",IF(ISNUMBER('#_5 Cities '!R45),IF(ABS('#_5 Cities '!R45-'5 Cities '!R45)&gt;0.00001,TRUE,FALSE),IF('#_5 Cities '!R45&lt;&gt;'5 Cities '!R45,TRUE,FALSE)),IF(ISNUMBER('#_5 Cities '!R45),IF('#_5 Cities '!R45&gt;'5 Cities '!R45,"TooLow","TooHigh"),"WrongAnswer"),NOT(_xlfn.ISFORMULA('#_5 Cities '!R45)),"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'!R45),_xlfn.FORMULATEXT('5 Cities '!R45),'5 Cities '!R45),"9","#"),"8","#"),"7","#"),"6","#"),"5","#"),"4","#"),"3","#"),"2","#"),"1","#"),"0","#"),CHAR(10),""),"$",""),"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'!R45),_xlfn.FORMULATEXT('5 Cities '!R45),'5 Cities '!R45),"9","#"),"8","#"),"7","#"),"6","#"),"5","#"),"4","#"),"3","#"),"2","#"),"1","#"),"0","#"),CHAR(10),""),"$",""),"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'!R45),_xlfn.FORMULATEXT('#_5 Cities '!R45),'#_5 Cities '!R45),"9","#"),"8","#"),"7","#"),"6","#"),"5","#"),"4","#"),"3","#"),"2","#"),"1","#"),"0","#"),CHAR(10),""),"$",""),"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'!R45),_xlfn.FORMULATEXT('#_5 Cities '!R45),'#_5 Cities '!R45),"9","#"),"8","#"),"7","#"),"6","#"),"5","#"),"4","#"),"3","#"),"2","#"),"1","#"),"0","#"),CHAR(10),""),"$","")," ",""),",","@"),"&gt;","@"),"&lt;","@"),"=","@"),")","@"),"(","@"),"^","@"),"/","@"),"+","@"),"*","@"),"-","@"),"@#","")))/2,TRUE,FALSE),"HardCodeMsg",IF(LEN(IF(_xlfn.ISFORMULA('5 Cities '!R45),_xlfn.FORMULATEXT('5 Cities '!R45),'5 Cities '!R45))-LEN(SUBSTITUTE(IF(_xlfn.ISFORMULA('5 Cities '!R45),_xlfn.FORMULATEXT('5 Cities '!R45),'5 Cities '!R45),"""",""))&gt;LEN(IF(_xlfn.ISFORMULA('#_5 Cities '!R45),_xlfn.FORMULATEXT('#_5 Cities '!R45),'#_5 Cities '!R45))-LEN(SUBSTITUTE(IF(_xlfn.ISFORMULA('#_5 Cities '!R45),_xlfn.FORMULATEXT('#_5 Cities '!R45),'#_5 Cities '!R45),"""","")),TRUE,FALSE),"HardQuoteMsg",IF(LEN(IF(_xlfn.ISFORMULA('5 Cities '!R45),_xlfn.FORMULATEXT('5 Cities '!R45),'5 Cities '!R45))-LEN(SUBSTITUTE(IF(_xlfn.ISFORMULA('5 Cities '!R45),_xlfn.FORMULATEXT('5 Cities '!R45),'5 Cities '!R45),"$",""))&lt;0.5*(LEN(IF(_xlfn.ISFORMULA('#_5 Cities '!R45),_xlfn.FORMULATEXT('#_5 Cities '!R45),'#_5 Cities '!R45))-LEN(SUBSTITUTE(IF(_xlfn.ISFORMULA('#_5 Cities '!R45),_xlfn.FORMULATEXT('#_5 Cities '!R45),'#_5 Cities '!R45),"$",""))),TRUE,FALSE),"MissingAbsMsg",TRUE,"PerfectMsg")</f>
        <v/>
      </c>
      <c r="S45" s="392" t="str">
        <f ca="1">_xlfn.IFS(ISBLANK('5 Cities '!S45),"",IF(NOT(ISNA('#_5 Cities '!S45)),IF(ISNA('5 Cities '!S45),TRUE,FALSE),FALSE),"StuNAMsg",IF(AND(ISNA('#_5 Cities '!S45),ISNA('5 Cities '!S45)),TRUE,FALSE),"PerfectMsg",IF(NOT(ISERROR('#_5 Cities '!S45)),IF(ISERROR('5 Cities '!S45),TRUE,FALSE),FALSE),"StuErrorMsg",IF(TYPE('#_5 Cities '!S45)&lt;&gt;TYPE('5 Cities '!S45),TRUE,FALSE),"WrongTypeMsg",IF(_xlfn.ISFORMULA('#_5 Cities '!S45),IF(NOT(_xlfn.ISFORMULA('5 Cities '!S45)),TRUE),FALSE),"MissingFormulaMsg",IF(NOT(AND(ISNUMBER(FIND("[",_xlfn.FORMULATEXT('#_5 Cities '!S45))),ISNUMBER(FIND("!",_xlfn.FORMULATEXT('#_5 Cities '!S45))))),AND(ISNUMBER(FIND("[",_xlfn.FORMULATEXT('5 Cities '!S45))),ISNUMBER(FIND("!",_xlfn.FORMULATEXT('5 Cities '!S45)))),FALSE),"ExternalRefsMsg",IF(ISNUMBER('#_5 Cities '!S45),IF(ABS('#_5 Cities '!S45-'5 Cities '!S45)&gt;0.00001,TRUE,FALSE),IF('#_5 Cities '!S45&lt;&gt;'5 Cities '!S45,TRUE,FALSE)),IF(ISNUMBER('#_5 Cities '!S45),IF('#_5 Cities '!S45&gt;'5 Cities '!S45,"TooLow","TooHigh"),"WrongAnswer"),NOT(_xlfn.ISFORMULA('#_5 Cities '!S45)),"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'!S45),_xlfn.FORMULATEXT('5 Cities '!S45),'5 Cities '!S45),"9","#"),"8","#"),"7","#"),"6","#"),"5","#"),"4","#"),"3","#"),"2","#"),"1","#"),"0","#"),CHAR(10),""),"$",""),"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'!S45),_xlfn.FORMULATEXT('5 Cities '!S45),'5 Cities '!S45),"9","#"),"8","#"),"7","#"),"6","#"),"5","#"),"4","#"),"3","#"),"2","#"),"1","#"),"0","#"),CHAR(10),""),"$",""),"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'!S45),_xlfn.FORMULATEXT('#_5 Cities '!S45),'#_5 Cities '!S45),"9","#"),"8","#"),"7","#"),"6","#"),"5","#"),"4","#"),"3","#"),"2","#"),"1","#"),"0","#"),CHAR(10),""),"$",""),"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'!S45),_xlfn.FORMULATEXT('#_5 Cities '!S45),'#_5 Cities '!S45),"9","#"),"8","#"),"7","#"),"6","#"),"5","#"),"4","#"),"3","#"),"2","#"),"1","#"),"0","#"),CHAR(10),""),"$","")," ",""),",","@"),"&gt;","@"),"&lt;","@"),"=","@"),")","@"),"(","@"),"^","@"),"/","@"),"+","@"),"*","@"),"-","@"),"@#","")))/2,TRUE,FALSE),"HardCodeMsg",IF(LEN(IF(_xlfn.ISFORMULA('5 Cities '!S45),_xlfn.FORMULATEXT('5 Cities '!S45),'5 Cities '!S45))-LEN(SUBSTITUTE(IF(_xlfn.ISFORMULA('5 Cities '!S45),_xlfn.FORMULATEXT('5 Cities '!S45),'5 Cities '!S45),"""",""))&gt;LEN(IF(_xlfn.ISFORMULA('#_5 Cities '!S45),_xlfn.FORMULATEXT('#_5 Cities '!S45),'#_5 Cities '!S45))-LEN(SUBSTITUTE(IF(_xlfn.ISFORMULA('#_5 Cities '!S45),_xlfn.FORMULATEXT('#_5 Cities '!S45),'#_5 Cities '!S45),"""","")),TRUE,FALSE),"HardQuoteMsg",IF(LEN(IF(_xlfn.ISFORMULA('5 Cities '!S45),_xlfn.FORMULATEXT('5 Cities '!S45),'5 Cities '!S45))-LEN(SUBSTITUTE(IF(_xlfn.ISFORMULA('5 Cities '!S45),_xlfn.FORMULATEXT('5 Cities '!S45),'5 Cities '!S45),"$",""))&lt;0.5*(LEN(IF(_xlfn.ISFORMULA('#_5 Cities '!S45),_xlfn.FORMULATEXT('#_5 Cities '!S45),'#_5 Cities '!S45))-LEN(SUBSTITUTE(IF(_xlfn.ISFORMULA('#_5 Cities '!S45),_xlfn.FORMULATEXT('#_5 Cities '!S45),'#_5 Cities '!S45),"$",""))),TRUE,FALSE),"MissingAbsMsg",TRUE,"PerfectMsg")</f>
        <v/>
      </c>
      <c r="T45" s="301" t="str">
        <f ca="1">_xlfn.IFS(ISBLANK('5 Cities '!T45),"",IF(NOT(ISNA('#_5 Cities '!T45)),IF(ISNA('5 Cities '!T45),TRUE,FALSE),FALSE),"StuNAMsg",IF(AND(ISNA('#_5 Cities '!T45),ISNA('5 Cities '!T45)),TRUE,FALSE),"PerfectMsg",IF(NOT(ISERROR('#_5 Cities '!T45)),IF(ISERROR('5 Cities '!T45),TRUE,FALSE),FALSE),"StuErrorMsg",IF(TYPE('#_5 Cities '!T45)&lt;&gt;TYPE('5 Cities '!T45),TRUE,FALSE),"WrongTypeMsg",IF(_xlfn.ISFORMULA('#_5 Cities '!T45),IF(NOT(_xlfn.ISFORMULA('5 Cities '!T45)),TRUE),FALSE),"MissingFormulaMsg",IF(NOT(AND(ISNUMBER(FIND("[",_xlfn.FORMULATEXT('#_5 Cities '!T45))),ISNUMBER(FIND("!",_xlfn.FORMULATEXT('#_5 Cities '!T45))))),AND(ISNUMBER(FIND("[",_xlfn.FORMULATEXT('5 Cities '!T45))),ISNUMBER(FIND("!",_xlfn.FORMULATEXT('5 Cities '!T45)))),FALSE),"ExternalRefsMsg",IF(ISNUMBER('#_5 Cities '!T45),IF(ABS('#_5 Cities '!T45-'5 Cities '!T45)&gt;0.00001,TRUE,FALSE),IF('#_5 Cities '!T45&lt;&gt;'5 Cities '!T45,TRUE,FALSE)),IF(ISNUMBER('#_5 Cities '!T45),IF('#_5 Cities '!T45&gt;'5 Cities '!T45,"TooLow","TooHigh"),"WrongAnswer"),NOT(_xlfn.ISFORMULA('#_5 Cities '!T45)),"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'!T45),_xlfn.FORMULATEXT('5 Cities '!T45),'5 Cities '!T45),"9","#"),"8","#"),"7","#"),"6","#"),"5","#"),"4","#"),"3","#"),"2","#"),"1","#"),"0","#"),CHAR(10),""),"$",""),"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'!T45),_xlfn.FORMULATEXT('5 Cities '!T45),'5 Cities '!T45),"9","#"),"8","#"),"7","#"),"6","#"),"5","#"),"4","#"),"3","#"),"2","#"),"1","#"),"0","#"),CHAR(10),""),"$",""),"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'!T45),_xlfn.FORMULATEXT('#_5 Cities '!T45),'#_5 Cities '!T45),"9","#"),"8","#"),"7","#"),"6","#"),"5","#"),"4","#"),"3","#"),"2","#"),"1","#"),"0","#"),CHAR(10),""),"$",""),"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'!T45),_xlfn.FORMULATEXT('#_5 Cities '!T45),'#_5 Cities '!T45),"9","#"),"8","#"),"7","#"),"6","#"),"5","#"),"4","#"),"3","#"),"2","#"),"1","#"),"0","#"),CHAR(10),""),"$","")," ",""),",","@"),"&gt;","@"),"&lt;","@"),"=","@"),")","@"),"(","@"),"^","@"),"/","@"),"+","@"),"*","@"),"-","@"),"@#","")))/2,TRUE,FALSE),"HardCodeMsg",IF(LEN(IF(_xlfn.ISFORMULA('5 Cities '!T45),_xlfn.FORMULATEXT('5 Cities '!T45),'5 Cities '!T45))-LEN(SUBSTITUTE(IF(_xlfn.ISFORMULA('5 Cities '!T45),_xlfn.FORMULATEXT('5 Cities '!T45),'5 Cities '!T45),"""",""))&gt;LEN(IF(_xlfn.ISFORMULA('#_5 Cities '!T45),_xlfn.FORMULATEXT('#_5 Cities '!T45),'#_5 Cities '!T45))-LEN(SUBSTITUTE(IF(_xlfn.ISFORMULA('#_5 Cities '!T45),_xlfn.FORMULATEXT('#_5 Cities '!T45),'#_5 Cities '!T45),"""","")),TRUE,FALSE),"HardQuoteMsg",IF(LEN(IF(_xlfn.ISFORMULA('5 Cities '!T45),_xlfn.FORMULATEXT('5 Cities '!T45),'5 Cities '!T45))-LEN(SUBSTITUTE(IF(_xlfn.ISFORMULA('5 Cities '!T45),_xlfn.FORMULATEXT('5 Cities '!T45),'5 Cities '!T45),"$",""))&lt;0.5*(LEN(IF(_xlfn.ISFORMULA('#_5 Cities '!T45),_xlfn.FORMULATEXT('#_5 Cities '!T45),'#_5 Cities '!T45))-LEN(SUBSTITUTE(IF(_xlfn.ISFORMULA('#_5 Cities '!T45),_xlfn.FORMULATEXT('#_5 Cities '!T45),'#_5 Cities '!T45),"$",""))),TRUE,FALSE),"MissingAbsMsg",TRUE,"PerfectMsg")</f>
        <v/>
      </c>
    </row>
    <row r="46" spans="5:20" s="286" customFormat="1" ht="15.5" customHeight="1" x14ac:dyDescent="0.15">
      <c r="E46" s="302">
        <v>0</v>
      </c>
      <c r="F46" s="301">
        <v>0</v>
      </c>
      <c r="G46" s="301">
        <v>0</v>
      </c>
      <c r="H46" s="301" t="str">
        <f ca="1">_xlfn.IFS(ISBLANK('5 Cities '!H46),"",IF(NOT(ISNA('#_5 Cities '!H46)),IF(ISNA('5 Cities '!H46),TRUE,FALSE),FALSE),"StuNAMsg",IF(AND(ISNA('#_5 Cities '!H46),ISNA('5 Cities '!H46)),TRUE,FALSE),"PerfectMsg",IF(NOT(ISERROR('#_5 Cities '!H46)),IF(ISERROR('5 Cities '!H46),TRUE,FALSE),FALSE),"StuErrorMsg",IF(TYPE('#_5 Cities '!H46)&lt;&gt;TYPE('5 Cities '!H46),TRUE,FALSE),"WrongTypeMsg",IF(_xlfn.ISFORMULA('#_5 Cities '!H46),IF(NOT(_xlfn.ISFORMULA('5 Cities '!H46)),TRUE),FALSE),"MissingFormulaMsg",IF(NOT(AND(ISNUMBER(FIND("[",_xlfn.FORMULATEXT('#_5 Cities '!H46))),ISNUMBER(FIND("!",_xlfn.FORMULATEXT('#_5 Cities '!H46))))),AND(ISNUMBER(FIND("[",_xlfn.FORMULATEXT('5 Cities '!H46))),ISNUMBER(FIND("!",_xlfn.FORMULATEXT('5 Cities '!H46)))),FALSE),"ExternalRefsMsg",IF(ISNUMBER('#_5 Cities '!H46),IF(ABS('#_5 Cities '!H46-'5 Cities '!H46)&gt;0.00001,TRUE,FALSE),IF('#_5 Cities '!H46&lt;&gt;'5 Cities '!H46,TRUE,FALSE)),IF(ISNUMBER('#_5 Cities '!H46),IF('#_5 Cities '!H46&gt;'5 Cities '!H46,"TooLow","TooHigh"),"WrongAnswer"),NOT(_xlfn.ISFORMULA('#_5 Cities '!H46)),"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'!H46),_xlfn.FORMULATEXT('5 Cities '!H46),'5 Cities '!H46),"9","#"),"8","#"),"7","#"),"6","#"),"5","#"),"4","#"),"3","#"),"2","#"),"1","#"),"0","#"),CHAR(10),""),"$",""),"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'!H46),_xlfn.FORMULATEXT('5 Cities '!H46),'5 Cities '!H46),"9","#"),"8","#"),"7","#"),"6","#"),"5","#"),"4","#"),"3","#"),"2","#"),"1","#"),"0","#"),CHAR(10),""),"$",""),"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'!H46),_xlfn.FORMULATEXT('#_5 Cities '!H46),'#_5 Cities '!H46),"9","#"),"8","#"),"7","#"),"6","#"),"5","#"),"4","#"),"3","#"),"2","#"),"1","#"),"0","#"),CHAR(10),""),"$",""),"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'!H46),_xlfn.FORMULATEXT('#_5 Cities '!H46),'#_5 Cities '!H46),"9","#"),"8","#"),"7","#"),"6","#"),"5","#"),"4","#"),"3","#"),"2","#"),"1","#"),"0","#"),CHAR(10),""),"$","")," ",""),",","@"),"&gt;","@"),"&lt;","@"),"=","@"),")","@"),"(","@"),"^","@"),"/","@"),"+","@"),"*","@"),"-","@"),"@#","")))/2,TRUE,FALSE),"HardCodeMsg",IF(LEN(IF(_xlfn.ISFORMULA('5 Cities '!H46),_xlfn.FORMULATEXT('5 Cities '!H46),'5 Cities '!H46))-LEN(SUBSTITUTE(IF(_xlfn.ISFORMULA('5 Cities '!H46),_xlfn.FORMULATEXT('5 Cities '!H46),'5 Cities '!H46),"""",""))&gt;LEN(IF(_xlfn.ISFORMULA('#_5 Cities '!H46),_xlfn.FORMULATEXT('#_5 Cities '!H46),'#_5 Cities '!H46))-LEN(SUBSTITUTE(IF(_xlfn.ISFORMULA('#_5 Cities '!H46),_xlfn.FORMULATEXT('#_5 Cities '!H46),'#_5 Cities '!H46),"""","")),TRUE,FALSE),"HardQuoteMsg",IF(LEN(IF(_xlfn.ISFORMULA('5 Cities '!H46),_xlfn.FORMULATEXT('5 Cities '!H46),'5 Cities '!H46))-LEN(SUBSTITUTE(IF(_xlfn.ISFORMULA('5 Cities '!H46),_xlfn.FORMULATEXT('5 Cities '!H46),'5 Cities '!H46),"$",""))&lt;0.5*(LEN(IF(_xlfn.ISFORMULA('#_5 Cities '!H46),_xlfn.FORMULATEXT('#_5 Cities '!H46),'#_5 Cities '!H46))-LEN(SUBSTITUTE(IF(_xlfn.ISFORMULA('#_5 Cities '!H46),_xlfn.FORMULATEXT('#_5 Cities '!H46),'#_5 Cities '!H46),"$",""))),TRUE,FALSE),"MissingAbsMsg",TRUE,"PerfectMsg")</f>
        <v/>
      </c>
      <c r="I46" s="301" t="str">
        <f ca="1">_xlfn.IFS(ISBLANK('5 Cities '!I46),"",IF(NOT(ISNA('#_5 Cities '!I46)),IF(ISNA('5 Cities '!I46),TRUE,FALSE),FALSE),"StuNAMsg",IF(AND(ISNA('#_5 Cities '!I46),ISNA('5 Cities '!I46)),TRUE,FALSE),"PerfectMsg",IF(NOT(ISERROR('#_5 Cities '!I46)),IF(ISERROR('5 Cities '!I46),TRUE,FALSE),FALSE),"StuErrorMsg",IF(TYPE('#_5 Cities '!I46)&lt;&gt;TYPE('5 Cities '!I46),TRUE,FALSE),"WrongTypeMsg",IF(_xlfn.ISFORMULA('#_5 Cities '!I46),IF(NOT(_xlfn.ISFORMULA('5 Cities '!I46)),TRUE),FALSE),"MissingFormulaMsg",IF(NOT(AND(ISNUMBER(FIND("[",_xlfn.FORMULATEXT('#_5 Cities '!I46))),ISNUMBER(FIND("!",_xlfn.FORMULATEXT('#_5 Cities '!I46))))),AND(ISNUMBER(FIND("[",_xlfn.FORMULATEXT('5 Cities '!I46))),ISNUMBER(FIND("!",_xlfn.FORMULATEXT('5 Cities '!I46)))),FALSE),"ExternalRefsMsg",IF(ISNUMBER('#_5 Cities '!I46),IF(ABS('#_5 Cities '!I46-'5 Cities '!I46)&gt;0.00001,TRUE,FALSE),IF('#_5 Cities '!I46&lt;&gt;'5 Cities '!I46,TRUE,FALSE)),IF(ISNUMBER('#_5 Cities '!I46),IF('#_5 Cities '!I46&gt;'5 Cities '!I46,"TooLow","TooHigh"),"WrongAnswer"),NOT(_xlfn.ISFORMULA('#_5 Cities '!I46)),"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'!I46),_xlfn.FORMULATEXT('5 Cities '!I46),'5 Cities '!I46),"9","#"),"8","#"),"7","#"),"6","#"),"5","#"),"4","#"),"3","#"),"2","#"),"1","#"),"0","#"),CHAR(10),""),"$",""),"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'!I46),_xlfn.FORMULATEXT('5 Cities '!I46),'5 Cities '!I46),"9","#"),"8","#"),"7","#"),"6","#"),"5","#"),"4","#"),"3","#"),"2","#"),"1","#"),"0","#"),CHAR(10),""),"$",""),"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'!I46),_xlfn.FORMULATEXT('#_5 Cities '!I46),'#_5 Cities '!I46),"9","#"),"8","#"),"7","#"),"6","#"),"5","#"),"4","#"),"3","#"),"2","#"),"1","#"),"0","#"),CHAR(10),""),"$",""),"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'!I46),_xlfn.FORMULATEXT('#_5 Cities '!I46),'#_5 Cities '!I46),"9","#"),"8","#"),"7","#"),"6","#"),"5","#"),"4","#"),"3","#"),"2","#"),"1","#"),"0","#"),CHAR(10),""),"$","")," ",""),",","@"),"&gt;","@"),"&lt;","@"),"=","@"),")","@"),"(","@"),"^","@"),"/","@"),"+","@"),"*","@"),"-","@"),"@#","")))/2,TRUE,FALSE),"HardCodeMsg",IF(LEN(IF(_xlfn.ISFORMULA('5 Cities '!I46),_xlfn.FORMULATEXT('5 Cities '!I46),'5 Cities '!I46))-LEN(SUBSTITUTE(IF(_xlfn.ISFORMULA('5 Cities '!I46),_xlfn.FORMULATEXT('5 Cities '!I46),'5 Cities '!I46),"""",""))&gt;LEN(IF(_xlfn.ISFORMULA('#_5 Cities '!I46),_xlfn.FORMULATEXT('#_5 Cities '!I46),'#_5 Cities '!I46))-LEN(SUBSTITUTE(IF(_xlfn.ISFORMULA('#_5 Cities '!I46),_xlfn.FORMULATEXT('#_5 Cities '!I46),'#_5 Cities '!I46),"""","")),TRUE,FALSE),"HardQuoteMsg",IF(LEN(IF(_xlfn.ISFORMULA('5 Cities '!I46),_xlfn.FORMULATEXT('5 Cities '!I46),'5 Cities '!I46))-LEN(SUBSTITUTE(IF(_xlfn.ISFORMULA('5 Cities '!I46),_xlfn.FORMULATEXT('5 Cities '!I46),'5 Cities '!I46),"$",""))&lt;0.5*(LEN(IF(_xlfn.ISFORMULA('#_5 Cities '!I46),_xlfn.FORMULATEXT('#_5 Cities '!I46),'#_5 Cities '!I46))-LEN(SUBSTITUTE(IF(_xlfn.ISFORMULA('#_5 Cities '!I46),_xlfn.FORMULATEXT('#_5 Cities '!I46),'#_5 Cities '!I46),"$",""))),TRUE,FALSE),"MissingAbsMsg",TRUE,"PerfectMsg")</f>
        <v/>
      </c>
      <c r="J46" s="391">
        <v>0</v>
      </c>
      <c r="K46" s="301">
        <v>0</v>
      </c>
      <c r="L46" s="301">
        <v>0</v>
      </c>
      <c r="M46" s="392">
        <v>0</v>
      </c>
      <c r="N46" s="301">
        <v>0</v>
      </c>
      <c r="O46" s="391">
        <v>0</v>
      </c>
      <c r="P46" s="393">
        <v>0</v>
      </c>
      <c r="R46" s="410" t="str">
        <f ca="1">_xlfn.IFS(ISBLANK('5 Cities '!R46),"",IF(NOT(ISNA('#_5 Cities '!R46)),IF(ISNA('5 Cities '!R46),TRUE,FALSE),FALSE),"StuNAMsg",IF(AND(ISNA('#_5 Cities '!R46),ISNA('5 Cities '!R46)),TRUE,FALSE),"PerfectMsg",IF(NOT(ISERROR('#_5 Cities '!R46)),IF(ISERROR('5 Cities '!R46),TRUE,FALSE),FALSE),"StuErrorMsg",IF(TYPE('#_5 Cities '!R46)&lt;&gt;TYPE('5 Cities '!R46),TRUE,FALSE),"WrongTypeMsg",IF(_xlfn.ISFORMULA('#_5 Cities '!R46),IF(NOT(_xlfn.ISFORMULA('5 Cities '!R46)),TRUE),FALSE),"MissingFormulaMsg",IF(NOT(AND(ISNUMBER(FIND("[",_xlfn.FORMULATEXT('#_5 Cities '!R46))),ISNUMBER(FIND("!",_xlfn.FORMULATEXT('#_5 Cities '!R46))))),AND(ISNUMBER(FIND("[",_xlfn.FORMULATEXT('5 Cities '!R46))),ISNUMBER(FIND("!",_xlfn.FORMULATEXT('5 Cities '!R46)))),FALSE),"ExternalRefsMsg",IF(ISNUMBER('#_5 Cities '!R46),IF(ABS('#_5 Cities '!R46-'5 Cities '!R46)&gt;0.00001,TRUE,FALSE),IF('#_5 Cities '!R46&lt;&gt;'5 Cities '!R46,TRUE,FALSE)),IF(ISNUMBER('#_5 Cities '!R46),IF('#_5 Cities '!R46&gt;'5 Cities '!R46,"TooLow","TooHigh"),"WrongAnswer"),NOT(_xlfn.ISFORMULA('#_5 Cities '!R46)),"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'!R46),_xlfn.FORMULATEXT('5 Cities '!R46),'5 Cities '!R46),"9","#"),"8","#"),"7","#"),"6","#"),"5","#"),"4","#"),"3","#"),"2","#"),"1","#"),"0","#"),CHAR(10),""),"$",""),"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'!R46),_xlfn.FORMULATEXT('5 Cities '!R46),'5 Cities '!R46),"9","#"),"8","#"),"7","#"),"6","#"),"5","#"),"4","#"),"3","#"),"2","#"),"1","#"),"0","#"),CHAR(10),""),"$",""),"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'!R46),_xlfn.FORMULATEXT('#_5 Cities '!R46),'#_5 Cities '!R46),"9","#"),"8","#"),"7","#"),"6","#"),"5","#"),"4","#"),"3","#"),"2","#"),"1","#"),"0","#"),CHAR(10),""),"$",""),"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'!R46),_xlfn.FORMULATEXT('#_5 Cities '!R46),'#_5 Cities '!R46),"9","#"),"8","#"),"7","#"),"6","#"),"5","#"),"4","#"),"3","#"),"2","#"),"1","#"),"0","#"),CHAR(10),""),"$","")," ",""),",","@"),"&gt;","@"),"&lt;","@"),"=","@"),")","@"),"(","@"),"^","@"),"/","@"),"+","@"),"*","@"),"-","@"),"@#","")))/2,TRUE,FALSE),"HardCodeMsg",IF(LEN(IF(_xlfn.ISFORMULA('5 Cities '!R46),_xlfn.FORMULATEXT('5 Cities '!R46),'5 Cities '!R46))-LEN(SUBSTITUTE(IF(_xlfn.ISFORMULA('5 Cities '!R46),_xlfn.FORMULATEXT('5 Cities '!R46),'5 Cities '!R46),"""",""))&gt;LEN(IF(_xlfn.ISFORMULA('#_5 Cities '!R46),_xlfn.FORMULATEXT('#_5 Cities '!R46),'#_5 Cities '!R46))-LEN(SUBSTITUTE(IF(_xlfn.ISFORMULA('#_5 Cities '!R46),_xlfn.FORMULATEXT('#_5 Cities '!R46),'#_5 Cities '!R46),"""","")),TRUE,FALSE),"HardQuoteMsg",IF(LEN(IF(_xlfn.ISFORMULA('5 Cities '!R46),_xlfn.FORMULATEXT('5 Cities '!R46),'5 Cities '!R46))-LEN(SUBSTITUTE(IF(_xlfn.ISFORMULA('5 Cities '!R46),_xlfn.FORMULATEXT('5 Cities '!R46),'5 Cities '!R46),"$",""))&lt;0.5*(LEN(IF(_xlfn.ISFORMULA('#_5 Cities '!R46),_xlfn.FORMULATEXT('#_5 Cities '!R46),'#_5 Cities '!R46))-LEN(SUBSTITUTE(IF(_xlfn.ISFORMULA('#_5 Cities '!R46),_xlfn.FORMULATEXT('#_5 Cities '!R46),'#_5 Cities '!R46),"$",""))),TRUE,FALSE),"MissingAbsMsg",TRUE,"PerfectMsg")</f>
        <v/>
      </c>
      <c r="S46" s="392" t="str">
        <f ca="1">_xlfn.IFS(ISBLANK('5 Cities '!S46),"",IF(NOT(ISNA('#_5 Cities '!S46)),IF(ISNA('5 Cities '!S46),TRUE,FALSE),FALSE),"StuNAMsg",IF(AND(ISNA('#_5 Cities '!S46),ISNA('5 Cities '!S46)),TRUE,FALSE),"PerfectMsg",IF(NOT(ISERROR('#_5 Cities '!S46)),IF(ISERROR('5 Cities '!S46),TRUE,FALSE),FALSE),"StuErrorMsg",IF(TYPE('#_5 Cities '!S46)&lt;&gt;TYPE('5 Cities '!S46),TRUE,FALSE),"WrongTypeMsg",IF(_xlfn.ISFORMULA('#_5 Cities '!S46),IF(NOT(_xlfn.ISFORMULA('5 Cities '!S46)),TRUE),FALSE),"MissingFormulaMsg",IF(NOT(AND(ISNUMBER(FIND("[",_xlfn.FORMULATEXT('#_5 Cities '!S46))),ISNUMBER(FIND("!",_xlfn.FORMULATEXT('#_5 Cities '!S46))))),AND(ISNUMBER(FIND("[",_xlfn.FORMULATEXT('5 Cities '!S46))),ISNUMBER(FIND("!",_xlfn.FORMULATEXT('5 Cities '!S46)))),FALSE),"ExternalRefsMsg",IF(ISNUMBER('#_5 Cities '!S46),IF(ABS('#_5 Cities '!S46-'5 Cities '!S46)&gt;0.00001,TRUE,FALSE),IF('#_5 Cities '!S46&lt;&gt;'5 Cities '!S46,TRUE,FALSE)),IF(ISNUMBER('#_5 Cities '!S46),IF('#_5 Cities '!S46&gt;'5 Cities '!S46,"TooLow","TooHigh"),"WrongAnswer"),NOT(_xlfn.ISFORMULA('#_5 Cities '!S46)),"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'!S46),_xlfn.FORMULATEXT('5 Cities '!S46),'5 Cities '!S46),"9","#"),"8","#"),"7","#"),"6","#"),"5","#"),"4","#"),"3","#"),"2","#"),"1","#"),"0","#"),CHAR(10),""),"$",""),"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'!S46),_xlfn.FORMULATEXT('5 Cities '!S46),'5 Cities '!S46),"9","#"),"8","#"),"7","#"),"6","#"),"5","#"),"4","#"),"3","#"),"2","#"),"1","#"),"0","#"),CHAR(10),""),"$",""),"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'!S46),_xlfn.FORMULATEXT('#_5 Cities '!S46),'#_5 Cities '!S46),"9","#"),"8","#"),"7","#"),"6","#"),"5","#"),"4","#"),"3","#"),"2","#"),"1","#"),"0","#"),CHAR(10),""),"$",""),"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'!S46),_xlfn.FORMULATEXT('#_5 Cities '!S46),'#_5 Cities '!S46),"9","#"),"8","#"),"7","#"),"6","#"),"5","#"),"4","#"),"3","#"),"2","#"),"1","#"),"0","#"),CHAR(10),""),"$","")," ",""),",","@"),"&gt;","@"),"&lt;","@"),"=","@"),")","@"),"(","@"),"^","@"),"/","@"),"+","@"),"*","@"),"-","@"),"@#","")))/2,TRUE,FALSE),"HardCodeMsg",IF(LEN(IF(_xlfn.ISFORMULA('5 Cities '!S46),_xlfn.FORMULATEXT('5 Cities '!S46),'5 Cities '!S46))-LEN(SUBSTITUTE(IF(_xlfn.ISFORMULA('5 Cities '!S46),_xlfn.FORMULATEXT('5 Cities '!S46),'5 Cities '!S46),"""",""))&gt;LEN(IF(_xlfn.ISFORMULA('#_5 Cities '!S46),_xlfn.FORMULATEXT('#_5 Cities '!S46),'#_5 Cities '!S46))-LEN(SUBSTITUTE(IF(_xlfn.ISFORMULA('#_5 Cities '!S46),_xlfn.FORMULATEXT('#_5 Cities '!S46),'#_5 Cities '!S46),"""","")),TRUE,FALSE),"HardQuoteMsg",IF(LEN(IF(_xlfn.ISFORMULA('5 Cities '!S46),_xlfn.FORMULATEXT('5 Cities '!S46),'5 Cities '!S46))-LEN(SUBSTITUTE(IF(_xlfn.ISFORMULA('5 Cities '!S46),_xlfn.FORMULATEXT('5 Cities '!S46),'5 Cities '!S46),"$",""))&lt;0.5*(LEN(IF(_xlfn.ISFORMULA('#_5 Cities '!S46),_xlfn.FORMULATEXT('#_5 Cities '!S46),'#_5 Cities '!S46))-LEN(SUBSTITUTE(IF(_xlfn.ISFORMULA('#_5 Cities '!S46),_xlfn.FORMULATEXT('#_5 Cities '!S46),'#_5 Cities '!S46),"$",""))),TRUE,FALSE),"MissingAbsMsg",TRUE,"PerfectMsg")</f>
        <v/>
      </c>
      <c r="T46" s="301" t="str">
        <f ca="1">_xlfn.IFS(ISBLANK('5 Cities '!T46),"",IF(NOT(ISNA('#_5 Cities '!T46)),IF(ISNA('5 Cities '!T46),TRUE,FALSE),FALSE),"StuNAMsg",IF(AND(ISNA('#_5 Cities '!T46),ISNA('5 Cities '!T46)),TRUE,FALSE),"PerfectMsg",IF(NOT(ISERROR('#_5 Cities '!T46)),IF(ISERROR('5 Cities '!T46),TRUE,FALSE),FALSE),"StuErrorMsg",IF(TYPE('#_5 Cities '!T46)&lt;&gt;TYPE('5 Cities '!T46),TRUE,FALSE),"WrongTypeMsg",IF(_xlfn.ISFORMULA('#_5 Cities '!T46),IF(NOT(_xlfn.ISFORMULA('5 Cities '!T46)),TRUE),FALSE),"MissingFormulaMsg",IF(NOT(AND(ISNUMBER(FIND("[",_xlfn.FORMULATEXT('#_5 Cities '!T46))),ISNUMBER(FIND("!",_xlfn.FORMULATEXT('#_5 Cities '!T46))))),AND(ISNUMBER(FIND("[",_xlfn.FORMULATEXT('5 Cities '!T46))),ISNUMBER(FIND("!",_xlfn.FORMULATEXT('5 Cities '!T46)))),FALSE),"ExternalRefsMsg",IF(ISNUMBER('#_5 Cities '!T46),IF(ABS('#_5 Cities '!T46-'5 Cities '!T46)&gt;0.00001,TRUE,FALSE),IF('#_5 Cities '!T46&lt;&gt;'5 Cities '!T46,TRUE,FALSE)),IF(ISNUMBER('#_5 Cities '!T46),IF('#_5 Cities '!T46&gt;'5 Cities '!T46,"TooLow","TooHigh"),"WrongAnswer"),NOT(_xlfn.ISFORMULA('#_5 Cities '!T46)),"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'!T46),_xlfn.FORMULATEXT('5 Cities '!T46),'5 Cities '!T46),"9","#"),"8","#"),"7","#"),"6","#"),"5","#"),"4","#"),"3","#"),"2","#"),"1","#"),"0","#"),CHAR(10),""),"$",""),"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'!T46),_xlfn.FORMULATEXT('5 Cities '!T46),'5 Cities '!T46),"9","#"),"8","#"),"7","#"),"6","#"),"5","#"),"4","#"),"3","#"),"2","#"),"1","#"),"0","#"),CHAR(10),""),"$",""),"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'!T46),_xlfn.FORMULATEXT('#_5 Cities '!T46),'#_5 Cities '!T46),"9","#"),"8","#"),"7","#"),"6","#"),"5","#"),"4","#"),"3","#"),"2","#"),"1","#"),"0","#"),CHAR(10),""),"$",""),"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'!T46),_xlfn.FORMULATEXT('#_5 Cities '!T46),'#_5 Cities '!T46),"9","#"),"8","#"),"7","#"),"6","#"),"5","#"),"4","#"),"3","#"),"2","#"),"1","#"),"0","#"),CHAR(10),""),"$","")," ",""),",","@"),"&gt;","@"),"&lt;","@"),"=","@"),")","@"),"(","@"),"^","@"),"/","@"),"+","@"),"*","@"),"-","@"),"@#","")))/2,TRUE,FALSE),"HardCodeMsg",IF(LEN(IF(_xlfn.ISFORMULA('5 Cities '!T46),_xlfn.FORMULATEXT('5 Cities '!T46),'5 Cities '!T46))-LEN(SUBSTITUTE(IF(_xlfn.ISFORMULA('5 Cities '!T46),_xlfn.FORMULATEXT('5 Cities '!T46),'5 Cities '!T46),"""",""))&gt;LEN(IF(_xlfn.ISFORMULA('#_5 Cities '!T46),_xlfn.FORMULATEXT('#_5 Cities '!T46),'#_5 Cities '!T46))-LEN(SUBSTITUTE(IF(_xlfn.ISFORMULA('#_5 Cities '!T46),_xlfn.FORMULATEXT('#_5 Cities '!T46),'#_5 Cities '!T46),"""","")),TRUE,FALSE),"HardQuoteMsg",IF(LEN(IF(_xlfn.ISFORMULA('5 Cities '!T46),_xlfn.FORMULATEXT('5 Cities '!T46),'5 Cities '!T46))-LEN(SUBSTITUTE(IF(_xlfn.ISFORMULA('5 Cities '!T46),_xlfn.FORMULATEXT('5 Cities '!T46),'5 Cities '!T46),"$",""))&lt;0.5*(LEN(IF(_xlfn.ISFORMULA('#_5 Cities '!T46),_xlfn.FORMULATEXT('#_5 Cities '!T46),'#_5 Cities '!T46))-LEN(SUBSTITUTE(IF(_xlfn.ISFORMULA('#_5 Cities '!T46),_xlfn.FORMULATEXT('#_5 Cities '!T46),'#_5 Cities '!T46),"$",""))),TRUE,FALSE),"MissingAbsMsg",TRUE,"PerfectMsg")</f>
        <v/>
      </c>
    </row>
    <row r="47" spans="5:20" s="286" customFormat="1" ht="15.5" customHeight="1" x14ac:dyDescent="0.15">
      <c r="E47" s="302">
        <v>0</v>
      </c>
      <c r="F47" s="301">
        <v>0</v>
      </c>
      <c r="G47" s="301">
        <v>0</v>
      </c>
      <c r="H47" s="301" t="str">
        <f ca="1">_xlfn.IFS(ISBLANK('5 Cities '!H47),"",IF(NOT(ISNA('#_5 Cities '!H47)),IF(ISNA('5 Cities '!H47),TRUE,FALSE),FALSE),"StuNAMsg",IF(AND(ISNA('#_5 Cities '!H47),ISNA('5 Cities '!H47)),TRUE,FALSE),"PerfectMsg",IF(NOT(ISERROR('#_5 Cities '!H47)),IF(ISERROR('5 Cities '!H47),TRUE,FALSE),FALSE),"StuErrorMsg",IF(TYPE('#_5 Cities '!H47)&lt;&gt;TYPE('5 Cities '!H47),TRUE,FALSE),"WrongTypeMsg",IF(_xlfn.ISFORMULA('#_5 Cities '!H47),IF(NOT(_xlfn.ISFORMULA('5 Cities '!H47)),TRUE),FALSE),"MissingFormulaMsg",IF(NOT(AND(ISNUMBER(FIND("[",_xlfn.FORMULATEXT('#_5 Cities '!H47))),ISNUMBER(FIND("!",_xlfn.FORMULATEXT('#_5 Cities '!H47))))),AND(ISNUMBER(FIND("[",_xlfn.FORMULATEXT('5 Cities '!H47))),ISNUMBER(FIND("!",_xlfn.FORMULATEXT('5 Cities '!H47)))),FALSE),"ExternalRefsMsg",IF(ISNUMBER('#_5 Cities '!H47),IF(ABS('#_5 Cities '!H47-'5 Cities '!H47)&gt;0.00001,TRUE,FALSE),IF('#_5 Cities '!H47&lt;&gt;'5 Cities '!H47,TRUE,FALSE)),IF(ISNUMBER('#_5 Cities '!H47),IF('#_5 Cities '!H47&gt;'5 Cities '!H47,"TooLow","TooHigh"),"WrongAnswer"),NOT(_xlfn.ISFORMULA('#_5 Cities '!H47)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'!H47),_xlfn.FORMULATEXT('5 Cities '!H47),'5 Cities '!H47),"9","#"),"8","#"),"7","#"),"6","#"),"5","#"),"4","#"),"3","#"),"2","#"),"1","#"),"0","#"),CHAR(10),""),"$",""),"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'!H47),_xlfn.FORMULATEXT('5 Cities '!H47),'5 Cities '!H47),"9","#"),"8","#"),"7","#"),"6","#"),"5","#"),"4","#"),"3","#"),"2","#"),"1","#"),"0","#"),CHAR(10),""),"$",""),"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'!H47),_xlfn.FORMULATEXT('#_5 Cities '!H47),'#_5 Cities '!H47),"9","#"),"8","#"),"7","#"),"6","#"),"5","#"),"4","#"),"3","#"),"2","#"),"1","#"),"0","#"),CHAR(10),""),"$",""),"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'!H47),_xlfn.FORMULATEXT('#_5 Cities '!H47),'#_5 Cities '!H47),"9","#"),"8","#"),"7","#"),"6","#"),"5","#"),"4","#"),"3","#"),"2","#"),"1","#"),"0","#"),CHAR(10),""),"$","")," ",""),",","@"),"&gt;","@"),"&lt;","@"),"=","@"),")","@"),"(","@"),"^","@"),"/","@"),"+","@"),"*","@"),"-","@"),"@#","")))/2,TRUE,FALSE),"HardCodeMsg",IF(LEN(IF(_xlfn.ISFORMULA('5 Cities '!H47),_xlfn.FORMULATEXT('5 Cities '!H47),'5 Cities '!H47))-LEN(SUBSTITUTE(IF(_xlfn.ISFORMULA('5 Cities '!H47),_xlfn.FORMULATEXT('5 Cities '!H47),'5 Cities '!H47),"""",""))&gt;LEN(IF(_xlfn.ISFORMULA('#_5 Cities '!H47),_xlfn.FORMULATEXT('#_5 Cities '!H47),'#_5 Cities '!H47))-LEN(SUBSTITUTE(IF(_xlfn.ISFORMULA('#_5 Cities '!H47),_xlfn.FORMULATEXT('#_5 Cities '!H47),'#_5 Cities '!H47),"""","")),TRUE,FALSE),"HardQuoteMsg",IF(LEN(IF(_xlfn.ISFORMULA('5 Cities '!H47),_xlfn.FORMULATEXT('5 Cities '!H47),'5 Cities '!H47))-LEN(SUBSTITUTE(IF(_xlfn.ISFORMULA('5 Cities '!H47),_xlfn.FORMULATEXT('5 Cities '!H47),'5 Cities '!H47),"$",""))&lt;0.5*(LEN(IF(_xlfn.ISFORMULA('#_5 Cities '!H47),_xlfn.FORMULATEXT('#_5 Cities '!H47),'#_5 Cities '!H47))-LEN(SUBSTITUTE(IF(_xlfn.ISFORMULA('#_5 Cities '!H47),_xlfn.FORMULATEXT('#_5 Cities '!H47),'#_5 Cities '!H47),"$",""))),TRUE,FALSE),"MissingAbsMsg",TRUE,"PerfectMsg")</f>
        <v/>
      </c>
      <c r="I47" s="301" t="str">
        <f ca="1">_xlfn.IFS(ISBLANK('5 Cities '!I47),"",IF(NOT(ISNA('#_5 Cities '!I47)),IF(ISNA('5 Cities '!I47),TRUE,FALSE),FALSE),"StuNAMsg",IF(AND(ISNA('#_5 Cities '!I47),ISNA('5 Cities '!I47)),TRUE,FALSE),"PerfectMsg",IF(NOT(ISERROR('#_5 Cities '!I47)),IF(ISERROR('5 Cities '!I47),TRUE,FALSE),FALSE),"StuErrorMsg",IF(TYPE('#_5 Cities '!I47)&lt;&gt;TYPE('5 Cities '!I47),TRUE,FALSE),"WrongTypeMsg",IF(_xlfn.ISFORMULA('#_5 Cities '!I47),IF(NOT(_xlfn.ISFORMULA('5 Cities '!I47)),TRUE),FALSE),"MissingFormulaMsg",IF(NOT(AND(ISNUMBER(FIND("[",_xlfn.FORMULATEXT('#_5 Cities '!I47))),ISNUMBER(FIND("!",_xlfn.FORMULATEXT('#_5 Cities '!I47))))),AND(ISNUMBER(FIND("[",_xlfn.FORMULATEXT('5 Cities '!I47))),ISNUMBER(FIND("!",_xlfn.FORMULATEXT('5 Cities '!I47)))),FALSE),"ExternalRefsMsg",IF(ISNUMBER('#_5 Cities '!I47),IF(ABS('#_5 Cities '!I47-'5 Cities '!I47)&gt;0.00001,TRUE,FALSE),IF('#_5 Cities '!I47&lt;&gt;'5 Cities '!I47,TRUE,FALSE)),IF(ISNUMBER('#_5 Cities '!I47),IF('#_5 Cities '!I47&gt;'5 Cities '!I47,"TooLow","TooHigh"),"WrongAnswer"),NOT(_xlfn.ISFORMULA('#_5 Cities '!I47)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'!I47),_xlfn.FORMULATEXT('5 Cities '!I47),'5 Cities '!I47),"9","#"),"8","#"),"7","#"),"6","#"),"5","#"),"4","#"),"3","#"),"2","#"),"1","#"),"0","#"),CHAR(10),""),"$",""),"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'!I47),_xlfn.FORMULATEXT('5 Cities '!I47),'5 Cities '!I47),"9","#"),"8","#"),"7","#"),"6","#"),"5","#"),"4","#"),"3","#"),"2","#"),"1","#"),"0","#"),CHAR(10),""),"$",""),"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'!I47),_xlfn.FORMULATEXT('#_5 Cities '!I47),'#_5 Cities '!I47),"9","#"),"8","#"),"7","#"),"6","#"),"5","#"),"4","#"),"3","#"),"2","#"),"1","#"),"0","#"),CHAR(10),""),"$",""),"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'!I47),_xlfn.FORMULATEXT('#_5 Cities '!I47),'#_5 Cities '!I47),"9","#"),"8","#"),"7","#"),"6","#"),"5","#"),"4","#"),"3","#"),"2","#"),"1","#"),"0","#"),CHAR(10),""),"$","")," ",""),",","@"),"&gt;","@"),"&lt;","@"),"=","@"),")","@"),"(","@"),"^","@"),"/","@"),"+","@"),"*","@"),"-","@"),"@#","")))/2,TRUE,FALSE),"HardCodeMsg",IF(LEN(IF(_xlfn.ISFORMULA('5 Cities '!I47),_xlfn.FORMULATEXT('5 Cities '!I47),'5 Cities '!I47))-LEN(SUBSTITUTE(IF(_xlfn.ISFORMULA('5 Cities '!I47),_xlfn.FORMULATEXT('5 Cities '!I47),'5 Cities '!I47),"""",""))&gt;LEN(IF(_xlfn.ISFORMULA('#_5 Cities '!I47),_xlfn.FORMULATEXT('#_5 Cities '!I47),'#_5 Cities '!I47))-LEN(SUBSTITUTE(IF(_xlfn.ISFORMULA('#_5 Cities '!I47),_xlfn.FORMULATEXT('#_5 Cities '!I47),'#_5 Cities '!I47),"""","")),TRUE,FALSE),"HardQuoteMsg",IF(LEN(IF(_xlfn.ISFORMULA('5 Cities '!I47),_xlfn.FORMULATEXT('5 Cities '!I47),'5 Cities '!I47))-LEN(SUBSTITUTE(IF(_xlfn.ISFORMULA('5 Cities '!I47),_xlfn.FORMULATEXT('5 Cities '!I47),'5 Cities '!I47),"$",""))&lt;0.5*(LEN(IF(_xlfn.ISFORMULA('#_5 Cities '!I47),_xlfn.FORMULATEXT('#_5 Cities '!I47),'#_5 Cities '!I47))-LEN(SUBSTITUTE(IF(_xlfn.ISFORMULA('#_5 Cities '!I47),_xlfn.FORMULATEXT('#_5 Cities '!I47),'#_5 Cities '!I47),"$",""))),TRUE,FALSE),"MissingAbsMsg",TRUE,"PerfectMsg")</f>
        <v/>
      </c>
      <c r="J47" s="391">
        <v>0</v>
      </c>
      <c r="K47" s="301">
        <v>0</v>
      </c>
      <c r="L47" s="301">
        <v>0</v>
      </c>
      <c r="M47" s="392">
        <v>0</v>
      </c>
      <c r="N47" s="301">
        <v>0</v>
      </c>
      <c r="O47" s="391">
        <v>0</v>
      </c>
      <c r="P47" s="393">
        <v>0</v>
      </c>
      <c r="R47" s="410" t="str">
        <f ca="1">_xlfn.IFS(ISBLANK('5 Cities '!R47),"",IF(NOT(ISNA('#_5 Cities '!R47)),IF(ISNA('5 Cities '!R47),TRUE,FALSE),FALSE),"StuNAMsg",IF(AND(ISNA('#_5 Cities '!R47),ISNA('5 Cities '!R47)),TRUE,FALSE),"PerfectMsg",IF(NOT(ISERROR('#_5 Cities '!R47)),IF(ISERROR('5 Cities '!R47),TRUE,FALSE),FALSE),"StuErrorMsg",IF(TYPE('#_5 Cities '!R47)&lt;&gt;TYPE('5 Cities '!R47),TRUE,FALSE),"WrongTypeMsg",IF(_xlfn.ISFORMULA('#_5 Cities '!R47),IF(NOT(_xlfn.ISFORMULA('5 Cities '!R47)),TRUE),FALSE),"MissingFormulaMsg",IF(NOT(AND(ISNUMBER(FIND("[",_xlfn.FORMULATEXT('#_5 Cities '!R47))),ISNUMBER(FIND("!",_xlfn.FORMULATEXT('#_5 Cities '!R47))))),AND(ISNUMBER(FIND("[",_xlfn.FORMULATEXT('5 Cities '!R47))),ISNUMBER(FIND("!",_xlfn.FORMULATEXT('5 Cities '!R47)))),FALSE),"ExternalRefsMsg",IF(ISNUMBER('#_5 Cities '!R47),IF(ABS('#_5 Cities '!R47-'5 Cities '!R47)&gt;0.00001,TRUE,FALSE),IF('#_5 Cities '!R47&lt;&gt;'5 Cities '!R47,TRUE,FALSE)),IF(ISNUMBER('#_5 Cities '!R47),IF('#_5 Cities '!R47&gt;'5 Cities '!R47,"TooLow","TooHigh"),"WrongAnswer"),NOT(_xlfn.ISFORMULA('#_5 Cities '!R47)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'!R47),_xlfn.FORMULATEXT('5 Cities '!R47),'5 Cities '!R47),"9","#"),"8","#"),"7","#"),"6","#"),"5","#"),"4","#"),"3","#"),"2","#"),"1","#"),"0","#"),CHAR(10),""),"$",""),"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'!R47),_xlfn.FORMULATEXT('5 Cities '!R47),'5 Cities '!R47),"9","#"),"8","#"),"7","#"),"6","#"),"5","#"),"4","#"),"3","#"),"2","#"),"1","#"),"0","#"),CHAR(10),""),"$",""),"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'!R47),_xlfn.FORMULATEXT('#_5 Cities '!R47),'#_5 Cities '!R47),"9","#"),"8","#"),"7","#"),"6","#"),"5","#"),"4","#"),"3","#"),"2","#"),"1","#"),"0","#"),CHAR(10),""),"$",""),"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'!R47),_xlfn.FORMULATEXT('#_5 Cities '!R47),'#_5 Cities '!R47),"9","#"),"8","#"),"7","#"),"6","#"),"5","#"),"4","#"),"3","#"),"2","#"),"1","#"),"0","#"),CHAR(10),""),"$","")," ",""),",","@"),"&gt;","@"),"&lt;","@"),"=","@"),")","@"),"(","@"),"^","@"),"/","@"),"+","@"),"*","@"),"-","@"),"@#","")))/2,TRUE,FALSE),"HardCodeMsg",IF(LEN(IF(_xlfn.ISFORMULA('5 Cities '!R47),_xlfn.FORMULATEXT('5 Cities '!R47),'5 Cities '!R47))-LEN(SUBSTITUTE(IF(_xlfn.ISFORMULA('5 Cities '!R47),_xlfn.FORMULATEXT('5 Cities '!R47),'5 Cities '!R47),"""",""))&gt;LEN(IF(_xlfn.ISFORMULA('#_5 Cities '!R47),_xlfn.FORMULATEXT('#_5 Cities '!R47),'#_5 Cities '!R47))-LEN(SUBSTITUTE(IF(_xlfn.ISFORMULA('#_5 Cities '!R47),_xlfn.FORMULATEXT('#_5 Cities '!R47),'#_5 Cities '!R47),"""","")),TRUE,FALSE),"HardQuoteMsg",IF(LEN(IF(_xlfn.ISFORMULA('5 Cities '!R47),_xlfn.FORMULATEXT('5 Cities '!R47),'5 Cities '!R47))-LEN(SUBSTITUTE(IF(_xlfn.ISFORMULA('5 Cities '!R47),_xlfn.FORMULATEXT('5 Cities '!R47),'5 Cities '!R47),"$",""))&lt;0.5*(LEN(IF(_xlfn.ISFORMULA('#_5 Cities '!R47),_xlfn.FORMULATEXT('#_5 Cities '!R47),'#_5 Cities '!R47))-LEN(SUBSTITUTE(IF(_xlfn.ISFORMULA('#_5 Cities '!R47),_xlfn.FORMULATEXT('#_5 Cities '!R47),'#_5 Cities '!R47),"$",""))),TRUE,FALSE),"MissingAbsMsg",TRUE,"PerfectMsg")</f>
        <v/>
      </c>
      <c r="S47" s="392" t="str">
        <f ca="1">_xlfn.IFS(ISBLANK('5 Cities '!S47),"",IF(NOT(ISNA('#_5 Cities '!S47)),IF(ISNA('5 Cities '!S47),TRUE,FALSE),FALSE),"StuNAMsg",IF(AND(ISNA('#_5 Cities '!S47),ISNA('5 Cities '!S47)),TRUE,FALSE),"PerfectMsg",IF(NOT(ISERROR('#_5 Cities '!S47)),IF(ISERROR('5 Cities '!S47),TRUE,FALSE),FALSE),"StuErrorMsg",IF(TYPE('#_5 Cities '!S47)&lt;&gt;TYPE('5 Cities '!S47),TRUE,FALSE),"WrongTypeMsg",IF(_xlfn.ISFORMULA('#_5 Cities '!S47),IF(NOT(_xlfn.ISFORMULA('5 Cities '!S47)),TRUE),FALSE),"MissingFormulaMsg",IF(NOT(AND(ISNUMBER(FIND("[",_xlfn.FORMULATEXT('#_5 Cities '!S47))),ISNUMBER(FIND("!",_xlfn.FORMULATEXT('#_5 Cities '!S47))))),AND(ISNUMBER(FIND("[",_xlfn.FORMULATEXT('5 Cities '!S47))),ISNUMBER(FIND("!",_xlfn.FORMULATEXT('5 Cities '!S47)))),FALSE),"ExternalRefsMsg",IF(ISNUMBER('#_5 Cities '!S47),IF(ABS('#_5 Cities '!S47-'5 Cities '!S47)&gt;0.00001,TRUE,FALSE),IF('#_5 Cities '!S47&lt;&gt;'5 Cities '!S47,TRUE,FALSE)),IF(ISNUMBER('#_5 Cities '!S47),IF('#_5 Cities '!S47&gt;'5 Cities '!S47,"TooLow","TooHigh"),"WrongAnswer"),NOT(_xlfn.ISFORMULA('#_5 Cities '!S47)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'!S47),_xlfn.FORMULATEXT('5 Cities '!S47),'5 Cities '!S47),"9","#"),"8","#"),"7","#"),"6","#"),"5","#"),"4","#"),"3","#"),"2","#"),"1","#"),"0","#"),CHAR(10),""),"$",""),"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'!S47),_xlfn.FORMULATEXT('5 Cities '!S47),'5 Cities '!S47),"9","#"),"8","#"),"7","#"),"6","#"),"5","#"),"4","#"),"3","#"),"2","#"),"1","#"),"0","#"),CHAR(10),""),"$",""),"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'!S47),_xlfn.FORMULATEXT('#_5 Cities '!S47),'#_5 Cities '!S47),"9","#"),"8","#"),"7","#"),"6","#"),"5","#"),"4","#"),"3","#"),"2","#"),"1","#"),"0","#"),CHAR(10),""),"$",""),"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'!S47),_xlfn.FORMULATEXT('#_5 Cities '!S47),'#_5 Cities '!S47),"9","#"),"8","#"),"7","#"),"6","#"),"5","#"),"4","#"),"3","#"),"2","#"),"1","#"),"0","#"),CHAR(10),""),"$","")," ",""),",","@"),"&gt;","@"),"&lt;","@"),"=","@"),")","@"),"(","@"),"^","@"),"/","@"),"+","@"),"*","@"),"-","@"),"@#","")))/2,TRUE,FALSE),"HardCodeMsg",IF(LEN(IF(_xlfn.ISFORMULA('5 Cities '!S47),_xlfn.FORMULATEXT('5 Cities '!S47),'5 Cities '!S47))-LEN(SUBSTITUTE(IF(_xlfn.ISFORMULA('5 Cities '!S47),_xlfn.FORMULATEXT('5 Cities '!S47),'5 Cities '!S47),"""",""))&gt;LEN(IF(_xlfn.ISFORMULA('#_5 Cities '!S47),_xlfn.FORMULATEXT('#_5 Cities '!S47),'#_5 Cities '!S47))-LEN(SUBSTITUTE(IF(_xlfn.ISFORMULA('#_5 Cities '!S47),_xlfn.FORMULATEXT('#_5 Cities '!S47),'#_5 Cities '!S47),"""","")),TRUE,FALSE),"HardQuoteMsg",IF(LEN(IF(_xlfn.ISFORMULA('5 Cities '!S47),_xlfn.FORMULATEXT('5 Cities '!S47),'5 Cities '!S47))-LEN(SUBSTITUTE(IF(_xlfn.ISFORMULA('5 Cities '!S47),_xlfn.FORMULATEXT('5 Cities '!S47),'5 Cities '!S47),"$",""))&lt;0.5*(LEN(IF(_xlfn.ISFORMULA('#_5 Cities '!S47),_xlfn.FORMULATEXT('#_5 Cities '!S47),'#_5 Cities '!S47))-LEN(SUBSTITUTE(IF(_xlfn.ISFORMULA('#_5 Cities '!S47),_xlfn.FORMULATEXT('#_5 Cities '!S47),'#_5 Cities '!S47),"$",""))),TRUE,FALSE),"MissingAbsMsg",TRUE,"PerfectMsg")</f>
        <v/>
      </c>
      <c r="T47" s="301" t="str">
        <f ca="1">_xlfn.IFS(ISBLANK('5 Cities '!T47),"",IF(NOT(ISNA('#_5 Cities '!T47)),IF(ISNA('5 Cities '!T47),TRUE,FALSE),FALSE),"StuNAMsg",IF(AND(ISNA('#_5 Cities '!T47),ISNA('5 Cities '!T47)),TRUE,FALSE),"PerfectMsg",IF(NOT(ISERROR('#_5 Cities '!T47)),IF(ISERROR('5 Cities '!T47),TRUE,FALSE),FALSE),"StuErrorMsg",IF(TYPE('#_5 Cities '!T47)&lt;&gt;TYPE('5 Cities '!T47),TRUE,FALSE),"WrongTypeMsg",IF(_xlfn.ISFORMULA('#_5 Cities '!T47),IF(NOT(_xlfn.ISFORMULA('5 Cities '!T47)),TRUE),FALSE),"MissingFormulaMsg",IF(NOT(AND(ISNUMBER(FIND("[",_xlfn.FORMULATEXT('#_5 Cities '!T47))),ISNUMBER(FIND("!",_xlfn.FORMULATEXT('#_5 Cities '!T47))))),AND(ISNUMBER(FIND("[",_xlfn.FORMULATEXT('5 Cities '!T47))),ISNUMBER(FIND("!",_xlfn.FORMULATEXT('5 Cities '!T47)))),FALSE),"ExternalRefsMsg",IF(ISNUMBER('#_5 Cities '!T47),IF(ABS('#_5 Cities '!T47-'5 Cities '!T47)&gt;0.00001,TRUE,FALSE),IF('#_5 Cities '!T47&lt;&gt;'5 Cities '!T47,TRUE,FALSE)),IF(ISNUMBER('#_5 Cities '!T47),IF('#_5 Cities '!T47&gt;'5 Cities '!T47,"TooLow","TooHigh"),"WrongAnswer"),NOT(_xlfn.ISFORMULA('#_5 Cities '!T47)),"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'!T47),_xlfn.FORMULATEXT('5 Cities '!T47),'5 Cities '!T47),"9","#"),"8","#"),"7","#"),"6","#"),"5","#"),"4","#"),"3","#"),"2","#"),"1","#"),"0","#"),CHAR(10),""),"$",""),"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'!T47),_xlfn.FORMULATEXT('5 Cities '!T47),'5 Cities '!T47),"9","#"),"8","#"),"7","#"),"6","#"),"5","#"),"4","#"),"3","#"),"2","#"),"1","#"),"0","#"),CHAR(10),""),"$",""),"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'!T47),_xlfn.FORMULATEXT('#_5 Cities '!T47),'#_5 Cities '!T47),"9","#"),"8","#"),"7","#"),"6","#"),"5","#"),"4","#"),"3","#"),"2","#"),"1","#"),"0","#"),CHAR(10),""),"$",""),"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'!T47),_xlfn.FORMULATEXT('#_5 Cities '!T47),'#_5 Cities '!T47),"9","#"),"8","#"),"7","#"),"6","#"),"5","#"),"4","#"),"3","#"),"2","#"),"1","#"),"0","#"),CHAR(10),""),"$","")," ",""),",","@"),"&gt;","@"),"&lt;","@"),"=","@"),")","@"),"(","@"),"^","@"),"/","@"),"+","@"),"*","@"),"-","@"),"@#","")))/2,TRUE,FALSE),"HardCodeMsg",IF(LEN(IF(_xlfn.ISFORMULA('5 Cities '!T47),_xlfn.FORMULATEXT('5 Cities '!T47),'5 Cities '!T47))-LEN(SUBSTITUTE(IF(_xlfn.ISFORMULA('5 Cities '!T47),_xlfn.FORMULATEXT('5 Cities '!T47),'5 Cities '!T47),"""",""))&gt;LEN(IF(_xlfn.ISFORMULA('#_5 Cities '!T47),_xlfn.FORMULATEXT('#_5 Cities '!T47),'#_5 Cities '!T47))-LEN(SUBSTITUTE(IF(_xlfn.ISFORMULA('#_5 Cities '!T47),_xlfn.FORMULATEXT('#_5 Cities '!T47),'#_5 Cities '!T47),"""","")),TRUE,FALSE),"HardQuoteMsg",IF(LEN(IF(_xlfn.ISFORMULA('5 Cities '!T47),_xlfn.FORMULATEXT('5 Cities '!T47),'5 Cities '!T47))-LEN(SUBSTITUTE(IF(_xlfn.ISFORMULA('5 Cities '!T47),_xlfn.FORMULATEXT('5 Cities '!T47),'5 Cities '!T47),"$",""))&lt;0.5*(LEN(IF(_xlfn.ISFORMULA('#_5 Cities '!T47),_xlfn.FORMULATEXT('#_5 Cities '!T47),'#_5 Cities '!T47))-LEN(SUBSTITUTE(IF(_xlfn.ISFORMULA('#_5 Cities '!T47),_xlfn.FORMULATEXT('#_5 Cities '!T47),'#_5 Cities '!T47),"$",""))),TRUE,FALSE),"MissingAbsMsg",TRUE,"PerfectMsg")</f>
        <v/>
      </c>
    </row>
    <row r="48" spans="5:20" s="286" customFormat="1" ht="15.5" customHeight="1" x14ac:dyDescent="0.15">
      <c r="E48" s="302">
        <v>0</v>
      </c>
      <c r="F48" s="301">
        <v>0</v>
      </c>
      <c r="G48" s="301">
        <v>0</v>
      </c>
      <c r="H48" s="301" t="str">
        <f ca="1">_xlfn.IFS(ISBLANK('5 Cities '!H48),"",IF(NOT(ISNA('#_5 Cities '!H48)),IF(ISNA('5 Cities '!H48),TRUE,FALSE),FALSE),"StuNAMsg",IF(AND(ISNA('#_5 Cities '!H48),ISNA('5 Cities '!H48)),TRUE,FALSE),"PerfectMsg",IF(NOT(ISERROR('#_5 Cities '!H48)),IF(ISERROR('5 Cities '!H48),TRUE,FALSE),FALSE),"StuErrorMsg",IF(TYPE('#_5 Cities '!H48)&lt;&gt;TYPE('5 Cities '!H48),TRUE,FALSE),"WrongTypeMsg",IF(_xlfn.ISFORMULA('#_5 Cities '!H48),IF(NOT(_xlfn.ISFORMULA('5 Cities '!H48)),TRUE),FALSE),"MissingFormulaMsg",IF(NOT(AND(ISNUMBER(FIND("[",_xlfn.FORMULATEXT('#_5 Cities '!H48))),ISNUMBER(FIND("!",_xlfn.FORMULATEXT('#_5 Cities '!H48))))),AND(ISNUMBER(FIND("[",_xlfn.FORMULATEXT('5 Cities '!H48))),ISNUMBER(FIND("!",_xlfn.FORMULATEXT('5 Cities '!H48)))),FALSE),"ExternalRefsMsg",IF(ISNUMBER('#_5 Cities '!H48),IF(ABS('#_5 Cities '!H48-'5 Cities '!H48)&gt;0.00001,TRUE,FALSE),IF('#_5 Cities '!H48&lt;&gt;'5 Cities '!H48,TRUE,FALSE)),IF(ISNUMBER('#_5 Cities '!H48),IF('#_5 Cities '!H48&gt;'5 Cities '!H48,"TooLow","TooHigh"),"WrongAnswer"),NOT(_xlfn.ISFORMULA('#_5 Cities '!H48)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'!H48),_xlfn.FORMULATEXT('5 Cities '!H48),'5 Cities '!H48),"9","#"),"8","#"),"7","#"),"6","#"),"5","#"),"4","#"),"3","#"),"2","#"),"1","#"),"0","#"),CHAR(10),""),"$",""),"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'!H48),_xlfn.FORMULATEXT('5 Cities '!H48),'5 Cities '!H48),"9","#"),"8","#"),"7","#"),"6","#"),"5","#"),"4","#"),"3","#"),"2","#"),"1","#"),"0","#"),CHAR(10),""),"$",""),"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'!H48),_xlfn.FORMULATEXT('#_5 Cities '!H48),'#_5 Cities '!H48),"9","#"),"8","#"),"7","#"),"6","#"),"5","#"),"4","#"),"3","#"),"2","#"),"1","#"),"0","#"),CHAR(10),""),"$",""),"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'!H48),_xlfn.FORMULATEXT('#_5 Cities '!H48),'#_5 Cities '!H48),"9","#"),"8","#"),"7","#"),"6","#"),"5","#"),"4","#"),"3","#"),"2","#"),"1","#"),"0","#"),CHAR(10),""),"$","")," ",""),",","@"),"&gt;","@"),"&lt;","@"),"=","@"),")","@"),"(","@"),"^","@"),"/","@"),"+","@"),"*","@"),"-","@"),"@#","")))/2,TRUE,FALSE),"HardCodeMsg",IF(LEN(IF(_xlfn.ISFORMULA('5 Cities '!H48),_xlfn.FORMULATEXT('5 Cities '!H48),'5 Cities '!H48))-LEN(SUBSTITUTE(IF(_xlfn.ISFORMULA('5 Cities '!H48),_xlfn.FORMULATEXT('5 Cities '!H48),'5 Cities '!H48),"""",""))&gt;LEN(IF(_xlfn.ISFORMULA('#_5 Cities '!H48),_xlfn.FORMULATEXT('#_5 Cities '!H48),'#_5 Cities '!H48))-LEN(SUBSTITUTE(IF(_xlfn.ISFORMULA('#_5 Cities '!H48),_xlfn.FORMULATEXT('#_5 Cities '!H48),'#_5 Cities '!H48),"""","")),TRUE,FALSE),"HardQuoteMsg",IF(LEN(IF(_xlfn.ISFORMULA('5 Cities '!H48),_xlfn.FORMULATEXT('5 Cities '!H48),'5 Cities '!H48))-LEN(SUBSTITUTE(IF(_xlfn.ISFORMULA('5 Cities '!H48),_xlfn.FORMULATEXT('5 Cities '!H48),'5 Cities '!H48),"$",""))&lt;0.5*(LEN(IF(_xlfn.ISFORMULA('#_5 Cities '!H48),_xlfn.FORMULATEXT('#_5 Cities '!H48),'#_5 Cities '!H48))-LEN(SUBSTITUTE(IF(_xlfn.ISFORMULA('#_5 Cities '!H48),_xlfn.FORMULATEXT('#_5 Cities '!H48),'#_5 Cities '!H48),"$",""))),TRUE,FALSE),"MissingAbsMsg",TRUE,"PerfectMsg")</f>
        <v/>
      </c>
      <c r="I48" s="301" t="str">
        <f ca="1">_xlfn.IFS(ISBLANK('5 Cities '!I48),"",IF(NOT(ISNA('#_5 Cities '!I48)),IF(ISNA('5 Cities '!I48),TRUE,FALSE),FALSE),"StuNAMsg",IF(AND(ISNA('#_5 Cities '!I48),ISNA('5 Cities '!I48)),TRUE,FALSE),"PerfectMsg",IF(NOT(ISERROR('#_5 Cities '!I48)),IF(ISERROR('5 Cities '!I48),TRUE,FALSE),FALSE),"StuErrorMsg",IF(TYPE('#_5 Cities '!I48)&lt;&gt;TYPE('5 Cities '!I48),TRUE,FALSE),"WrongTypeMsg",IF(_xlfn.ISFORMULA('#_5 Cities '!I48),IF(NOT(_xlfn.ISFORMULA('5 Cities '!I48)),TRUE),FALSE),"MissingFormulaMsg",IF(NOT(AND(ISNUMBER(FIND("[",_xlfn.FORMULATEXT('#_5 Cities '!I48))),ISNUMBER(FIND("!",_xlfn.FORMULATEXT('#_5 Cities '!I48))))),AND(ISNUMBER(FIND("[",_xlfn.FORMULATEXT('5 Cities '!I48))),ISNUMBER(FIND("!",_xlfn.FORMULATEXT('5 Cities '!I48)))),FALSE),"ExternalRefsMsg",IF(ISNUMBER('#_5 Cities '!I48),IF(ABS('#_5 Cities '!I48-'5 Cities '!I48)&gt;0.00001,TRUE,FALSE),IF('#_5 Cities '!I48&lt;&gt;'5 Cities '!I48,TRUE,FALSE)),IF(ISNUMBER('#_5 Cities '!I48),IF('#_5 Cities '!I48&gt;'5 Cities '!I48,"TooLow","TooHigh"),"WrongAnswer"),NOT(_xlfn.ISFORMULA('#_5 Cities '!I48)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'!I48),_xlfn.FORMULATEXT('5 Cities '!I48),'5 Cities '!I48),"9","#"),"8","#"),"7","#"),"6","#"),"5","#"),"4","#"),"3","#"),"2","#"),"1","#"),"0","#"),CHAR(10),""),"$",""),"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'!I48),_xlfn.FORMULATEXT('5 Cities '!I48),'5 Cities '!I48),"9","#"),"8","#"),"7","#"),"6","#"),"5","#"),"4","#"),"3","#"),"2","#"),"1","#"),"0","#"),CHAR(10),""),"$",""),"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'!I48),_xlfn.FORMULATEXT('#_5 Cities '!I48),'#_5 Cities '!I48),"9","#"),"8","#"),"7","#"),"6","#"),"5","#"),"4","#"),"3","#"),"2","#"),"1","#"),"0","#"),CHAR(10),""),"$",""),"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'!I48),_xlfn.FORMULATEXT('#_5 Cities '!I48),'#_5 Cities '!I48),"9","#"),"8","#"),"7","#"),"6","#"),"5","#"),"4","#"),"3","#"),"2","#"),"1","#"),"0","#"),CHAR(10),""),"$","")," ",""),",","@"),"&gt;","@"),"&lt;","@"),"=","@"),")","@"),"(","@"),"^","@"),"/","@"),"+","@"),"*","@"),"-","@"),"@#","")))/2,TRUE,FALSE),"HardCodeMsg",IF(LEN(IF(_xlfn.ISFORMULA('5 Cities '!I48),_xlfn.FORMULATEXT('5 Cities '!I48),'5 Cities '!I48))-LEN(SUBSTITUTE(IF(_xlfn.ISFORMULA('5 Cities '!I48),_xlfn.FORMULATEXT('5 Cities '!I48),'5 Cities '!I48),"""",""))&gt;LEN(IF(_xlfn.ISFORMULA('#_5 Cities '!I48),_xlfn.FORMULATEXT('#_5 Cities '!I48),'#_5 Cities '!I48))-LEN(SUBSTITUTE(IF(_xlfn.ISFORMULA('#_5 Cities '!I48),_xlfn.FORMULATEXT('#_5 Cities '!I48),'#_5 Cities '!I48),"""","")),TRUE,FALSE),"HardQuoteMsg",IF(LEN(IF(_xlfn.ISFORMULA('5 Cities '!I48),_xlfn.FORMULATEXT('5 Cities '!I48),'5 Cities '!I48))-LEN(SUBSTITUTE(IF(_xlfn.ISFORMULA('5 Cities '!I48),_xlfn.FORMULATEXT('5 Cities '!I48),'5 Cities '!I48),"$",""))&lt;0.5*(LEN(IF(_xlfn.ISFORMULA('#_5 Cities '!I48),_xlfn.FORMULATEXT('#_5 Cities '!I48),'#_5 Cities '!I48))-LEN(SUBSTITUTE(IF(_xlfn.ISFORMULA('#_5 Cities '!I48),_xlfn.FORMULATEXT('#_5 Cities '!I48),'#_5 Cities '!I48),"$",""))),TRUE,FALSE),"MissingAbsMsg",TRUE,"PerfectMsg")</f>
        <v/>
      </c>
      <c r="J48" s="391">
        <v>0</v>
      </c>
      <c r="K48" s="301">
        <v>0</v>
      </c>
      <c r="L48" s="301">
        <v>0</v>
      </c>
      <c r="M48" s="392">
        <v>0</v>
      </c>
      <c r="N48" s="301">
        <v>0</v>
      </c>
      <c r="O48" s="391">
        <v>0</v>
      </c>
      <c r="P48" s="393">
        <v>0</v>
      </c>
      <c r="R48" s="410" t="str">
        <f ca="1">_xlfn.IFS(ISBLANK('5 Cities '!R48),"",IF(NOT(ISNA('#_5 Cities '!R48)),IF(ISNA('5 Cities '!R48),TRUE,FALSE),FALSE),"StuNAMsg",IF(AND(ISNA('#_5 Cities '!R48),ISNA('5 Cities '!R48)),TRUE,FALSE),"PerfectMsg",IF(NOT(ISERROR('#_5 Cities '!R48)),IF(ISERROR('5 Cities '!R48),TRUE,FALSE),FALSE),"StuErrorMsg",IF(TYPE('#_5 Cities '!R48)&lt;&gt;TYPE('5 Cities '!R48),TRUE,FALSE),"WrongTypeMsg",IF(_xlfn.ISFORMULA('#_5 Cities '!R48),IF(NOT(_xlfn.ISFORMULA('5 Cities '!R48)),TRUE),FALSE),"MissingFormulaMsg",IF(NOT(AND(ISNUMBER(FIND("[",_xlfn.FORMULATEXT('#_5 Cities '!R48))),ISNUMBER(FIND("!",_xlfn.FORMULATEXT('#_5 Cities '!R48))))),AND(ISNUMBER(FIND("[",_xlfn.FORMULATEXT('5 Cities '!R48))),ISNUMBER(FIND("!",_xlfn.FORMULATEXT('5 Cities '!R48)))),FALSE),"ExternalRefsMsg",IF(ISNUMBER('#_5 Cities '!R48),IF(ABS('#_5 Cities '!R48-'5 Cities '!R48)&gt;0.00001,TRUE,FALSE),IF('#_5 Cities '!R48&lt;&gt;'5 Cities '!R48,TRUE,FALSE)),IF(ISNUMBER('#_5 Cities '!R48),IF('#_5 Cities '!R48&gt;'5 Cities '!R48,"TooLow","TooHigh"),"WrongAnswer"),NOT(_xlfn.ISFORMULA('#_5 Cities '!R48)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'!R48),_xlfn.FORMULATEXT('5 Cities '!R48),'5 Cities '!R48),"9","#"),"8","#"),"7","#"),"6","#"),"5","#"),"4","#"),"3","#"),"2","#"),"1","#"),"0","#"),CHAR(10),""),"$",""),"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'!R48),_xlfn.FORMULATEXT('5 Cities '!R48),'5 Cities '!R48),"9","#"),"8","#"),"7","#"),"6","#"),"5","#"),"4","#"),"3","#"),"2","#"),"1","#"),"0","#"),CHAR(10),""),"$",""),"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'!R48),_xlfn.FORMULATEXT('#_5 Cities '!R48),'#_5 Cities '!R48),"9","#"),"8","#"),"7","#"),"6","#"),"5","#"),"4","#"),"3","#"),"2","#"),"1","#"),"0","#"),CHAR(10),""),"$",""),"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'!R48),_xlfn.FORMULATEXT('#_5 Cities '!R48),'#_5 Cities '!R48),"9","#"),"8","#"),"7","#"),"6","#"),"5","#"),"4","#"),"3","#"),"2","#"),"1","#"),"0","#"),CHAR(10),""),"$","")," ",""),",","@"),"&gt;","@"),"&lt;","@"),"=","@"),")","@"),"(","@"),"^","@"),"/","@"),"+","@"),"*","@"),"-","@"),"@#","")))/2,TRUE,FALSE),"HardCodeMsg",IF(LEN(IF(_xlfn.ISFORMULA('5 Cities '!R48),_xlfn.FORMULATEXT('5 Cities '!R48),'5 Cities '!R48))-LEN(SUBSTITUTE(IF(_xlfn.ISFORMULA('5 Cities '!R48),_xlfn.FORMULATEXT('5 Cities '!R48),'5 Cities '!R48),"""",""))&gt;LEN(IF(_xlfn.ISFORMULA('#_5 Cities '!R48),_xlfn.FORMULATEXT('#_5 Cities '!R48),'#_5 Cities '!R48))-LEN(SUBSTITUTE(IF(_xlfn.ISFORMULA('#_5 Cities '!R48),_xlfn.FORMULATEXT('#_5 Cities '!R48),'#_5 Cities '!R48),"""","")),TRUE,FALSE),"HardQuoteMsg",IF(LEN(IF(_xlfn.ISFORMULA('5 Cities '!R48),_xlfn.FORMULATEXT('5 Cities '!R48),'5 Cities '!R48))-LEN(SUBSTITUTE(IF(_xlfn.ISFORMULA('5 Cities '!R48),_xlfn.FORMULATEXT('5 Cities '!R48),'5 Cities '!R48),"$",""))&lt;0.5*(LEN(IF(_xlfn.ISFORMULA('#_5 Cities '!R48),_xlfn.FORMULATEXT('#_5 Cities '!R48),'#_5 Cities '!R48))-LEN(SUBSTITUTE(IF(_xlfn.ISFORMULA('#_5 Cities '!R48),_xlfn.FORMULATEXT('#_5 Cities '!R48),'#_5 Cities '!R48),"$",""))),TRUE,FALSE),"MissingAbsMsg",TRUE,"PerfectMsg")</f>
        <v/>
      </c>
      <c r="S48" s="392" t="str">
        <f ca="1">_xlfn.IFS(ISBLANK('5 Cities '!S48),"",IF(NOT(ISNA('#_5 Cities '!S48)),IF(ISNA('5 Cities '!S48),TRUE,FALSE),FALSE),"StuNAMsg",IF(AND(ISNA('#_5 Cities '!S48),ISNA('5 Cities '!S48)),TRUE,FALSE),"PerfectMsg",IF(NOT(ISERROR('#_5 Cities '!S48)),IF(ISERROR('5 Cities '!S48),TRUE,FALSE),FALSE),"StuErrorMsg",IF(TYPE('#_5 Cities '!S48)&lt;&gt;TYPE('5 Cities '!S48),TRUE,FALSE),"WrongTypeMsg",IF(_xlfn.ISFORMULA('#_5 Cities '!S48),IF(NOT(_xlfn.ISFORMULA('5 Cities '!S48)),TRUE),FALSE),"MissingFormulaMsg",IF(NOT(AND(ISNUMBER(FIND("[",_xlfn.FORMULATEXT('#_5 Cities '!S48))),ISNUMBER(FIND("!",_xlfn.FORMULATEXT('#_5 Cities '!S48))))),AND(ISNUMBER(FIND("[",_xlfn.FORMULATEXT('5 Cities '!S48))),ISNUMBER(FIND("!",_xlfn.FORMULATEXT('5 Cities '!S48)))),FALSE),"ExternalRefsMsg",IF(ISNUMBER('#_5 Cities '!S48),IF(ABS('#_5 Cities '!S48-'5 Cities '!S48)&gt;0.00001,TRUE,FALSE),IF('#_5 Cities '!S48&lt;&gt;'5 Cities '!S48,TRUE,FALSE)),IF(ISNUMBER('#_5 Cities '!S48),IF('#_5 Cities '!S48&gt;'5 Cities '!S48,"TooLow","TooHigh"),"WrongAnswer"),NOT(_xlfn.ISFORMULA('#_5 Cities '!S48)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'!S48),_xlfn.FORMULATEXT('5 Cities '!S48),'5 Cities '!S48),"9","#"),"8","#"),"7","#"),"6","#"),"5","#"),"4","#"),"3","#"),"2","#"),"1","#"),"0","#"),CHAR(10),""),"$",""),"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'!S48),_xlfn.FORMULATEXT('5 Cities '!S48),'5 Cities '!S48),"9","#"),"8","#"),"7","#"),"6","#"),"5","#"),"4","#"),"3","#"),"2","#"),"1","#"),"0","#"),CHAR(10),""),"$",""),"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'!S48),_xlfn.FORMULATEXT('#_5 Cities '!S48),'#_5 Cities '!S48),"9","#"),"8","#"),"7","#"),"6","#"),"5","#"),"4","#"),"3","#"),"2","#"),"1","#"),"0","#"),CHAR(10),""),"$",""),"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'!S48),_xlfn.FORMULATEXT('#_5 Cities '!S48),'#_5 Cities '!S48),"9","#"),"8","#"),"7","#"),"6","#"),"5","#"),"4","#"),"3","#"),"2","#"),"1","#"),"0","#"),CHAR(10),""),"$","")," ",""),",","@"),"&gt;","@"),"&lt;","@"),"=","@"),")","@"),"(","@"),"^","@"),"/","@"),"+","@"),"*","@"),"-","@"),"@#","")))/2,TRUE,FALSE),"HardCodeMsg",IF(LEN(IF(_xlfn.ISFORMULA('5 Cities '!S48),_xlfn.FORMULATEXT('5 Cities '!S48),'5 Cities '!S48))-LEN(SUBSTITUTE(IF(_xlfn.ISFORMULA('5 Cities '!S48),_xlfn.FORMULATEXT('5 Cities '!S48),'5 Cities '!S48),"""",""))&gt;LEN(IF(_xlfn.ISFORMULA('#_5 Cities '!S48),_xlfn.FORMULATEXT('#_5 Cities '!S48),'#_5 Cities '!S48))-LEN(SUBSTITUTE(IF(_xlfn.ISFORMULA('#_5 Cities '!S48),_xlfn.FORMULATEXT('#_5 Cities '!S48),'#_5 Cities '!S48),"""","")),TRUE,FALSE),"HardQuoteMsg",IF(LEN(IF(_xlfn.ISFORMULA('5 Cities '!S48),_xlfn.FORMULATEXT('5 Cities '!S48),'5 Cities '!S48))-LEN(SUBSTITUTE(IF(_xlfn.ISFORMULA('5 Cities '!S48),_xlfn.FORMULATEXT('5 Cities '!S48),'5 Cities '!S48),"$",""))&lt;0.5*(LEN(IF(_xlfn.ISFORMULA('#_5 Cities '!S48),_xlfn.FORMULATEXT('#_5 Cities '!S48),'#_5 Cities '!S48))-LEN(SUBSTITUTE(IF(_xlfn.ISFORMULA('#_5 Cities '!S48),_xlfn.FORMULATEXT('#_5 Cities '!S48),'#_5 Cities '!S48),"$",""))),TRUE,FALSE),"MissingAbsMsg",TRUE,"PerfectMsg")</f>
        <v/>
      </c>
      <c r="T48" s="301" t="str">
        <f ca="1">_xlfn.IFS(ISBLANK('5 Cities '!T48),"",IF(NOT(ISNA('#_5 Cities '!T48)),IF(ISNA('5 Cities '!T48),TRUE,FALSE),FALSE),"StuNAMsg",IF(AND(ISNA('#_5 Cities '!T48),ISNA('5 Cities '!T48)),TRUE,FALSE),"PerfectMsg",IF(NOT(ISERROR('#_5 Cities '!T48)),IF(ISERROR('5 Cities '!T48),TRUE,FALSE),FALSE),"StuErrorMsg",IF(TYPE('#_5 Cities '!T48)&lt;&gt;TYPE('5 Cities '!T48),TRUE,FALSE),"WrongTypeMsg",IF(_xlfn.ISFORMULA('#_5 Cities '!T48),IF(NOT(_xlfn.ISFORMULA('5 Cities '!T48)),TRUE),FALSE),"MissingFormulaMsg",IF(NOT(AND(ISNUMBER(FIND("[",_xlfn.FORMULATEXT('#_5 Cities '!T48))),ISNUMBER(FIND("!",_xlfn.FORMULATEXT('#_5 Cities '!T48))))),AND(ISNUMBER(FIND("[",_xlfn.FORMULATEXT('5 Cities '!T48))),ISNUMBER(FIND("!",_xlfn.FORMULATEXT('5 Cities '!T48)))),FALSE),"ExternalRefsMsg",IF(ISNUMBER('#_5 Cities '!T48),IF(ABS('#_5 Cities '!T48-'5 Cities '!T48)&gt;0.00001,TRUE,FALSE),IF('#_5 Cities '!T48&lt;&gt;'5 Cities '!T48,TRUE,FALSE)),IF(ISNUMBER('#_5 Cities '!T48),IF('#_5 Cities '!T48&gt;'5 Cities '!T48,"TooLow","TooHigh"),"WrongAnswer"),NOT(_xlfn.ISFORMULA('#_5 Cities '!T48)),"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'!T48),_xlfn.FORMULATEXT('5 Cities '!T48),'5 Cities '!T48),"9","#"),"8","#"),"7","#"),"6","#"),"5","#"),"4","#"),"3","#"),"2","#"),"1","#"),"0","#"),CHAR(10),""),"$",""),"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'!T48),_xlfn.FORMULATEXT('5 Cities '!T48),'5 Cities '!T48),"9","#"),"8","#"),"7","#"),"6","#"),"5","#"),"4","#"),"3","#"),"2","#"),"1","#"),"0","#"),CHAR(10),""),"$",""),"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'!T48),_xlfn.FORMULATEXT('#_5 Cities '!T48),'#_5 Cities '!T48),"9","#"),"8","#"),"7","#"),"6","#"),"5","#"),"4","#"),"3","#"),"2","#"),"1","#"),"0","#"),CHAR(10),""),"$",""),"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'!T48),_xlfn.FORMULATEXT('#_5 Cities '!T48),'#_5 Cities '!T48),"9","#"),"8","#"),"7","#"),"6","#"),"5","#"),"4","#"),"3","#"),"2","#"),"1","#"),"0","#"),CHAR(10),""),"$","")," ",""),",","@"),"&gt;","@"),"&lt;","@"),"=","@"),")","@"),"(","@"),"^","@"),"/","@"),"+","@"),"*","@"),"-","@"),"@#","")))/2,TRUE,FALSE),"HardCodeMsg",IF(LEN(IF(_xlfn.ISFORMULA('5 Cities '!T48),_xlfn.FORMULATEXT('5 Cities '!T48),'5 Cities '!T48))-LEN(SUBSTITUTE(IF(_xlfn.ISFORMULA('5 Cities '!T48),_xlfn.FORMULATEXT('5 Cities '!T48),'5 Cities '!T48),"""",""))&gt;LEN(IF(_xlfn.ISFORMULA('#_5 Cities '!T48),_xlfn.FORMULATEXT('#_5 Cities '!T48),'#_5 Cities '!T48))-LEN(SUBSTITUTE(IF(_xlfn.ISFORMULA('#_5 Cities '!T48),_xlfn.FORMULATEXT('#_5 Cities '!T48),'#_5 Cities '!T48),"""","")),TRUE,FALSE),"HardQuoteMsg",IF(LEN(IF(_xlfn.ISFORMULA('5 Cities '!T48),_xlfn.FORMULATEXT('5 Cities '!T48),'5 Cities '!T48))-LEN(SUBSTITUTE(IF(_xlfn.ISFORMULA('5 Cities '!T48),_xlfn.FORMULATEXT('5 Cities '!T48),'5 Cities '!T48),"$",""))&lt;0.5*(LEN(IF(_xlfn.ISFORMULA('#_5 Cities '!T48),_xlfn.FORMULATEXT('#_5 Cities '!T48),'#_5 Cities '!T48))-LEN(SUBSTITUTE(IF(_xlfn.ISFORMULA('#_5 Cities '!T48),_xlfn.FORMULATEXT('#_5 Cities '!T48),'#_5 Cities '!T48),"$",""))),TRUE,FALSE),"MissingAbsMsg",TRUE,"PerfectMsg")</f>
        <v/>
      </c>
    </row>
    <row r="49" spans="5:20" s="286" customFormat="1" ht="15.5" customHeight="1" x14ac:dyDescent="0.15">
      <c r="E49" s="302">
        <v>0</v>
      </c>
      <c r="F49" s="301">
        <v>0</v>
      </c>
      <c r="G49" s="301">
        <v>0</v>
      </c>
      <c r="H49" s="301" t="str">
        <f ca="1">_xlfn.IFS(ISBLANK('5 Cities '!H49),"",IF(NOT(ISNA('#_5 Cities '!H49)),IF(ISNA('5 Cities '!H49),TRUE,FALSE),FALSE),"StuNAMsg",IF(AND(ISNA('#_5 Cities '!H49),ISNA('5 Cities '!H49)),TRUE,FALSE),"PerfectMsg",IF(NOT(ISERROR('#_5 Cities '!H49)),IF(ISERROR('5 Cities '!H49),TRUE,FALSE),FALSE),"StuErrorMsg",IF(TYPE('#_5 Cities '!H49)&lt;&gt;TYPE('5 Cities '!H49),TRUE,FALSE),"WrongTypeMsg",IF(_xlfn.ISFORMULA('#_5 Cities '!H49),IF(NOT(_xlfn.ISFORMULA('5 Cities '!H49)),TRUE),FALSE),"MissingFormulaMsg",IF(NOT(AND(ISNUMBER(FIND("[",_xlfn.FORMULATEXT('#_5 Cities '!H49))),ISNUMBER(FIND("!",_xlfn.FORMULATEXT('#_5 Cities '!H49))))),AND(ISNUMBER(FIND("[",_xlfn.FORMULATEXT('5 Cities '!H49))),ISNUMBER(FIND("!",_xlfn.FORMULATEXT('5 Cities '!H49)))),FALSE),"ExternalRefsMsg",IF(ISNUMBER('#_5 Cities '!H49),IF(ABS('#_5 Cities '!H49-'5 Cities '!H49)&gt;0.00001,TRUE,FALSE),IF('#_5 Cities '!H49&lt;&gt;'5 Cities '!H49,TRUE,FALSE)),IF(ISNUMBER('#_5 Cities '!H49),IF('#_5 Cities '!H49&gt;'5 Cities '!H49,"TooLow","TooHigh"),"WrongAnswer"),NOT(_xlfn.ISFORMULA('#_5 Cities '!H49)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'!H49),_xlfn.FORMULATEXT('5 Cities '!H49),'5 Cities '!H49),"9","#"),"8","#"),"7","#"),"6","#"),"5","#"),"4","#"),"3","#"),"2","#"),"1","#"),"0","#"),CHAR(10),""),"$",""),"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'!H49),_xlfn.FORMULATEXT('5 Cities '!H49),'5 Cities '!H49),"9","#"),"8","#"),"7","#"),"6","#"),"5","#"),"4","#"),"3","#"),"2","#"),"1","#"),"0","#"),CHAR(10),""),"$",""),"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'!H49),_xlfn.FORMULATEXT('#_5 Cities '!H49),'#_5 Cities '!H49),"9","#"),"8","#"),"7","#"),"6","#"),"5","#"),"4","#"),"3","#"),"2","#"),"1","#"),"0","#"),CHAR(10),""),"$",""),"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'!H49),_xlfn.FORMULATEXT('#_5 Cities '!H49),'#_5 Cities '!H49),"9","#"),"8","#"),"7","#"),"6","#"),"5","#"),"4","#"),"3","#"),"2","#"),"1","#"),"0","#"),CHAR(10),""),"$","")," ",""),",","@"),"&gt;","@"),"&lt;","@"),"=","@"),")","@"),"(","@"),"^","@"),"/","@"),"+","@"),"*","@"),"-","@"),"@#","")))/2,TRUE,FALSE),"HardCodeMsg",IF(LEN(IF(_xlfn.ISFORMULA('5 Cities '!H49),_xlfn.FORMULATEXT('5 Cities '!H49),'5 Cities '!H49))-LEN(SUBSTITUTE(IF(_xlfn.ISFORMULA('5 Cities '!H49),_xlfn.FORMULATEXT('5 Cities '!H49),'5 Cities '!H49),"""",""))&gt;LEN(IF(_xlfn.ISFORMULA('#_5 Cities '!H49),_xlfn.FORMULATEXT('#_5 Cities '!H49),'#_5 Cities '!H49))-LEN(SUBSTITUTE(IF(_xlfn.ISFORMULA('#_5 Cities '!H49),_xlfn.FORMULATEXT('#_5 Cities '!H49),'#_5 Cities '!H49),"""","")),TRUE,FALSE),"HardQuoteMsg",IF(LEN(IF(_xlfn.ISFORMULA('5 Cities '!H49),_xlfn.FORMULATEXT('5 Cities '!H49),'5 Cities '!H49))-LEN(SUBSTITUTE(IF(_xlfn.ISFORMULA('5 Cities '!H49),_xlfn.FORMULATEXT('5 Cities '!H49),'5 Cities '!H49),"$",""))&lt;0.5*(LEN(IF(_xlfn.ISFORMULA('#_5 Cities '!H49),_xlfn.FORMULATEXT('#_5 Cities '!H49),'#_5 Cities '!H49))-LEN(SUBSTITUTE(IF(_xlfn.ISFORMULA('#_5 Cities '!H49),_xlfn.FORMULATEXT('#_5 Cities '!H49),'#_5 Cities '!H49),"$",""))),TRUE,FALSE),"MissingAbsMsg",TRUE,"PerfectMsg")</f>
        <v/>
      </c>
      <c r="I49" s="301" t="str">
        <f ca="1">_xlfn.IFS(ISBLANK('5 Cities '!I49),"",IF(NOT(ISNA('#_5 Cities '!I49)),IF(ISNA('5 Cities '!I49),TRUE,FALSE),FALSE),"StuNAMsg",IF(AND(ISNA('#_5 Cities '!I49),ISNA('5 Cities '!I49)),TRUE,FALSE),"PerfectMsg",IF(NOT(ISERROR('#_5 Cities '!I49)),IF(ISERROR('5 Cities '!I49),TRUE,FALSE),FALSE),"StuErrorMsg",IF(TYPE('#_5 Cities '!I49)&lt;&gt;TYPE('5 Cities '!I49),TRUE,FALSE),"WrongTypeMsg",IF(_xlfn.ISFORMULA('#_5 Cities '!I49),IF(NOT(_xlfn.ISFORMULA('5 Cities '!I49)),TRUE),FALSE),"MissingFormulaMsg",IF(NOT(AND(ISNUMBER(FIND("[",_xlfn.FORMULATEXT('#_5 Cities '!I49))),ISNUMBER(FIND("!",_xlfn.FORMULATEXT('#_5 Cities '!I49))))),AND(ISNUMBER(FIND("[",_xlfn.FORMULATEXT('5 Cities '!I49))),ISNUMBER(FIND("!",_xlfn.FORMULATEXT('5 Cities '!I49)))),FALSE),"ExternalRefsMsg",IF(ISNUMBER('#_5 Cities '!I49),IF(ABS('#_5 Cities '!I49-'5 Cities '!I49)&gt;0.00001,TRUE,FALSE),IF('#_5 Cities '!I49&lt;&gt;'5 Cities '!I49,TRUE,FALSE)),IF(ISNUMBER('#_5 Cities '!I49),IF('#_5 Cities '!I49&gt;'5 Cities '!I49,"TooLow","TooHigh"),"WrongAnswer"),NOT(_xlfn.ISFORMULA('#_5 Cities '!I49)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'!I49),_xlfn.FORMULATEXT('5 Cities '!I49),'5 Cities '!I49),"9","#"),"8","#"),"7","#"),"6","#"),"5","#"),"4","#"),"3","#"),"2","#"),"1","#"),"0","#"),CHAR(10),""),"$",""),"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'!I49),_xlfn.FORMULATEXT('5 Cities '!I49),'5 Cities '!I49),"9","#"),"8","#"),"7","#"),"6","#"),"5","#"),"4","#"),"3","#"),"2","#"),"1","#"),"0","#"),CHAR(10),""),"$",""),"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'!I49),_xlfn.FORMULATEXT('#_5 Cities '!I49),'#_5 Cities '!I49),"9","#"),"8","#"),"7","#"),"6","#"),"5","#"),"4","#"),"3","#"),"2","#"),"1","#"),"0","#"),CHAR(10),""),"$",""),"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'!I49),_xlfn.FORMULATEXT('#_5 Cities '!I49),'#_5 Cities '!I49),"9","#"),"8","#"),"7","#"),"6","#"),"5","#"),"4","#"),"3","#"),"2","#"),"1","#"),"0","#"),CHAR(10),""),"$","")," ",""),",","@"),"&gt;","@"),"&lt;","@"),"=","@"),")","@"),"(","@"),"^","@"),"/","@"),"+","@"),"*","@"),"-","@"),"@#","")))/2,TRUE,FALSE),"HardCodeMsg",IF(LEN(IF(_xlfn.ISFORMULA('5 Cities '!I49),_xlfn.FORMULATEXT('5 Cities '!I49),'5 Cities '!I49))-LEN(SUBSTITUTE(IF(_xlfn.ISFORMULA('5 Cities '!I49),_xlfn.FORMULATEXT('5 Cities '!I49),'5 Cities '!I49),"""",""))&gt;LEN(IF(_xlfn.ISFORMULA('#_5 Cities '!I49),_xlfn.FORMULATEXT('#_5 Cities '!I49),'#_5 Cities '!I49))-LEN(SUBSTITUTE(IF(_xlfn.ISFORMULA('#_5 Cities '!I49),_xlfn.FORMULATEXT('#_5 Cities '!I49),'#_5 Cities '!I49),"""","")),TRUE,FALSE),"HardQuoteMsg",IF(LEN(IF(_xlfn.ISFORMULA('5 Cities '!I49),_xlfn.FORMULATEXT('5 Cities '!I49),'5 Cities '!I49))-LEN(SUBSTITUTE(IF(_xlfn.ISFORMULA('5 Cities '!I49),_xlfn.FORMULATEXT('5 Cities '!I49),'5 Cities '!I49),"$",""))&lt;0.5*(LEN(IF(_xlfn.ISFORMULA('#_5 Cities '!I49),_xlfn.FORMULATEXT('#_5 Cities '!I49),'#_5 Cities '!I49))-LEN(SUBSTITUTE(IF(_xlfn.ISFORMULA('#_5 Cities '!I49),_xlfn.FORMULATEXT('#_5 Cities '!I49),'#_5 Cities '!I49),"$",""))),TRUE,FALSE),"MissingAbsMsg",TRUE,"PerfectMsg")</f>
        <v/>
      </c>
      <c r="J49" s="391">
        <v>0</v>
      </c>
      <c r="K49" s="301">
        <v>0</v>
      </c>
      <c r="L49" s="301">
        <v>0</v>
      </c>
      <c r="M49" s="392">
        <v>0</v>
      </c>
      <c r="N49" s="301">
        <v>0</v>
      </c>
      <c r="O49" s="391">
        <v>0</v>
      </c>
      <c r="P49" s="393">
        <v>0</v>
      </c>
      <c r="R49" s="410" t="str">
        <f ca="1">_xlfn.IFS(ISBLANK('5 Cities '!R49),"",IF(NOT(ISNA('#_5 Cities '!R49)),IF(ISNA('5 Cities '!R49),TRUE,FALSE),FALSE),"StuNAMsg",IF(AND(ISNA('#_5 Cities '!R49),ISNA('5 Cities '!R49)),TRUE,FALSE),"PerfectMsg",IF(NOT(ISERROR('#_5 Cities '!R49)),IF(ISERROR('5 Cities '!R49),TRUE,FALSE),FALSE),"StuErrorMsg",IF(TYPE('#_5 Cities '!R49)&lt;&gt;TYPE('5 Cities '!R49),TRUE,FALSE),"WrongTypeMsg",IF(_xlfn.ISFORMULA('#_5 Cities '!R49),IF(NOT(_xlfn.ISFORMULA('5 Cities '!R49)),TRUE),FALSE),"MissingFormulaMsg",IF(NOT(AND(ISNUMBER(FIND("[",_xlfn.FORMULATEXT('#_5 Cities '!R49))),ISNUMBER(FIND("!",_xlfn.FORMULATEXT('#_5 Cities '!R49))))),AND(ISNUMBER(FIND("[",_xlfn.FORMULATEXT('5 Cities '!R49))),ISNUMBER(FIND("!",_xlfn.FORMULATEXT('5 Cities '!R49)))),FALSE),"ExternalRefsMsg",IF(ISNUMBER('#_5 Cities '!R49),IF(ABS('#_5 Cities '!R49-'5 Cities '!R49)&gt;0.00001,TRUE,FALSE),IF('#_5 Cities '!R49&lt;&gt;'5 Cities '!R49,TRUE,FALSE)),IF(ISNUMBER('#_5 Cities '!R49),IF('#_5 Cities '!R49&gt;'5 Cities '!R49,"TooLow","TooHigh"),"WrongAnswer"),NOT(_xlfn.ISFORMULA('#_5 Cities '!R49)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'!R49),_xlfn.FORMULATEXT('5 Cities '!R49),'5 Cities '!R49),"9","#"),"8","#"),"7","#"),"6","#"),"5","#"),"4","#"),"3","#"),"2","#"),"1","#"),"0","#"),CHAR(10),""),"$",""),"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'!R49),_xlfn.FORMULATEXT('5 Cities '!R49),'5 Cities '!R49),"9","#"),"8","#"),"7","#"),"6","#"),"5","#"),"4","#"),"3","#"),"2","#"),"1","#"),"0","#"),CHAR(10),""),"$",""),"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'!R49),_xlfn.FORMULATEXT('#_5 Cities '!R49),'#_5 Cities '!R49),"9","#"),"8","#"),"7","#"),"6","#"),"5","#"),"4","#"),"3","#"),"2","#"),"1","#"),"0","#"),CHAR(10),""),"$",""),"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'!R49),_xlfn.FORMULATEXT('#_5 Cities '!R49),'#_5 Cities '!R49),"9","#"),"8","#"),"7","#"),"6","#"),"5","#"),"4","#"),"3","#"),"2","#"),"1","#"),"0","#"),CHAR(10),""),"$","")," ",""),",","@"),"&gt;","@"),"&lt;","@"),"=","@"),")","@"),"(","@"),"^","@"),"/","@"),"+","@"),"*","@"),"-","@"),"@#","")))/2,TRUE,FALSE),"HardCodeMsg",IF(LEN(IF(_xlfn.ISFORMULA('5 Cities '!R49),_xlfn.FORMULATEXT('5 Cities '!R49),'5 Cities '!R49))-LEN(SUBSTITUTE(IF(_xlfn.ISFORMULA('5 Cities '!R49),_xlfn.FORMULATEXT('5 Cities '!R49),'5 Cities '!R49),"""",""))&gt;LEN(IF(_xlfn.ISFORMULA('#_5 Cities '!R49),_xlfn.FORMULATEXT('#_5 Cities '!R49),'#_5 Cities '!R49))-LEN(SUBSTITUTE(IF(_xlfn.ISFORMULA('#_5 Cities '!R49),_xlfn.FORMULATEXT('#_5 Cities '!R49),'#_5 Cities '!R49),"""","")),TRUE,FALSE),"HardQuoteMsg",IF(LEN(IF(_xlfn.ISFORMULA('5 Cities '!R49),_xlfn.FORMULATEXT('5 Cities '!R49),'5 Cities '!R49))-LEN(SUBSTITUTE(IF(_xlfn.ISFORMULA('5 Cities '!R49),_xlfn.FORMULATEXT('5 Cities '!R49),'5 Cities '!R49),"$",""))&lt;0.5*(LEN(IF(_xlfn.ISFORMULA('#_5 Cities '!R49),_xlfn.FORMULATEXT('#_5 Cities '!R49),'#_5 Cities '!R49))-LEN(SUBSTITUTE(IF(_xlfn.ISFORMULA('#_5 Cities '!R49),_xlfn.FORMULATEXT('#_5 Cities '!R49),'#_5 Cities '!R49),"$",""))),TRUE,FALSE),"MissingAbsMsg",TRUE,"PerfectMsg")</f>
        <v/>
      </c>
      <c r="S49" s="392" t="str">
        <f ca="1">_xlfn.IFS(ISBLANK('5 Cities '!S49),"",IF(NOT(ISNA('#_5 Cities '!S49)),IF(ISNA('5 Cities '!S49),TRUE,FALSE),FALSE),"StuNAMsg",IF(AND(ISNA('#_5 Cities '!S49),ISNA('5 Cities '!S49)),TRUE,FALSE),"PerfectMsg",IF(NOT(ISERROR('#_5 Cities '!S49)),IF(ISERROR('5 Cities '!S49),TRUE,FALSE),FALSE),"StuErrorMsg",IF(TYPE('#_5 Cities '!S49)&lt;&gt;TYPE('5 Cities '!S49),TRUE,FALSE),"WrongTypeMsg",IF(_xlfn.ISFORMULA('#_5 Cities '!S49),IF(NOT(_xlfn.ISFORMULA('5 Cities '!S49)),TRUE),FALSE),"MissingFormulaMsg",IF(NOT(AND(ISNUMBER(FIND("[",_xlfn.FORMULATEXT('#_5 Cities '!S49))),ISNUMBER(FIND("!",_xlfn.FORMULATEXT('#_5 Cities '!S49))))),AND(ISNUMBER(FIND("[",_xlfn.FORMULATEXT('5 Cities '!S49))),ISNUMBER(FIND("!",_xlfn.FORMULATEXT('5 Cities '!S49)))),FALSE),"ExternalRefsMsg",IF(ISNUMBER('#_5 Cities '!S49),IF(ABS('#_5 Cities '!S49-'5 Cities '!S49)&gt;0.00001,TRUE,FALSE),IF('#_5 Cities '!S49&lt;&gt;'5 Cities '!S49,TRUE,FALSE)),IF(ISNUMBER('#_5 Cities '!S49),IF('#_5 Cities '!S49&gt;'5 Cities '!S49,"TooLow","TooHigh"),"WrongAnswer"),NOT(_xlfn.ISFORMULA('#_5 Cities '!S49)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'!S49),_xlfn.FORMULATEXT('5 Cities '!S49),'5 Cities '!S49),"9","#"),"8","#"),"7","#"),"6","#"),"5","#"),"4","#"),"3","#"),"2","#"),"1","#"),"0","#"),CHAR(10),""),"$",""),"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'!S49),_xlfn.FORMULATEXT('5 Cities '!S49),'5 Cities '!S49),"9","#"),"8","#"),"7","#"),"6","#"),"5","#"),"4","#"),"3","#"),"2","#"),"1","#"),"0","#"),CHAR(10),""),"$",""),"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'!S49),_xlfn.FORMULATEXT('#_5 Cities '!S49),'#_5 Cities '!S49),"9","#"),"8","#"),"7","#"),"6","#"),"5","#"),"4","#"),"3","#"),"2","#"),"1","#"),"0","#"),CHAR(10),""),"$",""),"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'!S49),_xlfn.FORMULATEXT('#_5 Cities '!S49),'#_5 Cities '!S49),"9","#"),"8","#"),"7","#"),"6","#"),"5","#"),"4","#"),"3","#"),"2","#"),"1","#"),"0","#"),CHAR(10),""),"$","")," ",""),",","@"),"&gt;","@"),"&lt;","@"),"=","@"),")","@"),"(","@"),"^","@"),"/","@"),"+","@"),"*","@"),"-","@"),"@#","")))/2,TRUE,FALSE),"HardCodeMsg",IF(LEN(IF(_xlfn.ISFORMULA('5 Cities '!S49),_xlfn.FORMULATEXT('5 Cities '!S49),'5 Cities '!S49))-LEN(SUBSTITUTE(IF(_xlfn.ISFORMULA('5 Cities '!S49),_xlfn.FORMULATEXT('5 Cities '!S49),'5 Cities '!S49),"""",""))&gt;LEN(IF(_xlfn.ISFORMULA('#_5 Cities '!S49),_xlfn.FORMULATEXT('#_5 Cities '!S49),'#_5 Cities '!S49))-LEN(SUBSTITUTE(IF(_xlfn.ISFORMULA('#_5 Cities '!S49),_xlfn.FORMULATEXT('#_5 Cities '!S49),'#_5 Cities '!S49),"""","")),TRUE,FALSE),"HardQuoteMsg",IF(LEN(IF(_xlfn.ISFORMULA('5 Cities '!S49),_xlfn.FORMULATEXT('5 Cities '!S49),'5 Cities '!S49))-LEN(SUBSTITUTE(IF(_xlfn.ISFORMULA('5 Cities '!S49),_xlfn.FORMULATEXT('5 Cities '!S49),'5 Cities '!S49),"$",""))&lt;0.5*(LEN(IF(_xlfn.ISFORMULA('#_5 Cities '!S49),_xlfn.FORMULATEXT('#_5 Cities '!S49),'#_5 Cities '!S49))-LEN(SUBSTITUTE(IF(_xlfn.ISFORMULA('#_5 Cities '!S49),_xlfn.FORMULATEXT('#_5 Cities '!S49),'#_5 Cities '!S49),"$",""))),TRUE,FALSE),"MissingAbsMsg",TRUE,"PerfectMsg")</f>
        <v/>
      </c>
      <c r="T49" s="301" t="str">
        <f ca="1">_xlfn.IFS(ISBLANK('5 Cities '!T49),"",IF(NOT(ISNA('#_5 Cities '!T49)),IF(ISNA('5 Cities '!T49),TRUE,FALSE),FALSE),"StuNAMsg",IF(AND(ISNA('#_5 Cities '!T49),ISNA('5 Cities '!T49)),TRUE,FALSE),"PerfectMsg",IF(NOT(ISERROR('#_5 Cities '!T49)),IF(ISERROR('5 Cities '!T49),TRUE,FALSE),FALSE),"StuErrorMsg",IF(TYPE('#_5 Cities '!T49)&lt;&gt;TYPE('5 Cities '!T49),TRUE,FALSE),"WrongTypeMsg",IF(_xlfn.ISFORMULA('#_5 Cities '!T49),IF(NOT(_xlfn.ISFORMULA('5 Cities '!T49)),TRUE),FALSE),"MissingFormulaMsg",IF(NOT(AND(ISNUMBER(FIND("[",_xlfn.FORMULATEXT('#_5 Cities '!T49))),ISNUMBER(FIND("!",_xlfn.FORMULATEXT('#_5 Cities '!T49))))),AND(ISNUMBER(FIND("[",_xlfn.FORMULATEXT('5 Cities '!T49))),ISNUMBER(FIND("!",_xlfn.FORMULATEXT('5 Cities '!T49)))),FALSE),"ExternalRefsMsg",IF(ISNUMBER('#_5 Cities '!T49),IF(ABS('#_5 Cities '!T49-'5 Cities '!T49)&gt;0.00001,TRUE,FALSE),IF('#_5 Cities '!T49&lt;&gt;'5 Cities '!T49,TRUE,FALSE)),IF(ISNUMBER('#_5 Cities '!T49),IF('#_5 Cities '!T49&gt;'5 Cities '!T49,"TooLow","TooHigh"),"WrongAnswer"),NOT(_xlfn.ISFORMULA('#_5 Cities '!T49)),"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'!T49),_xlfn.FORMULATEXT('5 Cities '!T49),'5 Cities '!T49),"9","#"),"8","#"),"7","#"),"6","#"),"5","#"),"4","#"),"3","#"),"2","#"),"1","#"),"0","#"),CHAR(10),""),"$",""),"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'!T49),_xlfn.FORMULATEXT('5 Cities '!T49),'5 Cities '!T49),"9","#"),"8","#"),"7","#"),"6","#"),"5","#"),"4","#"),"3","#"),"2","#"),"1","#"),"0","#"),CHAR(10),""),"$",""),"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'!T49),_xlfn.FORMULATEXT('#_5 Cities '!T49),'#_5 Cities '!T49),"9","#"),"8","#"),"7","#"),"6","#"),"5","#"),"4","#"),"3","#"),"2","#"),"1","#"),"0","#"),CHAR(10),""),"$",""),"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'!T49),_xlfn.FORMULATEXT('#_5 Cities '!T49),'#_5 Cities '!T49),"9","#"),"8","#"),"7","#"),"6","#"),"5","#"),"4","#"),"3","#"),"2","#"),"1","#"),"0","#"),CHAR(10),""),"$","")," ",""),",","@"),"&gt;","@"),"&lt;","@"),"=","@"),")","@"),"(","@"),"^","@"),"/","@"),"+","@"),"*","@"),"-","@"),"@#","")))/2,TRUE,FALSE),"HardCodeMsg",IF(LEN(IF(_xlfn.ISFORMULA('5 Cities '!T49),_xlfn.FORMULATEXT('5 Cities '!T49),'5 Cities '!T49))-LEN(SUBSTITUTE(IF(_xlfn.ISFORMULA('5 Cities '!T49),_xlfn.FORMULATEXT('5 Cities '!T49),'5 Cities '!T49),"""",""))&gt;LEN(IF(_xlfn.ISFORMULA('#_5 Cities '!T49),_xlfn.FORMULATEXT('#_5 Cities '!T49),'#_5 Cities '!T49))-LEN(SUBSTITUTE(IF(_xlfn.ISFORMULA('#_5 Cities '!T49),_xlfn.FORMULATEXT('#_5 Cities '!T49),'#_5 Cities '!T49),"""","")),TRUE,FALSE),"HardQuoteMsg",IF(LEN(IF(_xlfn.ISFORMULA('5 Cities '!T49),_xlfn.FORMULATEXT('5 Cities '!T49),'5 Cities '!T49))-LEN(SUBSTITUTE(IF(_xlfn.ISFORMULA('5 Cities '!T49),_xlfn.FORMULATEXT('5 Cities '!T49),'5 Cities '!T49),"$",""))&lt;0.5*(LEN(IF(_xlfn.ISFORMULA('#_5 Cities '!T49),_xlfn.FORMULATEXT('#_5 Cities '!T49),'#_5 Cities '!T49))-LEN(SUBSTITUTE(IF(_xlfn.ISFORMULA('#_5 Cities '!T49),_xlfn.FORMULATEXT('#_5 Cities '!T49),'#_5 Cities '!T49),"$",""))),TRUE,FALSE),"MissingAbsMsg",TRUE,"PerfectMsg")</f>
        <v/>
      </c>
    </row>
    <row r="50" spans="5:20" s="286" customFormat="1" ht="15.5" customHeight="1" x14ac:dyDescent="0.15">
      <c r="E50" s="302">
        <v>0</v>
      </c>
      <c r="F50" s="301">
        <v>0</v>
      </c>
      <c r="G50" s="301">
        <v>0</v>
      </c>
      <c r="H50" s="301" t="str">
        <f ca="1">_xlfn.IFS(ISBLANK('5 Cities '!H50),"",IF(NOT(ISNA('#_5 Cities '!H50)),IF(ISNA('5 Cities '!H50),TRUE,FALSE),FALSE),"StuNAMsg",IF(AND(ISNA('#_5 Cities '!H50),ISNA('5 Cities '!H50)),TRUE,FALSE),"PerfectMsg",IF(NOT(ISERROR('#_5 Cities '!H50)),IF(ISERROR('5 Cities '!H50),TRUE,FALSE),FALSE),"StuErrorMsg",IF(TYPE('#_5 Cities '!H50)&lt;&gt;TYPE('5 Cities '!H50),TRUE,FALSE),"WrongTypeMsg",IF(_xlfn.ISFORMULA('#_5 Cities '!H50),IF(NOT(_xlfn.ISFORMULA('5 Cities '!H50)),TRUE),FALSE),"MissingFormulaMsg",IF(NOT(AND(ISNUMBER(FIND("[",_xlfn.FORMULATEXT('#_5 Cities '!H50))),ISNUMBER(FIND("!",_xlfn.FORMULATEXT('#_5 Cities '!H50))))),AND(ISNUMBER(FIND("[",_xlfn.FORMULATEXT('5 Cities '!H50))),ISNUMBER(FIND("!",_xlfn.FORMULATEXT('5 Cities '!H50)))),FALSE),"ExternalRefsMsg",IF(ISNUMBER('#_5 Cities '!H50),IF(ABS('#_5 Cities '!H50-'5 Cities '!H50)&gt;0.00001,TRUE,FALSE),IF('#_5 Cities '!H50&lt;&gt;'5 Cities '!H50,TRUE,FALSE)),IF(ISNUMBER('#_5 Cities '!H50),IF('#_5 Cities '!H50&gt;'5 Cities '!H50,"TooLow","TooHigh"),"WrongAnswer"),NOT(_xlfn.ISFORMULA('#_5 Cities '!H50)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'!H50),_xlfn.FORMULATEXT('5 Cities '!H50),'5 Cities '!H50),"9","#"),"8","#"),"7","#"),"6","#"),"5","#"),"4","#"),"3","#"),"2","#"),"1","#"),"0","#"),CHAR(10),""),"$",""),"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'!H50),_xlfn.FORMULATEXT('5 Cities '!H50),'5 Cities '!H50),"9","#"),"8","#"),"7","#"),"6","#"),"5","#"),"4","#"),"3","#"),"2","#"),"1","#"),"0","#"),CHAR(10),""),"$",""),"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'!H50),_xlfn.FORMULATEXT('#_5 Cities '!H50),'#_5 Cities '!H50),"9","#"),"8","#"),"7","#"),"6","#"),"5","#"),"4","#"),"3","#"),"2","#"),"1","#"),"0","#"),CHAR(10),""),"$",""),"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'!H50),_xlfn.FORMULATEXT('#_5 Cities '!H50),'#_5 Cities '!H50),"9","#"),"8","#"),"7","#"),"6","#"),"5","#"),"4","#"),"3","#"),"2","#"),"1","#"),"0","#"),CHAR(10),""),"$","")," ",""),",","@"),"&gt;","@"),"&lt;","@"),"=","@"),")","@"),"(","@"),"^","@"),"/","@"),"+","@"),"*","@"),"-","@"),"@#","")))/2,TRUE,FALSE),"HardCodeMsg",IF(LEN(IF(_xlfn.ISFORMULA('5 Cities '!H50),_xlfn.FORMULATEXT('5 Cities '!H50),'5 Cities '!H50))-LEN(SUBSTITUTE(IF(_xlfn.ISFORMULA('5 Cities '!H50),_xlfn.FORMULATEXT('5 Cities '!H50),'5 Cities '!H50),"""",""))&gt;LEN(IF(_xlfn.ISFORMULA('#_5 Cities '!H50),_xlfn.FORMULATEXT('#_5 Cities '!H50),'#_5 Cities '!H50))-LEN(SUBSTITUTE(IF(_xlfn.ISFORMULA('#_5 Cities '!H50),_xlfn.FORMULATEXT('#_5 Cities '!H50),'#_5 Cities '!H50),"""","")),TRUE,FALSE),"HardQuoteMsg",IF(LEN(IF(_xlfn.ISFORMULA('5 Cities '!H50),_xlfn.FORMULATEXT('5 Cities '!H50),'5 Cities '!H50))-LEN(SUBSTITUTE(IF(_xlfn.ISFORMULA('5 Cities '!H50),_xlfn.FORMULATEXT('5 Cities '!H50),'5 Cities '!H50),"$",""))&lt;0.5*(LEN(IF(_xlfn.ISFORMULA('#_5 Cities '!H50),_xlfn.FORMULATEXT('#_5 Cities '!H50),'#_5 Cities '!H50))-LEN(SUBSTITUTE(IF(_xlfn.ISFORMULA('#_5 Cities '!H50),_xlfn.FORMULATEXT('#_5 Cities '!H50),'#_5 Cities '!H50),"$",""))),TRUE,FALSE),"MissingAbsMsg",TRUE,"PerfectMsg")</f>
        <v/>
      </c>
      <c r="I50" s="301" t="str">
        <f ca="1">_xlfn.IFS(ISBLANK('5 Cities '!I50),"",IF(NOT(ISNA('#_5 Cities '!I50)),IF(ISNA('5 Cities '!I50),TRUE,FALSE),FALSE),"StuNAMsg",IF(AND(ISNA('#_5 Cities '!I50),ISNA('5 Cities '!I50)),TRUE,FALSE),"PerfectMsg",IF(NOT(ISERROR('#_5 Cities '!I50)),IF(ISERROR('5 Cities '!I50),TRUE,FALSE),FALSE),"StuErrorMsg",IF(TYPE('#_5 Cities '!I50)&lt;&gt;TYPE('5 Cities '!I50),TRUE,FALSE),"WrongTypeMsg",IF(_xlfn.ISFORMULA('#_5 Cities '!I50),IF(NOT(_xlfn.ISFORMULA('5 Cities '!I50)),TRUE),FALSE),"MissingFormulaMsg",IF(NOT(AND(ISNUMBER(FIND("[",_xlfn.FORMULATEXT('#_5 Cities '!I50))),ISNUMBER(FIND("!",_xlfn.FORMULATEXT('#_5 Cities '!I50))))),AND(ISNUMBER(FIND("[",_xlfn.FORMULATEXT('5 Cities '!I50))),ISNUMBER(FIND("!",_xlfn.FORMULATEXT('5 Cities '!I50)))),FALSE),"ExternalRefsMsg",IF(ISNUMBER('#_5 Cities '!I50),IF(ABS('#_5 Cities '!I50-'5 Cities '!I50)&gt;0.00001,TRUE,FALSE),IF('#_5 Cities '!I50&lt;&gt;'5 Cities '!I50,TRUE,FALSE)),IF(ISNUMBER('#_5 Cities '!I50),IF('#_5 Cities '!I50&gt;'5 Cities '!I50,"TooLow","TooHigh"),"WrongAnswer"),NOT(_xlfn.ISFORMULA('#_5 Cities '!I50)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'!I50),_xlfn.FORMULATEXT('5 Cities '!I50),'5 Cities '!I50),"9","#"),"8","#"),"7","#"),"6","#"),"5","#"),"4","#"),"3","#"),"2","#"),"1","#"),"0","#"),CHAR(10),""),"$",""),"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'!I50),_xlfn.FORMULATEXT('5 Cities '!I50),'5 Cities '!I50),"9","#"),"8","#"),"7","#"),"6","#"),"5","#"),"4","#"),"3","#"),"2","#"),"1","#"),"0","#"),CHAR(10),""),"$",""),"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'!I50),_xlfn.FORMULATEXT('#_5 Cities '!I50),'#_5 Cities '!I50),"9","#"),"8","#"),"7","#"),"6","#"),"5","#"),"4","#"),"3","#"),"2","#"),"1","#"),"0","#"),CHAR(10),""),"$",""),"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'!I50),_xlfn.FORMULATEXT('#_5 Cities '!I50),'#_5 Cities '!I50),"9","#"),"8","#"),"7","#"),"6","#"),"5","#"),"4","#"),"3","#"),"2","#"),"1","#"),"0","#"),CHAR(10),""),"$","")," ",""),",","@"),"&gt;","@"),"&lt;","@"),"=","@"),")","@"),"(","@"),"^","@"),"/","@"),"+","@"),"*","@"),"-","@"),"@#","")))/2,TRUE,FALSE),"HardCodeMsg",IF(LEN(IF(_xlfn.ISFORMULA('5 Cities '!I50),_xlfn.FORMULATEXT('5 Cities '!I50),'5 Cities '!I50))-LEN(SUBSTITUTE(IF(_xlfn.ISFORMULA('5 Cities '!I50),_xlfn.FORMULATEXT('5 Cities '!I50),'5 Cities '!I50),"""",""))&gt;LEN(IF(_xlfn.ISFORMULA('#_5 Cities '!I50),_xlfn.FORMULATEXT('#_5 Cities '!I50),'#_5 Cities '!I50))-LEN(SUBSTITUTE(IF(_xlfn.ISFORMULA('#_5 Cities '!I50),_xlfn.FORMULATEXT('#_5 Cities '!I50),'#_5 Cities '!I50),"""","")),TRUE,FALSE),"HardQuoteMsg",IF(LEN(IF(_xlfn.ISFORMULA('5 Cities '!I50),_xlfn.FORMULATEXT('5 Cities '!I50),'5 Cities '!I50))-LEN(SUBSTITUTE(IF(_xlfn.ISFORMULA('5 Cities '!I50),_xlfn.FORMULATEXT('5 Cities '!I50),'5 Cities '!I50),"$",""))&lt;0.5*(LEN(IF(_xlfn.ISFORMULA('#_5 Cities '!I50),_xlfn.FORMULATEXT('#_5 Cities '!I50),'#_5 Cities '!I50))-LEN(SUBSTITUTE(IF(_xlfn.ISFORMULA('#_5 Cities '!I50),_xlfn.FORMULATEXT('#_5 Cities '!I50),'#_5 Cities '!I50),"$",""))),TRUE,FALSE),"MissingAbsMsg",TRUE,"PerfectMsg")</f>
        <v/>
      </c>
      <c r="J50" s="391">
        <v>0</v>
      </c>
      <c r="K50" s="301">
        <v>0</v>
      </c>
      <c r="L50" s="301">
        <v>0</v>
      </c>
      <c r="M50" s="392">
        <v>0</v>
      </c>
      <c r="N50" s="301">
        <v>0</v>
      </c>
      <c r="O50" s="391">
        <v>0</v>
      </c>
      <c r="P50" s="393">
        <v>0</v>
      </c>
      <c r="R50" s="410" t="str">
        <f ca="1">_xlfn.IFS(ISBLANK('5 Cities '!R50),"",IF(NOT(ISNA('#_5 Cities '!R50)),IF(ISNA('5 Cities '!R50),TRUE,FALSE),FALSE),"StuNAMsg",IF(AND(ISNA('#_5 Cities '!R50),ISNA('5 Cities '!R50)),TRUE,FALSE),"PerfectMsg",IF(NOT(ISERROR('#_5 Cities '!R50)),IF(ISERROR('5 Cities '!R50),TRUE,FALSE),FALSE),"StuErrorMsg",IF(TYPE('#_5 Cities '!R50)&lt;&gt;TYPE('5 Cities '!R50),TRUE,FALSE),"WrongTypeMsg",IF(_xlfn.ISFORMULA('#_5 Cities '!R50),IF(NOT(_xlfn.ISFORMULA('5 Cities '!R50)),TRUE),FALSE),"MissingFormulaMsg",IF(NOT(AND(ISNUMBER(FIND("[",_xlfn.FORMULATEXT('#_5 Cities '!R50))),ISNUMBER(FIND("!",_xlfn.FORMULATEXT('#_5 Cities '!R50))))),AND(ISNUMBER(FIND("[",_xlfn.FORMULATEXT('5 Cities '!R50))),ISNUMBER(FIND("!",_xlfn.FORMULATEXT('5 Cities '!R50)))),FALSE),"ExternalRefsMsg",IF(ISNUMBER('#_5 Cities '!R50),IF(ABS('#_5 Cities '!R50-'5 Cities '!R50)&gt;0.00001,TRUE,FALSE),IF('#_5 Cities '!R50&lt;&gt;'5 Cities '!R50,TRUE,FALSE)),IF(ISNUMBER('#_5 Cities '!R50),IF('#_5 Cities '!R50&gt;'5 Cities '!R50,"TooLow","TooHigh"),"WrongAnswer"),NOT(_xlfn.ISFORMULA('#_5 Cities '!R50)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'!R50),_xlfn.FORMULATEXT('5 Cities '!R50),'5 Cities '!R50),"9","#"),"8","#"),"7","#"),"6","#"),"5","#"),"4","#"),"3","#"),"2","#"),"1","#"),"0","#"),CHAR(10),""),"$",""),"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'!R50),_xlfn.FORMULATEXT('5 Cities '!R50),'5 Cities '!R50),"9","#"),"8","#"),"7","#"),"6","#"),"5","#"),"4","#"),"3","#"),"2","#"),"1","#"),"0","#"),CHAR(10),""),"$",""),"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'!R50),_xlfn.FORMULATEXT('#_5 Cities '!R50),'#_5 Cities '!R50),"9","#"),"8","#"),"7","#"),"6","#"),"5","#"),"4","#"),"3","#"),"2","#"),"1","#"),"0","#"),CHAR(10),""),"$",""),"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'!R50),_xlfn.FORMULATEXT('#_5 Cities '!R50),'#_5 Cities '!R50),"9","#"),"8","#"),"7","#"),"6","#"),"5","#"),"4","#"),"3","#"),"2","#"),"1","#"),"0","#"),CHAR(10),""),"$","")," ",""),",","@"),"&gt;","@"),"&lt;","@"),"=","@"),")","@"),"(","@"),"^","@"),"/","@"),"+","@"),"*","@"),"-","@"),"@#","")))/2,TRUE,FALSE),"HardCodeMsg",IF(LEN(IF(_xlfn.ISFORMULA('5 Cities '!R50),_xlfn.FORMULATEXT('5 Cities '!R50),'5 Cities '!R50))-LEN(SUBSTITUTE(IF(_xlfn.ISFORMULA('5 Cities '!R50),_xlfn.FORMULATEXT('5 Cities '!R50),'5 Cities '!R50),"""",""))&gt;LEN(IF(_xlfn.ISFORMULA('#_5 Cities '!R50),_xlfn.FORMULATEXT('#_5 Cities '!R50),'#_5 Cities '!R50))-LEN(SUBSTITUTE(IF(_xlfn.ISFORMULA('#_5 Cities '!R50),_xlfn.FORMULATEXT('#_5 Cities '!R50),'#_5 Cities '!R50),"""","")),TRUE,FALSE),"HardQuoteMsg",IF(LEN(IF(_xlfn.ISFORMULA('5 Cities '!R50),_xlfn.FORMULATEXT('5 Cities '!R50),'5 Cities '!R50))-LEN(SUBSTITUTE(IF(_xlfn.ISFORMULA('5 Cities '!R50),_xlfn.FORMULATEXT('5 Cities '!R50),'5 Cities '!R50),"$",""))&lt;0.5*(LEN(IF(_xlfn.ISFORMULA('#_5 Cities '!R50),_xlfn.FORMULATEXT('#_5 Cities '!R50),'#_5 Cities '!R50))-LEN(SUBSTITUTE(IF(_xlfn.ISFORMULA('#_5 Cities '!R50),_xlfn.FORMULATEXT('#_5 Cities '!R50),'#_5 Cities '!R50),"$",""))),TRUE,FALSE),"MissingAbsMsg",TRUE,"PerfectMsg")</f>
        <v/>
      </c>
      <c r="S50" s="392" t="str">
        <f ca="1">_xlfn.IFS(ISBLANK('5 Cities '!S50),"",IF(NOT(ISNA('#_5 Cities '!S50)),IF(ISNA('5 Cities '!S50),TRUE,FALSE),FALSE),"StuNAMsg",IF(AND(ISNA('#_5 Cities '!S50),ISNA('5 Cities '!S50)),TRUE,FALSE),"PerfectMsg",IF(NOT(ISERROR('#_5 Cities '!S50)),IF(ISERROR('5 Cities '!S50),TRUE,FALSE),FALSE),"StuErrorMsg",IF(TYPE('#_5 Cities '!S50)&lt;&gt;TYPE('5 Cities '!S50),TRUE,FALSE),"WrongTypeMsg",IF(_xlfn.ISFORMULA('#_5 Cities '!S50),IF(NOT(_xlfn.ISFORMULA('5 Cities '!S50)),TRUE),FALSE),"MissingFormulaMsg",IF(NOT(AND(ISNUMBER(FIND("[",_xlfn.FORMULATEXT('#_5 Cities '!S50))),ISNUMBER(FIND("!",_xlfn.FORMULATEXT('#_5 Cities '!S50))))),AND(ISNUMBER(FIND("[",_xlfn.FORMULATEXT('5 Cities '!S50))),ISNUMBER(FIND("!",_xlfn.FORMULATEXT('5 Cities '!S50)))),FALSE),"ExternalRefsMsg",IF(ISNUMBER('#_5 Cities '!S50),IF(ABS('#_5 Cities '!S50-'5 Cities '!S50)&gt;0.00001,TRUE,FALSE),IF('#_5 Cities '!S50&lt;&gt;'5 Cities '!S50,TRUE,FALSE)),IF(ISNUMBER('#_5 Cities '!S50),IF('#_5 Cities '!S50&gt;'5 Cities '!S50,"TooLow","TooHigh"),"WrongAnswer"),NOT(_xlfn.ISFORMULA('#_5 Cities '!S50)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'!S50),_xlfn.FORMULATEXT('5 Cities '!S50),'5 Cities '!S50),"9","#"),"8","#"),"7","#"),"6","#"),"5","#"),"4","#"),"3","#"),"2","#"),"1","#"),"0","#"),CHAR(10),""),"$",""),"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'!S50),_xlfn.FORMULATEXT('5 Cities '!S50),'5 Cities '!S50),"9","#"),"8","#"),"7","#"),"6","#"),"5","#"),"4","#"),"3","#"),"2","#"),"1","#"),"0","#"),CHAR(10),""),"$",""),"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'!S50),_xlfn.FORMULATEXT('#_5 Cities '!S50),'#_5 Cities '!S50),"9","#"),"8","#"),"7","#"),"6","#"),"5","#"),"4","#"),"3","#"),"2","#"),"1","#"),"0","#"),CHAR(10),""),"$",""),"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'!S50),_xlfn.FORMULATEXT('#_5 Cities '!S50),'#_5 Cities '!S50),"9","#"),"8","#"),"7","#"),"6","#"),"5","#"),"4","#"),"3","#"),"2","#"),"1","#"),"0","#"),CHAR(10),""),"$","")," ",""),",","@"),"&gt;","@"),"&lt;","@"),"=","@"),")","@"),"(","@"),"^","@"),"/","@"),"+","@"),"*","@"),"-","@"),"@#","")))/2,TRUE,FALSE),"HardCodeMsg",IF(LEN(IF(_xlfn.ISFORMULA('5 Cities '!S50),_xlfn.FORMULATEXT('5 Cities '!S50),'5 Cities '!S50))-LEN(SUBSTITUTE(IF(_xlfn.ISFORMULA('5 Cities '!S50),_xlfn.FORMULATEXT('5 Cities '!S50),'5 Cities '!S50),"""",""))&gt;LEN(IF(_xlfn.ISFORMULA('#_5 Cities '!S50),_xlfn.FORMULATEXT('#_5 Cities '!S50),'#_5 Cities '!S50))-LEN(SUBSTITUTE(IF(_xlfn.ISFORMULA('#_5 Cities '!S50),_xlfn.FORMULATEXT('#_5 Cities '!S50),'#_5 Cities '!S50),"""","")),TRUE,FALSE),"HardQuoteMsg",IF(LEN(IF(_xlfn.ISFORMULA('5 Cities '!S50),_xlfn.FORMULATEXT('5 Cities '!S50),'5 Cities '!S50))-LEN(SUBSTITUTE(IF(_xlfn.ISFORMULA('5 Cities '!S50),_xlfn.FORMULATEXT('5 Cities '!S50),'5 Cities '!S50),"$",""))&lt;0.5*(LEN(IF(_xlfn.ISFORMULA('#_5 Cities '!S50),_xlfn.FORMULATEXT('#_5 Cities '!S50),'#_5 Cities '!S50))-LEN(SUBSTITUTE(IF(_xlfn.ISFORMULA('#_5 Cities '!S50),_xlfn.FORMULATEXT('#_5 Cities '!S50),'#_5 Cities '!S50),"$",""))),TRUE,FALSE),"MissingAbsMsg",TRUE,"PerfectMsg")</f>
        <v/>
      </c>
      <c r="T50" s="301" t="str">
        <f ca="1">_xlfn.IFS(ISBLANK('5 Cities '!T50),"",IF(NOT(ISNA('#_5 Cities '!T50)),IF(ISNA('5 Cities '!T50),TRUE,FALSE),FALSE),"StuNAMsg",IF(AND(ISNA('#_5 Cities '!T50),ISNA('5 Cities '!T50)),TRUE,FALSE),"PerfectMsg",IF(NOT(ISERROR('#_5 Cities '!T50)),IF(ISERROR('5 Cities '!T50),TRUE,FALSE),FALSE),"StuErrorMsg",IF(TYPE('#_5 Cities '!T50)&lt;&gt;TYPE('5 Cities '!T50),TRUE,FALSE),"WrongTypeMsg",IF(_xlfn.ISFORMULA('#_5 Cities '!T50),IF(NOT(_xlfn.ISFORMULA('5 Cities '!T50)),TRUE),FALSE),"MissingFormulaMsg",IF(NOT(AND(ISNUMBER(FIND("[",_xlfn.FORMULATEXT('#_5 Cities '!T50))),ISNUMBER(FIND("!",_xlfn.FORMULATEXT('#_5 Cities '!T50))))),AND(ISNUMBER(FIND("[",_xlfn.FORMULATEXT('5 Cities '!T50))),ISNUMBER(FIND("!",_xlfn.FORMULATEXT('5 Cities '!T50)))),FALSE),"ExternalRefsMsg",IF(ISNUMBER('#_5 Cities '!T50),IF(ABS('#_5 Cities '!T50-'5 Cities '!T50)&gt;0.00001,TRUE,FALSE),IF('#_5 Cities '!T50&lt;&gt;'5 Cities '!T50,TRUE,FALSE)),IF(ISNUMBER('#_5 Cities '!T50),IF('#_5 Cities '!T50&gt;'5 Cities '!T50,"TooLow","TooHigh"),"WrongAnswer"),NOT(_xlfn.ISFORMULA('#_5 Cities '!T50)),"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'!T50),_xlfn.FORMULATEXT('5 Cities '!T50),'5 Cities '!T50),"9","#"),"8","#"),"7","#"),"6","#"),"5","#"),"4","#"),"3","#"),"2","#"),"1","#"),"0","#"),CHAR(10),""),"$",""),"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'!T50),_xlfn.FORMULATEXT('5 Cities '!T50),'5 Cities '!T50),"9","#"),"8","#"),"7","#"),"6","#"),"5","#"),"4","#"),"3","#"),"2","#"),"1","#"),"0","#"),CHAR(10),""),"$",""),"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'!T50),_xlfn.FORMULATEXT('#_5 Cities '!T50),'#_5 Cities '!T50),"9","#"),"8","#"),"7","#"),"6","#"),"5","#"),"4","#"),"3","#"),"2","#"),"1","#"),"0","#"),CHAR(10),""),"$",""),"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'!T50),_xlfn.FORMULATEXT('#_5 Cities '!T50),'#_5 Cities '!T50),"9","#"),"8","#"),"7","#"),"6","#"),"5","#"),"4","#"),"3","#"),"2","#"),"1","#"),"0","#"),CHAR(10),""),"$","")," ",""),",","@"),"&gt;","@"),"&lt;","@"),"=","@"),")","@"),"(","@"),"^","@"),"/","@"),"+","@"),"*","@"),"-","@"),"@#","")))/2,TRUE,FALSE),"HardCodeMsg",IF(LEN(IF(_xlfn.ISFORMULA('5 Cities '!T50),_xlfn.FORMULATEXT('5 Cities '!T50),'5 Cities '!T50))-LEN(SUBSTITUTE(IF(_xlfn.ISFORMULA('5 Cities '!T50),_xlfn.FORMULATEXT('5 Cities '!T50),'5 Cities '!T50),"""",""))&gt;LEN(IF(_xlfn.ISFORMULA('#_5 Cities '!T50),_xlfn.FORMULATEXT('#_5 Cities '!T50),'#_5 Cities '!T50))-LEN(SUBSTITUTE(IF(_xlfn.ISFORMULA('#_5 Cities '!T50),_xlfn.FORMULATEXT('#_5 Cities '!T50),'#_5 Cities '!T50),"""","")),TRUE,FALSE),"HardQuoteMsg",IF(LEN(IF(_xlfn.ISFORMULA('5 Cities '!T50),_xlfn.FORMULATEXT('5 Cities '!T50),'5 Cities '!T50))-LEN(SUBSTITUTE(IF(_xlfn.ISFORMULA('5 Cities '!T50),_xlfn.FORMULATEXT('5 Cities '!T50),'5 Cities '!T50),"$",""))&lt;0.5*(LEN(IF(_xlfn.ISFORMULA('#_5 Cities '!T50),_xlfn.FORMULATEXT('#_5 Cities '!T50),'#_5 Cities '!T50))-LEN(SUBSTITUTE(IF(_xlfn.ISFORMULA('#_5 Cities '!T50),_xlfn.FORMULATEXT('#_5 Cities '!T50),'#_5 Cities '!T50),"$",""))),TRUE,FALSE),"MissingAbsMsg",TRUE,"PerfectMsg")</f>
        <v/>
      </c>
    </row>
    <row r="51" spans="5:20" s="286" customFormat="1" ht="15.5" customHeight="1" x14ac:dyDescent="0.15">
      <c r="E51" s="302">
        <v>0</v>
      </c>
      <c r="F51" s="301">
        <v>0</v>
      </c>
      <c r="G51" s="301">
        <v>0</v>
      </c>
      <c r="H51" s="301" t="str">
        <f ca="1">_xlfn.IFS(ISBLANK('5 Cities '!H51),"",IF(NOT(ISNA('#_5 Cities '!H51)),IF(ISNA('5 Cities '!H51),TRUE,FALSE),FALSE),"StuNAMsg",IF(AND(ISNA('#_5 Cities '!H51),ISNA('5 Cities '!H51)),TRUE,FALSE),"PerfectMsg",IF(NOT(ISERROR('#_5 Cities '!H51)),IF(ISERROR('5 Cities '!H51),TRUE,FALSE),FALSE),"StuErrorMsg",IF(TYPE('#_5 Cities '!H51)&lt;&gt;TYPE('5 Cities '!H51),TRUE,FALSE),"WrongTypeMsg",IF(_xlfn.ISFORMULA('#_5 Cities '!H51),IF(NOT(_xlfn.ISFORMULA('5 Cities '!H51)),TRUE),FALSE),"MissingFormulaMsg",IF(NOT(AND(ISNUMBER(FIND("[",_xlfn.FORMULATEXT('#_5 Cities '!H51))),ISNUMBER(FIND("!",_xlfn.FORMULATEXT('#_5 Cities '!H51))))),AND(ISNUMBER(FIND("[",_xlfn.FORMULATEXT('5 Cities '!H51))),ISNUMBER(FIND("!",_xlfn.FORMULATEXT('5 Cities '!H51)))),FALSE),"ExternalRefsMsg",IF(ISNUMBER('#_5 Cities '!H51),IF(ABS('#_5 Cities '!H51-'5 Cities '!H51)&gt;0.00001,TRUE,FALSE),IF('#_5 Cities '!H51&lt;&gt;'5 Cities '!H51,TRUE,FALSE)),IF(ISNUMBER('#_5 Cities '!H51),IF('#_5 Cities '!H51&gt;'5 Cities '!H51,"TooLow","TooHigh"),"WrongAnswer"),NOT(_xlfn.ISFORMULA('#_5 Cities '!H51)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'!H51),_xlfn.FORMULATEXT('5 Cities '!H51),'5 Cities '!H51),"9","#"),"8","#"),"7","#"),"6","#"),"5","#"),"4","#"),"3","#"),"2","#"),"1","#"),"0","#"),CHAR(10),""),"$",""),"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'!H51),_xlfn.FORMULATEXT('5 Cities '!H51),'5 Cities '!H51),"9","#"),"8","#"),"7","#"),"6","#"),"5","#"),"4","#"),"3","#"),"2","#"),"1","#"),"0","#"),CHAR(10),""),"$",""),"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'!H51),_xlfn.FORMULATEXT('#_5 Cities '!H51),'#_5 Cities '!H51),"9","#"),"8","#"),"7","#"),"6","#"),"5","#"),"4","#"),"3","#"),"2","#"),"1","#"),"0","#"),CHAR(10),""),"$",""),"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'!H51),_xlfn.FORMULATEXT('#_5 Cities '!H51),'#_5 Cities '!H51),"9","#"),"8","#"),"7","#"),"6","#"),"5","#"),"4","#"),"3","#"),"2","#"),"1","#"),"0","#"),CHAR(10),""),"$","")," ",""),",","@"),"&gt;","@"),"&lt;","@"),"=","@"),")","@"),"(","@"),"^","@"),"/","@"),"+","@"),"*","@"),"-","@"),"@#","")))/2,TRUE,FALSE),"HardCodeMsg",IF(LEN(IF(_xlfn.ISFORMULA('5 Cities '!H51),_xlfn.FORMULATEXT('5 Cities '!H51),'5 Cities '!H51))-LEN(SUBSTITUTE(IF(_xlfn.ISFORMULA('5 Cities '!H51),_xlfn.FORMULATEXT('5 Cities '!H51),'5 Cities '!H51),"""",""))&gt;LEN(IF(_xlfn.ISFORMULA('#_5 Cities '!H51),_xlfn.FORMULATEXT('#_5 Cities '!H51),'#_5 Cities '!H51))-LEN(SUBSTITUTE(IF(_xlfn.ISFORMULA('#_5 Cities '!H51),_xlfn.FORMULATEXT('#_5 Cities '!H51),'#_5 Cities '!H51),"""","")),TRUE,FALSE),"HardQuoteMsg",IF(LEN(IF(_xlfn.ISFORMULA('5 Cities '!H51),_xlfn.FORMULATEXT('5 Cities '!H51),'5 Cities '!H51))-LEN(SUBSTITUTE(IF(_xlfn.ISFORMULA('5 Cities '!H51),_xlfn.FORMULATEXT('5 Cities '!H51),'5 Cities '!H51),"$",""))&lt;0.5*(LEN(IF(_xlfn.ISFORMULA('#_5 Cities '!H51),_xlfn.FORMULATEXT('#_5 Cities '!H51),'#_5 Cities '!H51))-LEN(SUBSTITUTE(IF(_xlfn.ISFORMULA('#_5 Cities '!H51),_xlfn.FORMULATEXT('#_5 Cities '!H51),'#_5 Cities '!H51),"$",""))),TRUE,FALSE),"MissingAbsMsg",TRUE,"PerfectMsg")</f>
        <v/>
      </c>
      <c r="I51" s="301" t="str">
        <f ca="1">_xlfn.IFS(ISBLANK('5 Cities '!I51),"",IF(NOT(ISNA('#_5 Cities '!I51)),IF(ISNA('5 Cities '!I51),TRUE,FALSE),FALSE),"StuNAMsg",IF(AND(ISNA('#_5 Cities '!I51),ISNA('5 Cities '!I51)),TRUE,FALSE),"PerfectMsg",IF(NOT(ISERROR('#_5 Cities '!I51)),IF(ISERROR('5 Cities '!I51),TRUE,FALSE),FALSE),"StuErrorMsg",IF(TYPE('#_5 Cities '!I51)&lt;&gt;TYPE('5 Cities '!I51),TRUE,FALSE),"WrongTypeMsg",IF(_xlfn.ISFORMULA('#_5 Cities '!I51),IF(NOT(_xlfn.ISFORMULA('5 Cities '!I51)),TRUE),FALSE),"MissingFormulaMsg",IF(NOT(AND(ISNUMBER(FIND("[",_xlfn.FORMULATEXT('#_5 Cities '!I51))),ISNUMBER(FIND("!",_xlfn.FORMULATEXT('#_5 Cities '!I51))))),AND(ISNUMBER(FIND("[",_xlfn.FORMULATEXT('5 Cities '!I51))),ISNUMBER(FIND("!",_xlfn.FORMULATEXT('5 Cities '!I51)))),FALSE),"ExternalRefsMsg",IF(ISNUMBER('#_5 Cities '!I51),IF(ABS('#_5 Cities '!I51-'5 Cities '!I51)&gt;0.00001,TRUE,FALSE),IF('#_5 Cities '!I51&lt;&gt;'5 Cities '!I51,TRUE,FALSE)),IF(ISNUMBER('#_5 Cities '!I51),IF('#_5 Cities '!I51&gt;'5 Cities '!I51,"TooLow","TooHigh"),"WrongAnswer"),NOT(_xlfn.ISFORMULA('#_5 Cities '!I51)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'!I51),_xlfn.FORMULATEXT('5 Cities '!I51),'5 Cities '!I51),"9","#"),"8","#"),"7","#"),"6","#"),"5","#"),"4","#"),"3","#"),"2","#"),"1","#"),"0","#"),CHAR(10),""),"$",""),"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'!I51),_xlfn.FORMULATEXT('5 Cities '!I51),'5 Cities '!I51),"9","#"),"8","#"),"7","#"),"6","#"),"5","#"),"4","#"),"3","#"),"2","#"),"1","#"),"0","#"),CHAR(10),""),"$",""),"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'!I51),_xlfn.FORMULATEXT('#_5 Cities '!I51),'#_5 Cities '!I51),"9","#"),"8","#"),"7","#"),"6","#"),"5","#"),"4","#"),"3","#"),"2","#"),"1","#"),"0","#"),CHAR(10),""),"$",""),"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'!I51),_xlfn.FORMULATEXT('#_5 Cities '!I51),'#_5 Cities '!I51),"9","#"),"8","#"),"7","#"),"6","#"),"5","#"),"4","#"),"3","#"),"2","#"),"1","#"),"0","#"),CHAR(10),""),"$","")," ",""),",","@"),"&gt;","@"),"&lt;","@"),"=","@"),")","@"),"(","@"),"^","@"),"/","@"),"+","@"),"*","@"),"-","@"),"@#","")))/2,TRUE,FALSE),"HardCodeMsg",IF(LEN(IF(_xlfn.ISFORMULA('5 Cities '!I51),_xlfn.FORMULATEXT('5 Cities '!I51),'5 Cities '!I51))-LEN(SUBSTITUTE(IF(_xlfn.ISFORMULA('5 Cities '!I51),_xlfn.FORMULATEXT('5 Cities '!I51),'5 Cities '!I51),"""",""))&gt;LEN(IF(_xlfn.ISFORMULA('#_5 Cities '!I51),_xlfn.FORMULATEXT('#_5 Cities '!I51),'#_5 Cities '!I51))-LEN(SUBSTITUTE(IF(_xlfn.ISFORMULA('#_5 Cities '!I51),_xlfn.FORMULATEXT('#_5 Cities '!I51),'#_5 Cities '!I51),"""","")),TRUE,FALSE),"HardQuoteMsg",IF(LEN(IF(_xlfn.ISFORMULA('5 Cities '!I51),_xlfn.FORMULATEXT('5 Cities '!I51),'5 Cities '!I51))-LEN(SUBSTITUTE(IF(_xlfn.ISFORMULA('5 Cities '!I51),_xlfn.FORMULATEXT('5 Cities '!I51),'5 Cities '!I51),"$",""))&lt;0.5*(LEN(IF(_xlfn.ISFORMULA('#_5 Cities '!I51),_xlfn.FORMULATEXT('#_5 Cities '!I51),'#_5 Cities '!I51))-LEN(SUBSTITUTE(IF(_xlfn.ISFORMULA('#_5 Cities '!I51),_xlfn.FORMULATEXT('#_5 Cities '!I51),'#_5 Cities '!I51),"$",""))),TRUE,FALSE),"MissingAbsMsg",TRUE,"PerfectMsg")</f>
        <v/>
      </c>
      <c r="J51" s="391">
        <v>0</v>
      </c>
      <c r="K51" s="301">
        <v>0</v>
      </c>
      <c r="L51" s="301">
        <v>0</v>
      </c>
      <c r="M51" s="392">
        <v>0</v>
      </c>
      <c r="N51" s="301">
        <v>0</v>
      </c>
      <c r="O51" s="391">
        <v>0</v>
      </c>
      <c r="P51" s="393">
        <v>0</v>
      </c>
      <c r="R51" s="410" t="str">
        <f ca="1">_xlfn.IFS(ISBLANK('5 Cities '!R51),"",IF(NOT(ISNA('#_5 Cities '!R51)),IF(ISNA('5 Cities '!R51),TRUE,FALSE),FALSE),"StuNAMsg",IF(AND(ISNA('#_5 Cities '!R51),ISNA('5 Cities '!R51)),TRUE,FALSE),"PerfectMsg",IF(NOT(ISERROR('#_5 Cities '!R51)),IF(ISERROR('5 Cities '!R51),TRUE,FALSE),FALSE),"StuErrorMsg",IF(TYPE('#_5 Cities '!R51)&lt;&gt;TYPE('5 Cities '!R51),TRUE,FALSE),"WrongTypeMsg",IF(_xlfn.ISFORMULA('#_5 Cities '!R51),IF(NOT(_xlfn.ISFORMULA('5 Cities '!R51)),TRUE),FALSE),"MissingFormulaMsg",IF(NOT(AND(ISNUMBER(FIND("[",_xlfn.FORMULATEXT('#_5 Cities '!R51))),ISNUMBER(FIND("!",_xlfn.FORMULATEXT('#_5 Cities '!R51))))),AND(ISNUMBER(FIND("[",_xlfn.FORMULATEXT('5 Cities '!R51))),ISNUMBER(FIND("!",_xlfn.FORMULATEXT('5 Cities '!R51)))),FALSE),"ExternalRefsMsg",IF(ISNUMBER('#_5 Cities '!R51),IF(ABS('#_5 Cities '!R51-'5 Cities '!R51)&gt;0.00001,TRUE,FALSE),IF('#_5 Cities '!R51&lt;&gt;'5 Cities '!R51,TRUE,FALSE)),IF(ISNUMBER('#_5 Cities '!R51),IF('#_5 Cities '!R51&gt;'5 Cities '!R51,"TooLow","TooHigh"),"WrongAnswer"),NOT(_xlfn.ISFORMULA('#_5 Cities '!R51)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'!R51),_xlfn.FORMULATEXT('5 Cities '!R51),'5 Cities '!R51),"9","#"),"8","#"),"7","#"),"6","#"),"5","#"),"4","#"),"3","#"),"2","#"),"1","#"),"0","#"),CHAR(10),""),"$",""),"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'!R51),_xlfn.FORMULATEXT('5 Cities '!R51),'5 Cities '!R51),"9","#"),"8","#"),"7","#"),"6","#"),"5","#"),"4","#"),"3","#"),"2","#"),"1","#"),"0","#"),CHAR(10),""),"$",""),"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'!R51),_xlfn.FORMULATEXT('#_5 Cities '!R51),'#_5 Cities '!R51),"9","#"),"8","#"),"7","#"),"6","#"),"5","#"),"4","#"),"3","#"),"2","#"),"1","#"),"0","#"),CHAR(10),""),"$",""),"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'!R51),_xlfn.FORMULATEXT('#_5 Cities '!R51),'#_5 Cities '!R51),"9","#"),"8","#"),"7","#"),"6","#"),"5","#"),"4","#"),"3","#"),"2","#"),"1","#"),"0","#"),CHAR(10),""),"$","")," ",""),",","@"),"&gt;","@"),"&lt;","@"),"=","@"),")","@"),"(","@"),"^","@"),"/","@"),"+","@"),"*","@"),"-","@"),"@#","")))/2,TRUE,FALSE),"HardCodeMsg",IF(LEN(IF(_xlfn.ISFORMULA('5 Cities '!R51),_xlfn.FORMULATEXT('5 Cities '!R51),'5 Cities '!R51))-LEN(SUBSTITUTE(IF(_xlfn.ISFORMULA('5 Cities '!R51),_xlfn.FORMULATEXT('5 Cities '!R51),'5 Cities '!R51),"""",""))&gt;LEN(IF(_xlfn.ISFORMULA('#_5 Cities '!R51),_xlfn.FORMULATEXT('#_5 Cities '!R51),'#_5 Cities '!R51))-LEN(SUBSTITUTE(IF(_xlfn.ISFORMULA('#_5 Cities '!R51),_xlfn.FORMULATEXT('#_5 Cities '!R51),'#_5 Cities '!R51),"""","")),TRUE,FALSE),"HardQuoteMsg",IF(LEN(IF(_xlfn.ISFORMULA('5 Cities '!R51),_xlfn.FORMULATEXT('5 Cities '!R51),'5 Cities '!R51))-LEN(SUBSTITUTE(IF(_xlfn.ISFORMULA('5 Cities '!R51),_xlfn.FORMULATEXT('5 Cities '!R51),'5 Cities '!R51),"$",""))&lt;0.5*(LEN(IF(_xlfn.ISFORMULA('#_5 Cities '!R51),_xlfn.FORMULATEXT('#_5 Cities '!R51),'#_5 Cities '!R51))-LEN(SUBSTITUTE(IF(_xlfn.ISFORMULA('#_5 Cities '!R51),_xlfn.FORMULATEXT('#_5 Cities '!R51),'#_5 Cities '!R51),"$",""))),TRUE,FALSE),"MissingAbsMsg",TRUE,"PerfectMsg")</f>
        <v/>
      </c>
      <c r="S51" s="392" t="str">
        <f ca="1">_xlfn.IFS(ISBLANK('5 Cities '!S51),"",IF(NOT(ISNA('#_5 Cities '!S51)),IF(ISNA('5 Cities '!S51),TRUE,FALSE),FALSE),"StuNAMsg",IF(AND(ISNA('#_5 Cities '!S51),ISNA('5 Cities '!S51)),TRUE,FALSE),"PerfectMsg",IF(NOT(ISERROR('#_5 Cities '!S51)),IF(ISERROR('5 Cities '!S51),TRUE,FALSE),FALSE),"StuErrorMsg",IF(TYPE('#_5 Cities '!S51)&lt;&gt;TYPE('5 Cities '!S51),TRUE,FALSE),"WrongTypeMsg",IF(_xlfn.ISFORMULA('#_5 Cities '!S51),IF(NOT(_xlfn.ISFORMULA('5 Cities '!S51)),TRUE),FALSE),"MissingFormulaMsg",IF(NOT(AND(ISNUMBER(FIND("[",_xlfn.FORMULATEXT('#_5 Cities '!S51))),ISNUMBER(FIND("!",_xlfn.FORMULATEXT('#_5 Cities '!S51))))),AND(ISNUMBER(FIND("[",_xlfn.FORMULATEXT('5 Cities '!S51))),ISNUMBER(FIND("!",_xlfn.FORMULATEXT('5 Cities '!S51)))),FALSE),"ExternalRefsMsg",IF(ISNUMBER('#_5 Cities '!S51),IF(ABS('#_5 Cities '!S51-'5 Cities '!S51)&gt;0.00001,TRUE,FALSE),IF('#_5 Cities '!S51&lt;&gt;'5 Cities '!S51,TRUE,FALSE)),IF(ISNUMBER('#_5 Cities '!S51),IF('#_5 Cities '!S51&gt;'5 Cities '!S51,"TooLow","TooHigh"),"WrongAnswer"),NOT(_xlfn.ISFORMULA('#_5 Cities '!S51)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'!S51),_xlfn.FORMULATEXT('5 Cities '!S51),'5 Cities '!S51),"9","#"),"8","#"),"7","#"),"6","#"),"5","#"),"4","#"),"3","#"),"2","#"),"1","#"),"0","#"),CHAR(10),""),"$",""),"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'!S51),_xlfn.FORMULATEXT('5 Cities '!S51),'5 Cities '!S51),"9","#"),"8","#"),"7","#"),"6","#"),"5","#"),"4","#"),"3","#"),"2","#"),"1","#"),"0","#"),CHAR(10),""),"$",""),"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'!S51),_xlfn.FORMULATEXT('#_5 Cities '!S51),'#_5 Cities '!S51),"9","#"),"8","#"),"7","#"),"6","#"),"5","#"),"4","#"),"3","#"),"2","#"),"1","#"),"0","#"),CHAR(10),""),"$",""),"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'!S51),_xlfn.FORMULATEXT('#_5 Cities '!S51),'#_5 Cities '!S51),"9","#"),"8","#"),"7","#"),"6","#"),"5","#"),"4","#"),"3","#"),"2","#"),"1","#"),"0","#"),CHAR(10),""),"$","")," ",""),",","@"),"&gt;","@"),"&lt;","@"),"=","@"),")","@"),"(","@"),"^","@"),"/","@"),"+","@"),"*","@"),"-","@"),"@#","")))/2,TRUE,FALSE),"HardCodeMsg",IF(LEN(IF(_xlfn.ISFORMULA('5 Cities '!S51),_xlfn.FORMULATEXT('5 Cities '!S51),'5 Cities '!S51))-LEN(SUBSTITUTE(IF(_xlfn.ISFORMULA('5 Cities '!S51),_xlfn.FORMULATEXT('5 Cities '!S51),'5 Cities '!S51),"""",""))&gt;LEN(IF(_xlfn.ISFORMULA('#_5 Cities '!S51),_xlfn.FORMULATEXT('#_5 Cities '!S51),'#_5 Cities '!S51))-LEN(SUBSTITUTE(IF(_xlfn.ISFORMULA('#_5 Cities '!S51),_xlfn.FORMULATEXT('#_5 Cities '!S51),'#_5 Cities '!S51),"""","")),TRUE,FALSE),"HardQuoteMsg",IF(LEN(IF(_xlfn.ISFORMULA('5 Cities '!S51),_xlfn.FORMULATEXT('5 Cities '!S51),'5 Cities '!S51))-LEN(SUBSTITUTE(IF(_xlfn.ISFORMULA('5 Cities '!S51),_xlfn.FORMULATEXT('5 Cities '!S51),'5 Cities '!S51),"$",""))&lt;0.5*(LEN(IF(_xlfn.ISFORMULA('#_5 Cities '!S51),_xlfn.FORMULATEXT('#_5 Cities '!S51),'#_5 Cities '!S51))-LEN(SUBSTITUTE(IF(_xlfn.ISFORMULA('#_5 Cities '!S51),_xlfn.FORMULATEXT('#_5 Cities '!S51),'#_5 Cities '!S51),"$",""))),TRUE,FALSE),"MissingAbsMsg",TRUE,"PerfectMsg")</f>
        <v/>
      </c>
      <c r="T51" s="301" t="str">
        <f ca="1">_xlfn.IFS(ISBLANK('5 Cities '!T51),"",IF(NOT(ISNA('#_5 Cities '!T51)),IF(ISNA('5 Cities '!T51),TRUE,FALSE),FALSE),"StuNAMsg",IF(AND(ISNA('#_5 Cities '!T51),ISNA('5 Cities '!T51)),TRUE,FALSE),"PerfectMsg",IF(NOT(ISERROR('#_5 Cities '!T51)),IF(ISERROR('5 Cities '!T51),TRUE,FALSE),FALSE),"StuErrorMsg",IF(TYPE('#_5 Cities '!T51)&lt;&gt;TYPE('5 Cities '!T51),TRUE,FALSE),"WrongTypeMsg",IF(_xlfn.ISFORMULA('#_5 Cities '!T51),IF(NOT(_xlfn.ISFORMULA('5 Cities '!T51)),TRUE),FALSE),"MissingFormulaMsg",IF(NOT(AND(ISNUMBER(FIND("[",_xlfn.FORMULATEXT('#_5 Cities '!T51))),ISNUMBER(FIND("!",_xlfn.FORMULATEXT('#_5 Cities '!T51))))),AND(ISNUMBER(FIND("[",_xlfn.FORMULATEXT('5 Cities '!T51))),ISNUMBER(FIND("!",_xlfn.FORMULATEXT('5 Cities '!T51)))),FALSE),"ExternalRefsMsg",IF(ISNUMBER('#_5 Cities '!T51),IF(ABS('#_5 Cities '!T51-'5 Cities '!T51)&gt;0.00001,TRUE,FALSE),IF('#_5 Cities '!T51&lt;&gt;'5 Cities '!T51,TRUE,FALSE)),IF(ISNUMBER('#_5 Cities '!T51),IF('#_5 Cities '!T51&gt;'5 Cities '!T51,"TooLow","TooHigh"),"WrongAnswer"),NOT(_xlfn.ISFORMULA('#_5 Cities '!T51)),"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'!T51),_xlfn.FORMULATEXT('5 Cities '!T51),'5 Cities '!T51),"9","#"),"8","#"),"7","#"),"6","#"),"5","#"),"4","#"),"3","#"),"2","#"),"1","#"),"0","#"),CHAR(10),""),"$",""),"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'!T51),_xlfn.FORMULATEXT('5 Cities '!T51),'5 Cities '!T51),"9","#"),"8","#"),"7","#"),"6","#"),"5","#"),"4","#"),"3","#"),"2","#"),"1","#"),"0","#"),CHAR(10),""),"$",""),"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'!T51),_xlfn.FORMULATEXT('#_5 Cities '!T51),'#_5 Cities '!T51),"9","#"),"8","#"),"7","#"),"6","#"),"5","#"),"4","#"),"3","#"),"2","#"),"1","#"),"0","#"),CHAR(10),""),"$",""),"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'!T51),_xlfn.FORMULATEXT('#_5 Cities '!T51),'#_5 Cities '!T51),"9","#"),"8","#"),"7","#"),"6","#"),"5","#"),"4","#"),"3","#"),"2","#"),"1","#"),"0","#"),CHAR(10),""),"$","")," ",""),",","@"),"&gt;","@"),"&lt;","@"),"=","@"),")","@"),"(","@"),"^","@"),"/","@"),"+","@"),"*","@"),"-","@"),"@#","")))/2,TRUE,FALSE),"HardCodeMsg",IF(LEN(IF(_xlfn.ISFORMULA('5 Cities '!T51),_xlfn.FORMULATEXT('5 Cities '!T51),'5 Cities '!T51))-LEN(SUBSTITUTE(IF(_xlfn.ISFORMULA('5 Cities '!T51),_xlfn.FORMULATEXT('5 Cities '!T51),'5 Cities '!T51),"""",""))&gt;LEN(IF(_xlfn.ISFORMULA('#_5 Cities '!T51),_xlfn.FORMULATEXT('#_5 Cities '!T51),'#_5 Cities '!T51))-LEN(SUBSTITUTE(IF(_xlfn.ISFORMULA('#_5 Cities '!T51),_xlfn.FORMULATEXT('#_5 Cities '!T51),'#_5 Cities '!T51),"""","")),TRUE,FALSE),"HardQuoteMsg",IF(LEN(IF(_xlfn.ISFORMULA('5 Cities '!T51),_xlfn.FORMULATEXT('5 Cities '!T51),'5 Cities '!T51))-LEN(SUBSTITUTE(IF(_xlfn.ISFORMULA('5 Cities '!T51),_xlfn.FORMULATEXT('5 Cities '!T51),'5 Cities '!T51),"$",""))&lt;0.5*(LEN(IF(_xlfn.ISFORMULA('#_5 Cities '!T51),_xlfn.FORMULATEXT('#_5 Cities '!T51),'#_5 Cities '!T51))-LEN(SUBSTITUTE(IF(_xlfn.ISFORMULA('#_5 Cities '!T51),_xlfn.FORMULATEXT('#_5 Cities '!T51),'#_5 Cities '!T51),"$",""))),TRUE,FALSE),"MissingAbsMsg",TRUE,"PerfectMsg")</f>
        <v/>
      </c>
    </row>
    <row r="52" spans="5:20" s="286" customFormat="1" x14ac:dyDescent="0.15">
      <c r="P52" s="407"/>
    </row>
    <row r="53" spans="5:20" s="286" customFormat="1" x14ac:dyDescent="0.15">
      <c r="M53" s="411">
        <v>0</v>
      </c>
      <c r="N53" s="411"/>
      <c r="O53" s="411"/>
      <c r="P53" s="412" t="str">
        <f ca="1">_xlfn.IFS(ISBLANK('5 Cities '!P53),"",IF(NOT(ISNA('#_5 Cities '!P53)),IF(ISNA('5 Cities '!P53),TRUE,FALSE),FALSE),"StuNAMsg",IF(AND(ISNA('#_5 Cities '!P53),ISNA('5 Cities '!P53)),TRUE,FALSE),"PerfectMsg",IF(NOT(ISERROR('#_5 Cities '!P53)),IF(ISERROR('5 Cities '!P53),TRUE,FALSE),FALSE),"StuErrorMsg",IF(TYPE('#_5 Cities '!P53)&lt;&gt;TYPE('5 Cities '!P53),TRUE,FALSE),"WrongTypeMsg",IF(_xlfn.ISFORMULA('#_5 Cities '!P53),IF(NOT(_xlfn.ISFORMULA('5 Cities '!P53)),TRUE),FALSE),"MissingFormulaMsg",IF(NOT(AND(ISNUMBER(FIND("[",_xlfn.FORMULATEXT('#_5 Cities '!P53))),ISNUMBER(FIND("!",_xlfn.FORMULATEXT('#_5 Cities '!P53))))),AND(ISNUMBER(FIND("[",_xlfn.FORMULATEXT('5 Cities '!P53))),ISNUMBER(FIND("!",_xlfn.FORMULATEXT('5 Cities '!P53)))),FALSE),"ExternalRefsMsg",IF(ISNUMBER('#_5 Cities '!P53),IF(ABS('#_5 Cities '!P53-'5 Cities '!P53)&gt;0.00001,TRUE,FALSE),IF('#_5 Cities '!P53&lt;&gt;'5 Cities '!P53,TRUE,FALSE)),IF(ISNUMBER('#_5 Cities '!P53),IF('#_5 Cities '!P53&gt;'5 Cities '!P53,"TooLow","TooHigh"),"WrongAnswer"),NOT(_xlfn.ISFORMULA('#_5 Cities '!P53)),"PerfectMsg",IF((LEN(SUBSTITUTE(SUBSTITUTE(SUBSTITUTE(SUBSTITUTE(SUBSTITUTE(SUBSTITUTE(SUBSTITUTE(SUBSTITUTE(SUBSTITUTE(SUBSTITUTE(SUBSTITUTE(SUBSTITUTE(SUBSTITUTE(SUBSTITUTE(SUBSTITUTE(SUBSTITUTE(SUBSTITUTE(SUBSTITUTE(SUBSTITUTE(SUBSTITUTE(SUBSTITUTE(SUBSTITUTE(SUBSTITUTE(SUBSTITUTE(IF(_xlfn.ISFORMULA('5 Cities '!P53),_xlfn.FORMULATEXT('5 Cities '!P53),'5 Cities '!P53),"9","#"),"8","#"),"7","#"),"6","#"),"5","#"),"4","#"),"3","#"),"2","#"),"1","#"),"0","#"),CHAR(10),""),"$",""),"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5 Cities '!P53),_xlfn.FORMULATEXT('5 Cities '!P53),'5 Cities '!P53),"9","#"),"8","#"),"7","#"),"6","#"),"5","#"),"4","#"),"3","#"),"2","#"),"1","#"),"0","#"),CHAR(10),""),"$",""),"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5 Cities '!P53),_xlfn.FORMULATEXT('#_5 Cities '!P53),'#_5 Cities '!P53),"9","#"),"8","#"),"7","#"),"6","#"),"5","#"),"4","#"),"3","#"),"2","#"),"1","#"),"0","#"),CHAR(10),""),"$",""),"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5 Cities '!P53),_xlfn.FORMULATEXT('#_5 Cities '!P53),'#_5 Cities '!P53),"9","#"),"8","#"),"7","#"),"6","#"),"5","#"),"4","#"),"3","#"),"2","#"),"1","#"),"0","#"),CHAR(10),""),"$","")," ",""),",","@"),"&gt;","@"),"&lt;","@"),"=","@"),")","@"),"(","@"),"^","@"),"/","@"),"+","@"),"*","@"),"-","@"),"@#","")))/2,TRUE,FALSE),"HardCodeMsg",IF(LEN(IF(_xlfn.ISFORMULA('5 Cities '!P53),_xlfn.FORMULATEXT('5 Cities '!P53),'5 Cities '!P53))-LEN(SUBSTITUTE(IF(_xlfn.ISFORMULA('5 Cities '!P53),_xlfn.FORMULATEXT('5 Cities '!P53),'5 Cities '!P53),"""",""))&gt;LEN(IF(_xlfn.ISFORMULA('#_5 Cities '!P53),_xlfn.FORMULATEXT('#_5 Cities '!P53),'#_5 Cities '!P53))-LEN(SUBSTITUTE(IF(_xlfn.ISFORMULA('#_5 Cities '!P53),_xlfn.FORMULATEXT('#_5 Cities '!P53),'#_5 Cities '!P53),"""","")),TRUE,FALSE),"HardQuoteMsg",IF(LEN(IF(_xlfn.ISFORMULA('5 Cities '!P53),_xlfn.FORMULATEXT('5 Cities '!P53),'5 Cities '!P53))-LEN(SUBSTITUTE(IF(_xlfn.ISFORMULA('5 Cities '!P53),_xlfn.FORMULATEXT('5 Cities '!P53),'5 Cities '!P53),"$",""))&lt;0.5*(LEN(IF(_xlfn.ISFORMULA('#_5 Cities '!P53),_xlfn.FORMULATEXT('#_5 Cities '!P53),'#_5 Cities '!P53))-LEN(SUBSTITUTE(IF(_xlfn.ISFORMULA('#_5 Cities '!P53),_xlfn.FORMULATEXT('#_5 Cities '!P53),'#_5 Cities '!P53),"$",""))),TRUE,FALSE),"MissingAbsMsg",TRUE,"PerfectMsg")</f>
        <v/>
      </c>
    </row>
    <row r="54" spans="5:20" s="286" customFormat="1" x14ac:dyDescent="0.15">
      <c r="E54" s="302"/>
    </row>
  </sheetData>
  <mergeCells count="3">
    <mergeCell ref="E7:P8"/>
    <mergeCell ref="R18:S18"/>
    <mergeCell ref="M53:O5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33036-4B83-0F4D-97F3-9333CFB6A93E}">
  <dimension ref="A1:AR54"/>
  <sheetViews>
    <sheetView showGridLines="0" zoomScale="120" zoomScaleNormal="120" workbookViewId="0">
      <pane ySplit="2" topLeftCell="A3" activePane="bottomLeft" state="frozen"/>
      <selection pane="bottomLeft" activeCell="A3" sqref="A3"/>
    </sheetView>
  </sheetViews>
  <sheetFormatPr baseColWidth="10" defaultColWidth="10.83203125" defaultRowHeight="16" x14ac:dyDescent="0.2"/>
  <cols>
    <col min="1" max="3" width="1" style="84" customWidth="1"/>
    <col min="4" max="4" width="8.83203125" style="84" customWidth="1"/>
    <col min="5" max="5" width="20.5" style="84" customWidth="1"/>
    <col min="6" max="6" width="8.83203125" style="84" customWidth="1"/>
    <col min="7" max="7" width="7" style="84" customWidth="1"/>
    <col min="8" max="8" width="14" style="84" customWidth="1"/>
    <col min="9" max="9" width="11.5" style="84" customWidth="1"/>
    <col min="10" max="10" width="10.83203125" style="84"/>
    <col min="11" max="11" width="9" style="84" customWidth="1"/>
    <col min="12" max="12" width="10.83203125" style="84"/>
    <col min="13" max="13" width="20" style="84" customWidth="1"/>
    <col min="14" max="14" width="11.5" style="84" bestFit="1" customWidth="1"/>
    <col min="15" max="16" width="10.83203125" style="84"/>
    <col min="17" max="17" width="4" style="183" customWidth="1"/>
    <col min="18" max="18" width="17.33203125" style="84" customWidth="1"/>
    <col min="19" max="19" width="20.1640625" style="84" customWidth="1"/>
    <col min="20" max="20" width="10.83203125" style="84"/>
    <col min="21" max="31" width="9.83203125" style="84" customWidth="1"/>
    <col min="32" max="16384" width="10.83203125" style="84"/>
  </cols>
  <sheetData>
    <row r="1" spans="4:44" s="399" customFormat="1" ht="22" customHeight="1" x14ac:dyDescent="0.2">
      <c r="D1" s="268" t="s">
        <v>503</v>
      </c>
      <c r="E1" s="268" t="s">
        <v>504</v>
      </c>
      <c r="F1" s="268" t="s">
        <v>505</v>
      </c>
      <c r="G1" s="269"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268"/>
      <c r="I1" s="268"/>
      <c r="J1" s="268"/>
      <c r="K1" s="268"/>
      <c r="L1" s="269" t="str" cm="1">
        <f t="array" ref="L1">_xlfn.IFS(ROW(A100)&lt;100,"Undo deleted row or quit without saving",COLUMN(AZ1)&lt;52,"Undo deleted column or quit without saving",ROW(A100)&gt;100,"Undo inserted row or quit without saving",COLUMN(AZ1)&gt;52,"Undo inserted column or quit without saving",Scoreboard!$F$25&lt;&gt;"","Security compromised: Undo last action or quit without saving",TRUE=TRUE,"Joe Bobcat")</f>
        <v>Joe Bobcat</v>
      </c>
      <c r="M1" s="269"/>
      <c r="N1" s="269"/>
      <c r="O1" s="269" t="s">
        <v>506</v>
      </c>
      <c r="P1" s="269"/>
      <c r="Q1" s="269"/>
      <c r="R1" s="269"/>
      <c r="S1" s="270" t="s">
        <v>507</v>
      </c>
      <c r="T1" s="269"/>
      <c r="U1" s="269"/>
      <c r="V1" s="321" t="s">
        <v>512</v>
      </c>
      <c r="W1" s="272"/>
      <c r="X1" s="271"/>
      <c r="Y1" s="272"/>
      <c r="Z1" s="271"/>
      <c r="AA1" s="268" t="str">
        <f t="shared" ref="AA1:AD2" si="0">D1</f>
        <v>earned</v>
      </c>
      <c r="AB1" s="268" t="str">
        <f t="shared" si="0"/>
        <v>possible</v>
      </c>
      <c r="AC1" s="268" t="str">
        <f t="shared" si="0"/>
        <v>cell</v>
      </c>
      <c r="AD1" s="269" t="str">
        <f t="shared" ca="1" si="0"/>
        <v>error</v>
      </c>
      <c r="AE1" s="268"/>
      <c r="AF1" s="268"/>
      <c r="AG1" s="273"/>
      <c r="AH1" s="273"/>
      <c r="AI1" s="269" t="str">
        <f>L1</f>
        <v>Joe Bobcat</v>
      </c>
      <c r="AJ1" s="269"/>
      <c r="AK1" s="273"/>
      <c r="AL1" s="273"/>
      <c r="AM1" s="273"/>
      <c r="AN1" s="273"/>
      <c r="AO1" s="269" t="s">
        <v>506</v>
      </c>
      <c r="AP1" s="273"/>
      <c r="AQ1" s="273"/>
      <c r="AR1" s="273"/>
    </row>
    <row r="2" spans="4:44" s="399" customFormat="1" ht="23" customHeight="1" thickBot="1" x14ac:dyDescent="0.4">
      <c r="D2" s="274">
        <f ca="1">'5 Cities SC'!$D$2</f>
        <v>0</v>
      </c>
      <c r="E2" s="275">
        <f>'5 Cities SC'!$E$2</f>
        <v>16</v>
      </c>
      <c r="F2" s="274" t="str" cm="1">
        <f t="array" aca="1" ref="F2" ca="1">SUBSTITUTE(IF(LEN(CELL("address"))&lt;15,CELL("address"),""),"$","")</f>
        <v/>
      </c>
      <c r="G2" s="276" t="str" cm="1">
        <f t="array" aca="1" ref="G2" ca="1">IF(ISNUMBER(SEARCH("#REF!",_xlfn.SINGLE(_xlfn.FORMULATEXT(INDIRECT("'5 Cities SC'!" &amp; F2))))), "DRAGGING CELLS IS NOT PERMITTED. PLEASE UNDO LAST ACTION!!",IF(IF('5 Cities SC'!E2=0,1,'5 Cities SC'!F2/'5 Cities SC'!E2)&gt;=Scoreboard!$F$19,IF(ISNUMBER(SEARCH("#REF!",_xlfn.SINGLE(_xlfn.FORMULATEXT(INDIRECT("'5 Cities SC'!"&amp;F2))))),"DRAGGING CELLS IS NOT PERMITTED. PLEASE UNDO LAST ACTION!!",IF($S$1&lt;&gt;"Feedback OFF",IFERROR(HLOOKUP(INDIRECT("'5 Cities SC'!"&amp;F2),FeedbackSFX!$B$2:$N$10,IF($S$1="Feedback ON", 2, FeedbackSFX!B1), FALSE), ""),"")),"Earn "&amp;TEXT(Scoreboard!$F$19,"0%")&amp;" to unlock score and feedback."))</f>
        <v/>
      </c>
      <c r="H2" s="277"/>
      <c r="I2" s="277"/>
      <c r="J2" s="277"/>
      <c r="K2" s="277"/>
      <c r="L2" s="278"/>
      <c r="M2" s="277"/>
      <c r="N2" s="277"/>
      <c r="O2" s="277"/>
      <c r="P2" s="277"/>
      <c r="Q2" s="277"/>
      <c r="R2" s="277"/>
      <c r="S2" s="284" t="str">
        <f ca="1">IF(Scoreboard!$E$4="Excel version: Invalid","****ERROR: Scoreboard requires Excel 365 or 2021 to run****", "")</f>
        <v/>
      </c>
      <c r="T2" s="277"/>
      <c r="U2" s="277"/>
      <c r="V2" s="279"/>
      <c r="W2" s="280"/>
      <c r="X2" s="281"/>
      <c r="Y2" s="280"/>
      <c r="Z2" s="281"/>
      <c r="AA2" s="282">
        <f t="shared" ca="1" si="0"/>
        <v>0</v>
      </c>
      <c r="AB2" s="282">
        <f t="shared" si="0"/>
        <v>16</v>
      </c>
      <c r="AC2" s="282" t="str">
        <f t="shared" ca="1" si="0"/>
        <v/>
      </c>
      <c r="AD2" s="276" t="str">
        <f t="shared" ca="1" si="0"/>
        <v/>
      </c>
      <c r="AE2" s="277"/>
      <c r="AF2" s="277"/>
      <c r="AG2" s="283"/>
      <c r="AH2" s="283"/>
      <c r="AI2" s="283"/>
      <c r="AJ2" s="283"/>
      <c r="AK2" s="283"/>
      <c r="AL2" s="283"/>
      <c r="AM2" s="283"/>
      <c r="AN2" s="283"/>
      <c r="AO2" s="283"/>
      <c r="AP2" s="283"/>
      <c r="AQ2" s="283"/>
      <c r="AR2" s="283"/>
    </row>
    <row r="3" spans="4:44" ht="5" customHeight="1" x14ac:dyDescent="0.2"/>
    <row r="4" spans="4:44" ht="5" customHeight="1" x14ac:dyDescent="0.2"/>
    <row r="6" spans="4:44" ht="19" x14ac:dyDescent="0.25">
      <c r="E6" s="149" t="s">
        <v>147</v>
      </c>
      <c r="F6" s="159"/>
      <c r="G6" s="159"/>
      <c r="H6" s="159"/>
      <c r="I6" s="159"/>
      <c r="J6" s="159"/>
      <c r="K6" s="159"/>
      <c r="L6" s="159"/>
      <c r="M6" s="159"/>
      <c r="N6" s="159"/>
      <c r="O6" s="159"/>
      <c r="P6" s="160"/>
      <c r="Q6" s="84"/>
    </row>
    <row r="7" spans="4:44" x14ac:dyDescent="0.2">
      <c r="E7" s="161" t="s">
        <v>159</v>
      </c>
      <c r="F7" s="162"/>
      <c r="G7" s="162"/>
      <c r="H7" s="162"/>
      <c r="I7" s="162"/>
      <c r="J7" s="162"/>
      <c r="K7" s="162"/>
      <c r="L7" s="162"/>
      <c r="M7" s="162"/>
      <c r="N7" s="162"/>
      <c r="O7" s="162"/>
      <c r="P7" s="163"/>
      <c r="Q7" s="84"/>
    </row>
    <row r="8" spans="4:44" x14ac:dyDescent="0.2">
      <c r="E8" s="161"/>
      <c r="F8" s="162"/>
      <c r="G8" s="162"/>
      <c r="H8" s="162"/>
      <c r="I8" s="162"/>
      <c r="J8" s="162"/>
      <c r="K8" s="162"/>
      <c r="L8" s="162"/>
      <c r="M8" s="162"/>
      <c r="N8" s="162"/>
      <c r="O8" s="162"/>
      <c r="P8" s="163"/>
      <c r="Q8" s="84"/>
    </row>
    <row r="9" spans="4:44" x14ac:dyDescent="0.2">
      <c r="E9" s="164"/>
      <c r="F9" s="165"/>
      <c r="G9" s="165"/>
      <c r="H9" s="165"/>
      <c r="I9" s="165"/>
      <c r="J9" s="165"/>
      <c r="K9" s="165"/>
      <c r="L9" s="165"/>
      <c r="M9" s="165"/>
      <c r="N9" s="165"/>
      <c r="O9" s="165"/>
      <c r="P9" s="166"/>
      <c r="Q9" s="84"/>
    </row>
    <row r="10" spans="4:44" x14ac:dyDescent="0.2">
      <c r="E10" s="167" t="s">
        <v>2</v>
      </c>
      <c r="F10" s="168"/>
      <c r="G10" s="168"/>
      <c r="H10" s="168"/>
      <c r="I10" s="168"/>
      <c r="J10" s="168"/>
      <c r="K10" s="168"/>
      <c r="L10" s="168"/>
      <c r="M10" s="168"/>
      <c r="N10" s="168"/>
      <c r="O10" s="168"/>
      <c r="P10" s="169"/>
      <c r="Q10" s="84"/>
    </row>
    <row r="11" spans="4:44" x14ac:dyDescent="0.2">
      <c r="E11" s="170" t="s">
        <v>148</v>
      </c>
      <c r="F11" s="168"/>
      <c r="G11" s="168"/>
      <c r="H11" s="168"/>
      <c r="I11" s="168"/>
      <c r="J11" s="168"/>
      <c r="K11" s="168"/>
      <c r="L11" s="168"/>
      <c r="M11" s="168"/>
      <c r="N11" s="168"/>
      <c r="O11" s="168"/>
      <c r="P11" s="169"/>
      <c r="Q11" s="84"/>
    </row>
    <row r="12" spans="4:44" x14ac:dyDescent="0.2">
      <c r="E12" s="171" t="s">
        <v>160</v>
      </c>
      <c r="F12" s="168"/>
      <c r="G12" s="168"/>
      <c r="H12" s="168"/>
      <c r="I12" s="168"/>
      <c r="J12" s="168"/>
      <c r="K12" s="168"/>
      <c r="L12" s="168"/>
      <c r="M12" s="168"/>
      <c r="N12" s="168"/>
      <c r="O12" s="168"/>
      <c r="P12" s="169"/>
      <c r="Q12" s="84"/>
    </row>
    <row r="13" spans="4:44" ht="16" customHeight="1" x14ac:dyDescent="0.2">
      <c r="E13" s="171" t="s">
        <v>161</v>
      </c>
      <c r="F13" s="172"/>
      <c r="G13" s="172"/>
      <c r="H13" s="172"/>
      <c r="I13" s="172"/>
      <c r="J13" s="172"/>
      <c r="K13" s="172"/>
      <c r="L13" s="172"/>
      <c r="M13" s="172"/>
      <c r="N13" s="172"/>
      <c r="O13" s="172"/>
      <c r="P13" s="173"/>
      <c r="Q13" s="84"/>
    </row>
    <row r="14" spans="4:44" x14ac:dyDescent="0.2">
      <c r="E14" s="174" t="s">
        <v>162</v>
      </c>
      <c r="F14" s="172"/>
      <c r="G14" s="172"/>
      <c r="H14" s="172"/>
      <c r="I14" s="172"/>
      <c r="J14" s="172"/>
      <c r="K14" s="172"/>
      <c r="L14" s="172"/>
      <c r="M14" s="172"/>
      <c r="N14" s="172"/>
      <c r="O14" s="172"/>
      <c r="P14" s="173"/>
      <c r="Q14" s="84"/>
    </row>
    <row r="15" spans="4:44" x14ac:dyDescent="0.2">
      <c r="E15" s="171" t="s">
        <v>149</v>
      </c>
      <c r="F15" s="168"/>
      <c r="G15" s="168"/>
      <c r="H15" s="168"/>
      <c r="I15" s="168"/>
      <c r="J15" s="168"/>
      <c r="K15" s="168"/>
      <c r="L15" s="168"/>
      <c r="M15" s="168"/>
      <c r="N15" s="168"/>
      <c r="O15" s="168"/>
      <c r="P15" s="169"/>
      <c r="Q15" s="84"/>
    </row>
    <row r="16" spans="4:44" x14ac:dyDescent="0.2">
      <c r="E16" s="171" t="s">
        <v>150</v>
      </c>
      <c r="F16" s="168"/>
      <c r="G16" s="168"/>
      <c r="H16" s="168"/>
      <c r="I16" s="168"/>
      <c r="J16" s="168"/>
      <c r="K16" s="168"/>
      <c r="L16" s="168"/>
      <c r="M16" s="168"/>
      <c r="N16" s="168"/>
      <c r="O16" s="168"/>
      <c r="P16" s="169"/>
      <c r="Q16" s="84"/>
    </row>
    <row r="17" spans="5:20" x14ac:dyDescent="0.2">
      <c r="E17" s="174" t="s">
        <v>163</v>
      </c>
      <c r="F17" s="168"/>
      <c r="G17" s="168"/>
      <c r="H17" s="168"/>
      <c r="I17" s="168"/>
      <c r="J17" s="168"/>
      <c r="K17" s="168"/>
      <c r="L17" s="168"/>
      <c r="M17" s="168"/>
      <c r="N17" s="168"/>
      <c r="O17" s="168"/>
      <c r="P17" s="169"/>
      <c r="Q17" s="84"/>
    </row>
    <row r="18" spans="5:20" ht="17" customHeight="1" x14ac:dyDescent="0.2">
      <c r="E18" s="171" t="s">
        <v>164</v>
      </c>
      <c r="F18" s="168"/>
      <c r="G18" s="168"/>
      <c r="H18" s="168"/>
      <c r="I18" s="168"/>
      <c r="J18" s="168"/>
      <c r="K18" s="168"/>
      <c r="L18" s="168"/>
      <c r="M18" s="168"/>
      <c r="N18" s="168"/>
      <c r="O18" s="168"/>
      <c r="P18" s="169"/>
      <c r="Q18" s="84"/>
      <c r="R18" s="30" t="s">
        <v>151</v>
      </c>
      <c r="S18" s="175"/>
    </row>
    <row r="19" spans="5:20" ht="16" customHeight="1" x14ac:dyDescent="0.2">
      <c r="E19" s="174" t="s">
        <v>165</v>
      </c>
      <c r="F19" s="168"/>
      <c r="G19" s="168"/>
      <c r="H19" s="168"/>
      <c r="I19" s="168"/>
      <c r="J19" s="168"/>
      <c r="K19" s="168"/>
      <c r="L19" s="168"/>
      <c r="M19" s="168"/>
      <c r="N19" s="168"/>
      <c r="O19" s="168"/>
      <c r="P19" s="169"/>
      <c r="Q19" s="84"/>
      <c r="R19" s="176" t="s">
        <v>92</v>
      </c>
      <c r="S19" s="177" t="s">
        <v>115</v>
      </c>
    </row>
    <row r="20" spans="5:20" ht="16" customHeight="1" x14ac:dyDescent="0.2">
      <c r="E20" s="171" t="s">
        <v>166</v>
      </c>
      <c r="F20" s="168"/>
      <c r="G20" s="168"/>
      <c r="H20" s="168"/>
      <c r="I20" s="168"/>
      <c r="J20" s="168"/>
      <c r="K20" s="168"/>
      <c r="L20" s="168"/>
      <c r="M20" s="168"/>
      <c r="N20" s="168"/>
      <c r="O20" s="168"/>
      <c r="P20" s="169"/>
      <c r="Q20" s="84"/>
      <c r="R20" s="176" t="s">
        <v>152</v>
      </c>
      <c r="S20" s="178">
        <v>1000000</v>
      </c>
    </row>
    <row r="21" spans="5:20" ht="17" x14ac:dyDescent="0.2">
      <c r="E21" s="174" t="s">
        <v>167</v>
      </c>
      <c r="F21" s="168"/>
      <c r="G21" s="168"/>
      <c r="H21" s="168"/>
      <c r="I21" s="168"/>
      <c r="J21" s="168"/>
      <c r="K21" s="168"/>
      <c r="L21" s="168"/>
      <c r="M21" s="168"/>
      <c r="N21" s="168"/>
      <c r="O21" s="168"/>
      <c r="P21" s="169"/>
      <c r="Q21" s="84"/>
      <c r="R21" s="176" t="s">
        <v>153</v>
      </c>
      <c r="S21" s="177">
        <v>70</v>
      </c>
    </row>
    <row r="22" spans="5:20" ht="17" x14ac:dyDescent="0.2">
      <c r="E22" s="179"/>
      <c r="F22" s="180"/>
      <c r="G22" s="180"/>
      <c r="H22" s="180"/>
      <c r="I22" s="180"/>
      <c r="J22" s="180"/>
      <c r="K22" s="180"/>
      <c r="L22" s="180"/>
      <c r="M22" s="180"/>
      <c r="N22" s="180"/>
      <c r="O22" s="180"/>
      <c r="P22" s="181"/>
      <c r="Q22" s="84"/>
      <c r="R22" s="176" t="s">
        <v>93</v>
      </c>
      <c r="S22" s="177" t="s">
        <v>100</v>
      </c>
    </row>
    <row r="23" spans="5:20" ht="17" x14ac:dyDescent="0.2">
      <c r="Q23" s="84"/>
      <c r="R23" s="176" t="s">
        <v>154</v>
      </c>
      <c r="S23" s="177" t="s">
        <v>155</v>
      </c>
    </row>
    <row r="24" spans="5:20" ht="17" x14ac:dyDescent="0.2">
      <c r="H24" s="182" t="s">
        <v>168</v>
      </c>
      <c r="I24" s="177">
        <v>10</v>
      </c>
    </row>
    <row r="25" spans="5:20" x14ac:dyDescent="0.2">
      <c r="Q25" s="84"/>
    </row>
    <row r="26" spans="5:20" ht="50.75" customHeight="1" x14ac:dyDescent="0.2">
      <c r="E26" s="176" t="s">
        <v>87</v>
      </c>
      <c r="F26" s="176" t="s">
        <v>88</v>
      </c>
      <c r="G26" s="176" t="s">
        <v>169</v>
      </c>
      <c r="H26" s="176" t="s">
        <v>168</v>
      </c>
      <c r="I26" s="176" t="s">
        <v>156</v>
      </c>
      <c r="J26" s="176" t="s">
        <v>90</v>
      </c>
      <c r="K26" s="176" t="s">
        <v>91</v>
      </c>
      <c r="L26" s="176" t="s">
        <v>92</v>
      </c>
      <c r="M26" s="176" t="s">
        <v>94</v>
      </c>
      <c r="N26" s="176" t="s">
        <v>93</v>
      </c>
      <c r="O26" s="176" t="s">
        <v>95</v>
      </c>
      <c r="P26" s="176" t="s">
        <v>96</v>
      </c>
      <c r="R26" s="176" t="s">
        <v>157</v>
      </c>
      <c r="S26" s="176" t="s">
        <v>170</v>
      </c>
      <c r="T26" s="176" t="s">
        <v>171</v>
      </c>
    </row>
    <row r="27" spans="5:20" ht="15.5" customHeight="1" x14ac:dyDescent="0.2">
      <c r="E27" s="184" t="s">
        <v>117</v>
      </c>
      <c r="F27" s="177">
        <v>1</v>
      </c>
      <c r="G27" s="177">
        <v>40</v>
      </c>
      <c r="H27" s="238"/>
      <c r="I27" s="238"/>
      <c r="J27" s="185">
        <v>7.7</v>
      </c>
      <c r="K27" s="177" t="s">
        <v>114</v>
      </c>
      <c r="L27" s="177" t="s">
        <v>115</v>
      </c>
      <c r="M27" s="186">
        <v>1889094</v>
      </c>
      <c r="N27" s="177" t="s">
        <v>116</v>
      </c>
      <c r="O27" s="185">
        <v>79.7</v>
      </c>
      <c r="P27" s="402">
        <v>7.42</v>
      </c>
      <c r="R27" s="400"/>
      <c r="S27" s="401"/>
      <c r="T27" s="238"/>
    </row>
    <row r="28" spans="5:20" ht="15.5" customHeight="1" x14ac:dyDescent="0.2">
      <c r="E28" s="184" t="s">
        <v>133</v>
      </c>
      <c r="F28" s="177">
        <v>12</v>
      </c>
      <c r="G28" s="177">
        <v>12</v>
      </c>
      <c r="H28" s="238"/>
      <c r="I28" s="238"/>
      <c r="J28" s="185">
        <v>6.9</v>
      </c>
      <c r="K28" s="177" t="s">
        <v>134</v>
      </c>
      <c r="L28" s="177" t="s">
        <v>103</v>
      </c>
      <c r="M28" s="186">
        <v>651402</v>
      </c>
      <c r="N28" s="177" t="s">
        <v>116</v>
      </c>
      <c r="O28" s="185">
        <v>63.5</v>
      </c>
      <c r="P28" s="402">
        <v>7.56</v>
      </c>
      <c r="R28" s="400"/>
      <c r="S28" s="401"/>
      <c r="T28" s="238"/>
    </row>
    <row r="29" spans="5:20" ht="15.5" customHeight="1" x14ac:dyDescent="0.2">
      <c r="E29" s="184" t="s">
        <v>110</v>
      </c>
      <c r="F29" s="177">
        <v>8</v>
      </c>
      <c r="G29" s="177">
        <v>44</v>
      </c>
      <c r="H29" s="238"/>
      <c r="I29" s="238"/>
      <c r="J29" s="185">
        <v>6.9</v>
      </c>
      <c r="K29" s="177" t="s">
        <v>111</v>
      </c>
      <c r="L29" s="177" t="s">
        <v>112</v>
      </c>
      <c r="M29" s="186">
        <v>4694565</v>
      </c>
      <c r="N29" s="177" t="s">
        <v>100</v>
      </c>
      <c r="O29" s="185">
        <v>58.7</v>
      </c>
      <c r="P29" s="402">
        <v>7.05</v>
      </c>
      <c r="R29" s="400"/>
      <c r="S29" s="401"/>
      <c r="T29" s="238"/>
    </row>
    <row r="30" spans="5:20" ht="15.5" customHeight="1" x14ac:dyDescent="0.2">
      <c r="E30" s="184" t="s">
        <v>122</v>
      </c>
      <c r="F30" s="177">
        <v>14</v>
      </c>
      <c r="G30" s="177">
        <v>8</v>
      </c>
      <c r="H30" s="238"/>
      <c r="I30" s="238"/>
      <c r="J30" s="185">
        <v>6.9</v>
      </c>
      <c r="K30" s="177" t="s">
        <v>121</v>
      </c>
      <c r="L30" s="177" t="s">
        <v>99</v>
      </c>
      <c r="M30" s="186">
        <v>2338792</v>
      </c>
      <c r="N30" s="177" t="s">
        <v>116</v>
      </c>
      <c r="O30" s="185">
        <v>70.900000000000006</v>
      </c>
      <c r="P30" s="402">
        <v>6.39</v>
      </c>
      <c r="R30" s="400"/>
      <c r="S30" s="401"/>
      <c r="T30" s="238"/>
    </row>
    <row r="31" spans="5:20" ht="15.5" customHeight="1" x14ac:dyDescent="0.2">
      <c r="E31" s="184" t="s">
        <v>135</v>
      </c>
      <c r="F31" s="177">
        <v>11</v>
      </c>
      <c r="G31" s="177">
        <v>9</v>
      </c>
      <c r="H31" s="238"/>
      <c r="I31" s="238"/>
      <c r="J31" s="185">
        <v>7.6</v>
      </c>
      <c r="K31" s="177" t="s">
        <v>132</v>
      </c>
      <c r="L31" s="177" t="s">
        <v>103</v>
      </c>
      <c r="M31" s="186">
        <v>678364</v>
      </c>
      <c r="N31" s="177" t="s">
        <v>116</v>
      </c>
      <c r="O31" s="185">
        <v>62.1</v>
      </c>
      <c r="P31" s="402">
        <v>6.77</v>
      </c>
      <c r="R31" s="400"/>
      <c r="S31" s="401"/>
      <c r="T31" s="238"/>
    </row>
    <row r="32" spans="5:20" ht="15.5" customHeight="1" x14ac:dyDescent="0.2">
      <c r="E32" s="184" t="s">
        <v>119</v>
      </c>
      <c r="F32" s="177">
        <v>15</v>
      </c>
      <c r="G32" s="177">
        <v>113</v>
      </c>
      <c r="H32" s="238"/>
      <c r="I32" s="238"/>
      <c r="J32" s="185">
        <v>7</v>
      </c>
      <c r="K32" s="177" t="s">
        <v>114</v>
      </c>
      <c r="L32" s="177" t="s">
        <v>115</v>
      </c>
      <c r="M32" s="186">
        <v>6833420</v>
      </c>
      <c r="N32" s="177" t="s">
        <v>116</v>
      </c>
      <c r="O32" s="185">
        <v>76.599999999999994</v>
      </c>
      <c r="P32" s="402">
        <v>6.34</v>
      </c>
      <c r="R32" s="400"/>
      <c r="S32" s="401"/>
      <c r="T32" s="238"/>
    </row>
    <row r="33" spans="5:20" ht="15.5" customHeight="1" x14ac:dyDescent="0.2">
      <c r="E33" s="184" t="s">
        <v>131</v>
      </c>
      <c r="F33" s="177">
        <v>2</v>
      </c>
      <c r="G33" s="177">
        <v>99</v>
      </c>
      <c r="H33" s="238"/>
      <c r="I33" s="238"/>
      <c r="J33" s="185">
        <v>7.5</v>
      </c>
      <c r="K33" s="177" t="s">
        <v>132</v>
      </c>
      <c r="L33" s="177" t="s">
        <v>103</v>
      </c>
      <c r="M33" s="186">
        <v>2703972</v>
      </c>
      <c r="N33" s="177" t="s">
        <v>116</v>
      </c>
      <c r="O33" s="185">
        <v>64.599999999999994</v>
      </c>
      <c r="P33" s="402">
        <v>6.87</v>
      </c>
      <c r="R33" s="400"/>
      <c r="S33" s="401"/>
      <c r="T33" s="238"/>
    </row>
    <row r="34" spans="5:20" ht="15.5" customHeight="1" x14ac:dyDescent="0.2">
      <c r="E34" s="184" t="s">
        <v>139</v>
      </c>
      <c r="F34" s="177">
        <v>9</v>
      </c>
      <c r="G34" s="177">
        <v>19</v>
      </c>
      <c r="H34" s="238"/>
      <c r="I34" s="238"/>
      <c r="J34" s="185">
        <v>7.3</v>
      </c>
      <c r="K34" s="177" t="s">
        <v>140</v>
      </c>
      <c r="L34" s="177" t="s">
        <v>138</v>
      </c>
      <c r="M34" s="186">
        <v>601187</v>
      </c>
      <c r="N34" s="177" t="s">
        <v>116</v>
      </c>
      <c r="O34" s="185">
        <v>60.3</v>
      </c>
      <c r="P34" s="402">
        <v>6.9</v>
      </c>
      <c r="R34" s="400"/>
      <c r="S34" s="401"/>
      <c r="T34" s="238"/>
    </row>
    <row r="35" spans="5:20" ht="15.5" customHeight="1" x14ac:dyDescent="0.2">
      <c r="E35" s="184" t="s">
        <v>127</v>
      </c>
      <c r="F35" s="177">
        <v>5</v>
      </c>
      <c r="G35" s="177">
        <v>10</v>
      </c>
      <c r="H35" s="238"/>
      <c r="I35" s="238"/>
      <c r="J35" s="185">
        <v>7.3</v>
      </c>
      <c r="K35" s="177" t="s">
        <v>128</v>
      </c>
      <c r="L35" s="177" t="s">
        <v>115</v>
      </c>
      <c r="M35" s="186">
        <v>493095</v>
      </c>
      <c r="N35" s="177" t="s">
        <v>116</v>
      </c>
      <c r="O35" s="185">
        <v>68</v>
      </c>
      <c r="P35" s="402">
        <v>7.51</v>
      </c>
      <c r="R35" s="400"/>
      <c r="S35" s="401"/>
      <c r="T35" s="238"/>
    </row>
    <row r="36" spans="5:20" ht="15.5" customHeight="1" x14ac:dyDescent="0.2">
      <c r="E36" s="184" t="s">
        <v>141</v>
      </c>
      <c r="F36" s="177">
        <v>19</v>
      </c>
      <c r="G36" s="177">
        <v>20</v>
      </c>
      <c r="H36" s="238"/>
      <c r="I36" s="238"/>
      <c r="J36" s="185">
        <v>7.1</v>
      </c>
      <c r="K36" s="177" t="s">
        <v>142</v>
      </c>
      <c r="L36" s="177" t="s">
        <v>138</v>
      </c>
      <c r="M36" s="186">
        <v>1017877</v>
      </c>
      <c r="N36" s="177" t="s">
        <v>116</v>
      </c>
      <c r="O36" s="185">
        <v>57.9</v>
      </c>
      <c r="P36" s="402">
        <v>7.38</v>
      </c>
      <c r="R36" s="400"/>
      <c r="S36" s="401"/>
      <c r="T36" s="238"/>
    </row>
    <row r="37" spans="5:20" ht="15.5" customHeight="1" x14ac:dyDescent="0.2">
      <c r="E37" s="184" t="s">
        <v>118</v>
      </c>
      <c r="F37" s="177">
        <v>20</v>
      </c>
      <c r="G37" s="177">
        <v>140</v>
      </c>
      <c r="H37" s="238"/>
      <c r="I37" s="238"/>
      <c r="J37" s="185">
        <v>6.9</v>
      </c>
      <c r="K37" s="177" t="s">
        <v>114</v>
      </c>
      <c r="L37" s="177" t="s">
        <v>115</v>
      </c>
      <c r="M37" s="186">
        <v>6346653</v>
      </c>
      <c r="N37" s="177" t="s">
        <v>116</v>
      </c>
      <c r="O37" s="185">
        <v>78.900000000000006</v>
      </c>
      <c r="P37" s="402">
        <v>6.45</v>
      </c>
      <c r="R37" s="400"/>
      <c r="S37" s="401"/>
      <c r="T37" s="238"/>
    </row>
    <row r="38" spans="5:20" ht="15.5" customHeight="1" x14ac:dyDescent="0.2">
      <c r="E38" s="184" t="s">
        <v>143</v>
      </c>
      <c r="F38" s="177">
        <v>18</v>
      </c>
      <c r="G38" s="177">
        <v>11</v>
      </c>
      <c r="H38" s="238"/>
      <c r="I38" s="238"/>
      <c r="J38" s="185">
        <v>7.1</v>
      </c>
      <c r="K38" s="177" t="s">
        <v>144</v>
      </c>
      <c r="L38" s="177" t="s">
        <v>138</v>
      </c>
      <c r="M38" s="186">
        <v>627618</v>
      </c>
      <c r="N38" s="177" t="s">
        <v>116</v>
      </c>
      <c r="O38" s="185">
        <v>55.9</v>
      </c>
      <c r="P38" s="402">
        <v>7.06</v>
      </c>
      <c r="R38" s="400"/>
      <c r="S38" s="401"/>
      <c r="T38" s="238"/>
    </row>
    <row r="39" spans="5:20" ht="15.5" customHeight="1" x14ac:dyDescent="0.2">
      <c r="E39" s="184" t="s">
        <v>145</v>
      </c>
      <c r="F39" s="177">
        <v>17</v>
      </c>
      <c r="G39" s="177">
        <v>35</v>
      </c>
      <c r="H39" s="238"/>
      <c r="I39" s="238"/>
      <c r="J39" s="185">
        <v>7.2</v>
      </c>
      <c r="K39" s="177" t="s">
        <v>146</v>
      </c>
      <c r="L39" s="177" t="s">
        <v>138</v>
      </c>
      <c r="M39" s="186">
        <v>3458790</v>
      </c>
      <c r="N39" s="177" t="s">
        <v>116</v>
      </c>
      <c r="O39" s="185">
        <v>55.2</v>
      </c>
      <c r="P39" s="187">
        <v>6.97</v>
      </c>
      <c r="R39" s="400"/>
      <c r="S39" s="401"/>
      <c r="T39" s="238"/>
    </row>
    <row r="40" spans="5:20" ht="15.5" customHeight="1" x14ac:dyDescent="0.2">
      <c r="E40" s="184" t="s">
        <v>123</v>
      </c>
      <c r="F40" s="177">
        <v>13</v>
      </c>
      <c r="G40" s="177">
        <v>61</v>
      </c>
      <c r="H40" s="238"/>
      <c r="I40" s="238"/>
      <c r="J40" s="185">
        <v>7.1</v>
      </c>
      <c r="K40" s="177" t="s">
        <v>124</v>
      </c>
      <c r="L40" s="177" t="s">
        <v>99</v>
      </c>
      <c r="M40" s="186">
        <v>1761848</v>
      </c>
      <c r="N40" s="177" t="s">
        <v>116</v>
      </c>
      <c r="O40" s="185">
        <v>69.7</v>
      </c>
      <c r="P40" s="187">
        <v>6.52</v>
      </c>
      <c r="R40" s="400"/>
      <c r="S40" s="401"/>
      <c r="T40" s="238"/>
    </row>
    <row r="41" spans="5:20" ht="15.5" customHeight="1" x14ac:dyDescent="0.2">
      <c r="E41" s="184" t="s">
        <v>136</v>
      </c>
      <c r="F41" s="177">
        <v>25</v>
      </c>
      <c r="G41" s="177">
        <v>46</v>
      </c>
      <c r="H41" s="238"/>
      <c r="I41" s="238"/>
      <c r="J41" s="185">
        <v>6.8</v>
      </c>
      <c r="K41" s="177" t="s">
        <v>137</v>
      </c>
      <c r="L41" s="177" t="s">
        <v>138</v>
      </c>
      <c r="M41" s="186">
        <v>895919</v>
      </c>
      <c r="N41" s="177" t="s">
        <v>116</v>
      </c>
      <c r="O41" s="185">
        <v>61.8</v>
      </c>
      <c r="P41" s="187">
        <v>6.69</v>
      </c>
      <c r="R41" s="400"/>
      <c r="S41" s="401"/>
      <c r="T41" s="238"/>
    </row>
    <row r="42" spans="5:20" ht="15.5" customHeight="1" x14ac:dyDescent="0.2">
      <c r="E42" s="184" t="s">
        <v>120</v>
      </c>
      <c r="F42" s="177">
        <v>7</v>
      </c>
      <c r="G42" s="177">
        <v>3</v>
      </c>
      <c r="H42" s="238"/>
      <c r="I42" s="238"/>
      <c r="J42" s="185">
        <v>7.1</v>
      </c>
      <c r="K42" s="177" t="s">
        <v>121</v>
      </c>
      <c r="L42" s="177" t="s">
        <v>99</v>
      </c>
      <c r="M42" s="186">
        <v>1750865</v>
      </c>
      <c r="N42" s="177" t="s">
        <v>116</v>
      </c>
      <c r="O42" s="185">
        <v>71.599999999999994</v>
      </c>
      <c r="P42" s="187">
        <v>6.95</v>
      </c>
      <c r="R42" s="400"/>
      <c r="S42" s="401"/>
      <c r="T42" s="238"/>
    </row>
    <row r="43" spans="5:20" ht="15.5" customHeight="1" x14ac:dyDescent="0.2">
      <c r="E43" s="184" t="s">
        <v>125</v>
      </c>
      <c r="F43" s="177">
        <v>24</v>
      </c>
      <c r="G43" s="177">
        <v>42</v>
      </c>
      <c r="H43" s="238"/>
      <c r="I43" s="238"/>
      <c r="J43" s="185">
        <v>6.8</v>
      </c>
      <c r="K43" s="177" t="s">
        <v>126</v>
      </c>
      <c r="L43" s="177" t="s">
        <v>99</v>
      </c>
      <c r="M43" s="186">
        <v>1246215</v>
      </c>
      <c r="N43" s="177" t="s">
        <v>116</v>
      </c>
      <c r="O43" s="185">
        <v>69.599999999999994</v>
      </c>
      <c r="P43" s="187">
        <v>6.72</v>
      </c>
      <c r="R43" s="400"/>
      <c r="S43" s="401"/>
      <c r="T43" s="238"/>
    </row>
    <row r="44" spans="5:20" ht="15.5" customHeight="1" x14ac:dyDescent="0.2">
      <c r="E44" s="184" t="s">
        <v>106</v>
      </c>
      <c r="F44" s="177">
        <v>10</v>
      </c>
      <c r="G44" s="177">
        <v>58</v>
      </c>
      <c r="H44" s="238"/>
      <c r="I44" s="238"/>
      <c r="J44" s="185">
        <v>7.1</v>
      </c>
      <c r="K44" s="177" t="s">
        <v>107</v>
      </c>
      <c r="L44" s="177" t="s">
        <v>103</v>
      </c>
      <c r="M44" s="186">
        <v>2325531</v>
      </c>
      <c r="N44" s="177" t="s">
        <v>100</v>
      </c>
      <c r="O44" s="185">
        <v>63.8</v>
      </c>
      <c r="P44" s="187">
        <v>6.95</v>
      </c>
      <c r="R44" s="400"/>
      <c r="S44" s="401"/>
      <c r="T44" s="238"/>
    </row>
    <row r="45" spans="5:20" ht="15.5" customHeight="1" x14ac:dyDescent="0.2">
      <c r="E45" s="184" t="s">
        <v>113</v>
      </c>
      <c r="F45" s="177">
        <v>23</v>
      </c>
      <c r="G45" s="177">
        <v>103</v>
      </c>
      <c r="H45" s="238"/>
      <c r="I45" s="238"/>
      <c r="J45" s="185">
        <v>7.1</v>
      </c>
      <c r="K45" s="177" t="s">
        <v>114</v>
      </c>
      <c r="L45" s="177" t="s">
        <v>115</v>
      </c>
      <c r="M45" s="186">
        <v>2286702</v>
      </c>
      <c r="N45" s="177" t="s">
        <v>116</v>
      </c>
      <c r="O45" s="185">
        <v>80.2</v>
      </c>
      <c r="P45" s="187">
        <v>6.5</v>
      </c>
      <c r="R45" s="400"/>
      <c r="S45" s="401"/>
      <c r="T45" s="238"/>
    </row>
    <row r="46" spans="5:20" ht="15.5" customHeight="1" x14ac:dyDescent="0.2">
      <c r="E46" s="184" t="s">
        <v>104</v>
      </c>
      <c r="F46" s="177">
        <v>22</v>
      </c>
      <c r="G46" s="177">
        <v>93</v>
      </c>
      <c r="H46" s="238"/>
      <c r="I46" s="238"/>
      <c r="J46" s="185">
        <v>6.8</v>
      </c>
      <c r="K46" s="177" t="s">
        <v>102</v>
      </c>
      <c r="L46" s="177" t="s">
        <v>103</v>
      </c>
      <c r="M46" s="186">
        <v>3223096</v>
      </c>
      <c r="N46" s="177" t="s">
        <v>100</v>
      </c>
      <c r="O46" s="185">
        <v>69.7</v>
      </c>
      <c r="P46" s="187">
        <v>7.38</v>
      </c>
      <c r="R46" s="400"/>
      <c r="S46" s="401"/>
      <c r="T46" s="238"/>
    </row>
    <row r="47" spans="5:20" ht="15.5" customHeight="1" x14ac:dyDescent="0.2">
      <c r="E47" s="184" t="s">
        <v>105</v>
      </c>
      <c r="F47" s="177">
        <v>16</v>
      </c>
      <c r="G47" s="177">
        <v>45</v>
      </c>
      <c r="H47" s="238"/>
      <c r="I47" s="238"/>
      <c r="J47" s="185">
        <v>7</v>
      </c>
      <c r="K47" s="177" t="s">
        <v>102</v>
      </c>
      <c r="L47" s="177" t="s">
        <v>103</v>
      </c>
      <c r="M47" s="186">
        <v>4528894</v>
      </c>
      <c r="N47" s="177" t="s">
        <v>100</v>
      </c>
      <c r="O47" s="185">
        <v>65.8</v>
      </c>
      <c r="P47" s="187">
        <v>6.56</v>
      </c>
      <c r="R47" s="400"/>
      <c r="S47" s="401"/>
      <c r="T47" s="238"/>
    </row>
    <row r="48" spans="5:20" ht="15.5" customHeight="1" x14ac:dyDescent="0.2">
      <c r="E48" s="184" t="s">
        <v>101</v>
      </c>
      <c r="F48" s="177">
        <v>3</v>
      </c>
      <c r="G48" s="177">
        <v>13</v>
      </c>
      <c r="H48" s="238"/>
      <c r="I48" s="238"/>
      <c r="J48" s="185">
        <v>7.1</v>
      </c>
      <c r="K48" s="177" t="s">
        <v>102</v>
      </c>
      <c r="L48" s="177" t="s">
        <v>103</v>
      </c>
      <c r="M48" s="186">
        <v>1925706</v>
      </c>
      <c r="N48" s="177" t="s">
        <v>100</v>
      </c>
      <c r="O48" s="185">
        <v>72.400000000000006</v>
      </c>
      <c r="P48" s="187">
        <v>7.71</v>
      </c>
      <c r="R48" s="400"/>
      <c r="S48" s="401"/>
      <c r="T48" s="238"/>
    </row>
    <row r="49" spans="1:20" ht="15.5" customHeight="1" x14ac:dyDescent="0.2">
      <c r="E49" s="184" t="s">
        <v>97</v>
      </c>
      <c r="F49" s="177">
        <v>21</v>
      </c>
      <c r="G49" s="177">
        <v>5</v>
      </c>
      <c r="H49" s="238"/>
      <c r="I49" s="238"/>
      <c r="J49" s="185">
        <v>6.7</v>
      </c>
      <c r="K49" s="177" t="s">
        <v>98</v>
      </c>
      <c r="L49" s="177" t="s">
        <v>99</v>
      </c>
      <c r="M49" s="186">
        <v>735767</v>
      </c>
      <c r="N49" s="177" t="s">
        <v>100</v>
      </c>
      <c r="O49" s="185">
        <v>81.7</v>
      </c>
      <c r="P49" s="187">
        <v>7.43</v>
      </c>
      <c r="R49" s="400"/>
      <c r="S49" s="401"/>
      <c r="T49" s="238"/>
    </row>
    <row r="50" spans="1:20" ht="15.5" customHeight="1" x14ac:dyDescent="0.2">
      <c r="E50" s="184" t="s">
        <v>108</v>
      </c>
      <c r="F50" s="177">
        <v>6</v>
      </c>
      <c r="G50" s="177">
        <v>81</v>
      </c>
      <c r="H50" s="238"/>
      <c r="I50" s="238"/>
      <c r="J50" s="185">
        <v>7.2</v>
      </c>
      <c r="K50" s="177" t="s">
        <v>109</v>
      </c>
      <c r="L50" s="177" t="s">
        <v>103</v>
      </c>
      <c r="M50" s="186">
        <v>3614361</v>
      </c>
      <c r="N50" s="177" t="s">
        <v>100</v>
      </c>
      <c r="O50" s="185">
        <v>60.2</v>
      </c>
      <c r="P50" s="187">
        <v>6.24</v>
      </c>
      <c r="R50" s="400"/>
      <c r="S50" s="401"/>
      <c r="T50" s="238"/>
    </row>
    <row r="51" spans="1:20" ht="15.5" customHeight="1" x14ac:dyDescent="0.2">
      <c r="E51" s="184" t="s">
        <v>129</v>
      </c>
      <c r="F51" s="177">
        <v>4</v>
      </c>
      <c r="G51" s="177">
        <v>39</v>
      </c>
      <c r="H51" s="238"/>
      <c r="I51" s="238"/>
      <c r="J51" s="185">
        <v>7.2</v>
      </c>
      <c r="K51" s="177" t="s">
        <v>130</v>
      </c>
      <c r="L51" s="177" t="s">
        <v>112</v>
      </c>
      <c r="M51" s="186">
        <v>5949403</v>
      </c>
      <c r="N51" s="177" t="s">
        <v>116</v>
      </c>
      <c r="O51" s="185">
        <v>66.7</v>
      </c>
      <c r="P51" s="187">
        <v>6.69</v>
      </c>
      <c r="R51" s="400"/>
      <c r="S51" s="401"/>
      <c r="T51" s="238"/>
    </row>
    <row r="52" spans="1:20" x14ac:dyDescent="0.2">
      <c r="P52" s="188"/>
    </row>
    <row r="53" spans="1:20" s="183" customFormat="1" x14ac:dyDescent="0.2">
      <c r="A53" s="84"/>
      <c r="B53" s="84"/>
      <c r="C53" s="84"/>
      <c r="D53" s="84"/>
      <c r="E53" s="84"/>
      <c r="F53" s="84"/>
      <c r="G53" s="84"/>
      <c r="H53" s="84"/>
      <c r="I53" s="84"/>
      <c r="J53" s="84"/>
      <c r="K53" s="84"/>
      <c r="L53" s="84"/>
      <c r="M53" s="189" t="s">
        <v>158</v>
      </c>
      <c r="N53" s="190"/>
      <c r="O53" s="191"/>
      <c r="P53" s="403"/>
      <c r="R53" s="84"/>
      <c r="S53" s="84"/>
      <c r="T53" s="84"/>
    </row>
    <row r="54" spans="1:20" s="183" customFormat="1" x14ac:dyDescent="0.2">
      <c r="A54" s="84"/>
      <c r="B54" s="84"/>
      <c r="C54" s="84"/>
      <c r="D54" s="84"/>
      <c r="E54" s="192"/>
      <c r="F54" s="84"/>
      <c r="G54" s="84"/>
      <c r="H54" s="84"/>
      <c r="I54" s="84"/>
      <c r="J54" s="84"/>
      <c r="K54" s="84"/>
      <c r="L54" s="84"/>
      <c r="M54" s="84"/>
      <c r="N54" s="84"/>
      <c r="O54" s="84"/>
      <c r="P54" s="84"/>
      <c r="R54" s="84"/>
      <c r="S54" s="84"/>
      <c r="T54" s="84"/>
    </row>
  </sheetData>
  <mergeCells count="3">
    <mergeCell ref="E7:P8"/>
    <mergeCell ref="R18:S18"/>
    <mergeCell ref="M53:O53"/>
  </mergeCells>
  <conditionalFormatting sqref="D1:D2 AA1:AA2">
    <cfRule type="expression" dxfId="122" priority="7">
      <formula>$D$2/$E$2&gt;=0.05</formula>
    </cfRule>
  </conditionalFormatting>
  <conditionalFormatting sqref="E1:E2 AB1:AB2">
    <cfRule type="expression" dxfId="121" priority="8">
      <formula>$D$2/$E$2&gt;=0.1</formula>
    </cfRule>
  </conditionalFormatting>
  <conditionalFormatting sqref="F1:F2 AC1:AC2">
    <cfRule type="expression" dxfId="120" priority="9">
      <formula>$D$2/$E$2&gt;=0.15</formula>
    </cfRule>
  </conditionalFormatting>
  <conditionalFormatting sqref="G1:G2 AD1:AD2">
    <cfRule type="expression" dxfId="119" priority="10">
      <formula>$D$2/$E$2&gt;=0.2</formula>
    </cfRule>
  </conditionalFormatting>
  <conditionalFormatting sqref="H1:H2 AE1:AE2">
    <cfRule type="expression" dxfId="118" priority="11">
      <formula>$D$2/$E$2&gt;=0.25</formula>
    </cfRule>
  </conditionalFormatting>
  <conditionalFormatting sqref="I1:I2 AF1:AF2">
    <cfRule type="expression" dxfId="117" priority="12">
      <formula>$D$2/$E$2&gt;=0.3</formula>
    </cfRule>
  </conditionalFormatting>
  <conditionalFormatting sqref="J1:J2 AG1:AG2">
    <cfRule type="expression" dxfId="116" priority="13">
      <formula>$D$2/$E$2&gt;=0.35</formula>
    </cfRule>
  </conditionalFormatting>
  <conditionalFormatting sqref="K1:K2 AH1:AH2">
    <cfRule type="expression" dxfId="115" priority="14">
      <formula>$D$2/$E$2&gt;=0.4</formula>
    </cfRule>
  </conditionalFormatting>
  <conditionalFormatting sqref="L1:L2 AI1:AI2">
    <cfRule type="expression" dxfId="114" priority="15">
      <formula>$D$2/$E$2&gt;=0.45</formula>
    </cfRule>
  </conditionalFormatting>
  <conditionalFormatting sqref="N1:N2 AK1:AK2">
    <cfRule type="expression" dxfId="113" priority="17">
      <formula>$D$2/$E$2&gt;=0.55</formula>
    </cfRule>
  </conditionalFormatting>
  <conditionalFormatting sqref="O1:O2 AL1:AL2">
    <cfRule type="expression" dxfId="112" priority="18">
      <formula>$D$2/$E$2&gt;=0.6</formula>
    </cfRule>
  </conditionalFormatting>
  <conditionalFormatting sqref="P1:P2 AM1:AM2">
    <cfRule type="expression" dxfId="111" priority="19">
      <formula>$D$2/$E$2&gt;=0.65</formula>
    </cfRule>
  </conditionalFormatting>
  <conditionalFormatting sqref="Q1:Q2 AN1:AN2">
    <cfRule type="expression" dxfId="110" priority="20">
      <formula>$D$2/$E$2&gt;=0.7</formula>
    </cfRule>
  </conditionalFormatting>
  <conditionalFormatting sqref="M1:M2 AJ1:AJ2">
    <cfRule type="expression" dxfId="109" priority="16">
      <formula>$D$2/$E$2&gt;=0.5</formula>
    </cfRule>
  </conditionalFormatting>
  <conditionalFormatting sqref="S1">
    <cfRule type="expression" dxfId="108" priority="6">
      <formula>$S$1&lt;&gt;""</formula>
    </cfRule>
  </conditionalFormatting>
  <conditionalFormatting sqref="D1:R2 AA1:AR2 S2:U2 T1:U1">
    <cfRule type="expression" dxfId="107" priority="5" stopIfTrue="1">
      <formula>$S$1="Feedback OFF"</formula>
    </cfRule>
  </conditionalFormatting>
  <conditionalFormatting sqref="R1:R2 AO1:AO2">
    <cfRule type="expression" dxfId="106" priority="21">
      <formula>$D$2/$E$2&gt;=0.75</formula>
    </cfRule>
  </conditionalFormatting>
  <conditionalFormatting sqref="S1:S2 AP1:AP2">
    <cfRule type="expression" dxfId="105" priority="22">
      <formula>$D$2/$E$2&gt;=0.8</formula>
    </cfRule>
  </conditionalFormatting>
  <conditionalFormatting sqref="T1:T2 AQ1:AQ2">
    <cfRule type="expression" dxfId="104" priority="23">
      <formula>$D$2/$E$2&gt;=0.85</formula>
    </cfRule>
  </conditionalFormatting>
  <conditionalFormatting sqref="U1:U2 AR1:AR2">
    <cfRule type="expression" dxfId="103" priority="24">
      <formula>$D$2/$E$2&gt;=1</formula>
    </cfRule>
  </conditionalFormatting>
  <conditionalFormatting sqref="A3:AA100">
    <cfRule type="expression" dxfId="97" priority="2" stopIfTrue="1">
      <formula>$G$2="DRAGGING CELLS IS NOT PERMITTED. PLEASE UNDO LAST ACTION!!"</formula>
    </cfRule>
  </conditionalFormatting>
  <dataValidations count="1">
    <dataValidation type="list" allowBlank="1" showInputMessage="1" showErrorMessage="1" sqref="S1" xr:uid="{76C30E74-B6AA-9D42-BDAD-807A2D56554F}">
      <formula1>"Feedback ON, Taunting ON, Feedback OFF"</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5" stopIfTrue="1" id="{CD4F56D8-1B1A-9F4C-8B67-B82EADE80232}">
            <xm:f>AND(('5 Cities SC'!$D$2/'5 Cities SC'!$E$2&gt;=Scoreboard!$F$19),$S$1&lt;&gt;"Feedback OFF",IF('5 Cities SC'!A3=FeedbackSFX!$C$2, TRUE, FALSE))</xm:f>
            <x14:dxf>
              <fill>
                <patternFill>
                  <bgColor rgb="FFCEEED0"/>
                </patternFill>
              </fill>
            </x14:dxf>
          </x14:cfRule>
          <x14:cfRule type="expression" priority="26" stopIfTrue="1" id="{7C8D51A3-927A-4045-927A-3B5B72F075EE}">
            <xm:f>AND(('5 Cities SC'!$D$2/'5 Cities SC'!$E$2&gt;=Scoreboard!$F$19),$S$1&lt;&gt;"Feedback OFF",IF('5 Cities SC'!A3=FeedbackSFX!$K$2, TRUE, FALSE))</xm:f>
            <x14:dxf>
              <fill>
                <patternFill>
                  <bgColor rgb="FFFFFF64"/>
                </patternFill>
              </fill>
            </x14:dxf>
          </x14:cfRule>
          <x14:cfRule type="expression" priority="27" stopIfTrue="1" id="{672DF43F-F061-5B4A-A8EF-87ABB976B04C}">
            <xm:f>AND(('5 Cities SC'!$D$2/'5 Cities SC'!$E$2&gt;=Scoreboard!$F$19),$S$1&lt;&gt;"Feedback OFF",AND(IF('5 Cities SC'!A3&lt;&gt;FeedbackSFX!$C$2, TRUE, FALSE),'5 Cities SC'!A3&lt;&gt;"",_xlfn.ISFORMULA('5 Cities SC'!A3)))</xm:f>
            <x14:dxf>
              <fill>
                <patternFill>
                  <bgColor rgb="FFFF99CC"/>
                </patternFill>
              </fill>
            </x14:dxf>
          </x14:cfRule>
          <xm:sqref>A3:AO53</xm:sqref>
        </x14:conditionalFormatting>
        <x14:conditionalFormatting xmlns:xm="http://schemas.microsoft.com/office/excel/2006/main">
          <x14:cfRule type="expression" priority="4" stopIfTrue="1" id="{90C88810-85CF-0B46-8A8F-31B31511FBDA}">
            <xm:f>Scoreboard!$F$25&lt;&gt;""</xm:f>
            <x14:dxf>
              <font>
                <color rgb="FF9C0006"/>
              </font>
              <fill>
                <patternFill>
                  <fgColor indexed="64"/>
                  <bgColor rgb="FFFFC7CE"/>
                </patternFill>
              </fill>
            </x14:dxf>
          </x14:cfRule>
          <xm:sqref>L1:Q1</xm:sqref>
        </x14:conditionalFormatting>
        <x14:conditionalFormatting xmlns:xm="http://schemas.microsoft.com/office/excel/2006/main">
          <x14:cfRule type="expression" priority="1" stopIfTrue="1" id="{7D4C64FF-0F1D-0943-8E8C-5636509AFBA3}">
            <xm:f>Scoreboard!$E$4="Excel version: Invalid"</xm:f>
            <x14:dxf>
              <font>
                <color rgb="FF9C0006"/>
              </font>
              <fill>
                <patternFill>
                  <fgColor indexed="64"/>
                  <bgColor rgb="FFFFC7CE"/>
                </patternFill>
              </fill>
            </x14:dxf>
          </x14:cfRule>
          <x14:cfRule type="expression" priority="3" stopIfTrue="1" id="{A7444261-A522-BB4C-83DC-F1DF6F44622C}">
            <xm:f>Scoreboard!$F$25&lt;&gt;""</xm:f>
            <x14:dxf>
              <font>
                <color rgb="FF9C0006"/>
              </font>
              <fill>
                <patternFill>
                  <fgColor indexed="64"/>
                  <bgColor rgb="FFFFC7CE"/>
                </patternFill>
              </fill>
            </x14:dxf>
          </x14:cfRule>
          <xm:sqref>A3:AA100</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E5E63-7D39-B041-8B45-EDDC7969C58D}">
  <sheetPr>
    <tabColor rgb="FF4FADEA"/>
  </sheetPr>
  <dimension ref="D1:AR54"/>
  <sheetViews>
    <sheetView zoomScale="90" zoomScaleNormal="90" workbookViewId="0">
      <pane ySplit="2" topLeftCell="A3" activePane="bottomLeft" state="frozen"/>
      <selection pane="bottomLeft" activeCell="A3" sqref="A3:XFD3"/>
    </sheetView>
  </sheetViews>
  <sheetFormatPr baseColWidth="10" defaultColWidth="10.83203125" defaultRowHeight="9" x14ac:dyDescent="0.15"/>
  <cols>
    <col min="1" max="3" width="1" style="286" customWidth="1"/>
    <col min="4" max="4" width="7.33203125" style="286" customWidth="1"/>
    <col min="5" max="5" width="20.5" style="286" customWidth="1"/>
    <col min="6" max="6" width="8.5" style="286" customWidth="1"/>
    <col min="7" max="7" width="7" style="286" customWidth="1"/>
    <col min="8" max="8" width="14" style="286" customWidth="1"/>
    <col min="9" max="9" width="11.5" style="286" customWidth="1"/>
    <col min="10" max="10" width="11" style="286" bestFit="1" customWidth="1"/>
    <col min="11" max="11" width="9" style="286" customWidth="1"/>
    <col min="12" max="12" width="10.83203125" style="286"/>
    <col min="13" max="13" width="20" style="286" customWidth="1"/>
    <col min="14" max="14" width="11.5" style="286" bestFit="1" customWidth="1"/>
    <col min="15" max="15" width="11.83203125" style="286" bestFit="1" customWidth="1"/>
    <col min="16" max="16" width="12.1640625" style="286" bestFit="1" customWidth="1"/>
    <col min="17" max="17" width="4" style="286" customWidth="1"/>
    <col min="18" max="18" width="17.33203125" style="286" customWidth="1"/>
    <col min="19" max="19" width="20.1640625" style="286" customWidth="1"/>
    <col min="20" max="20" width="10.83203125" style="286"/>
    <col min="21" max="31" width="9.83203125" style="286" customWidth="1"/>
    <col min="32" max="34" width="10.83203125" style="286"/>
    <col min="35" max="35" width="11" style="286" bestFit="1" customWidth="1"/>
    <col min="36" max="16384" width="10.83203125" style="286"/>
  </cols>
  <sheetData>
    <row r="1" spans="4:44" s="327" customFormat="1" ht="22" customHeight="1" x14ac:dyDescent="0.15">
      <c r="D1" s="301" t="s">
        <v>503</v>
      </c>
      <c r="E1" s="301" t="s">
        <v>504</v>
      </c>
      <c r="F1" s="301" t="s">
        <v>505</v>
      </c>
      <c r="G1" s="302"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301"/>
      <c r="I1" s="301"/>
      <c r="J1" s="301"/>
      <c r="K1" s="301"/>
      <c r="L1" s="302" t="str">
        <f>'5 Cities SC'!$L$1</f>
        <v>Joe Bobcat</v>
      </c>
      <c r="M1" s="302"/>
      <c r="N1" s="302"/>
      <c r="O1" s="302" t="s">
        <v>506</v>
      </c>
      <c r="P1" s="302"/>
      <c r="Q1" s="302"/>
      <c r="R1" s="302"/>
      <c r="S1" s="302" t="s">
        <v>507</v>
      </c>
      <c r="T1" s="302"/>
      <c r="U1" s="302"/>
      <c r="V1" s="286"/>
      <c r="W1" s="286"/>
      <c r="X1" s="286"/>
      <c r="Y1" s="286"/>
      <c r="Z1" s="286"/>
      <c r="AA1" s="301" t="str">
        <f t="shared" ref="AA1:AD2" si="0">D1</f>
        <v>earned</v>
      </c>
      <c r="AB1" s="301" t="str">
        <f t="shared" si="0"/>
        <v>possible</v>
      </c>
      <c r="AC1" s="301" t="str">
        <f t="shared" si="0"/>
        <v>cell</v>
      </c>
      <c r="AD1" s="302" t="str">
        <f t="shared" ca="1" si="0"/>
        <v>error</v>
      </c>
      <c r="AE1" s="301"/>
      <c r="AF1" s="301"/>
      <c r="AG1" s="286"/>
      <c r="AH1" s="286"/>
      <c r="AI1" s="302" t="str">
        <f>L1</f>
        <v>Joe Bobcat</v>
      </c>
      <c r="AJ1" s="302"/>
      <c r="AK1" s="286"/>
      <c r="AL1" s="286"/>
      <c r="AM1" s="286"/>
      <c r="AN1" s="286"/>
      <c r="AO1" s="302" t="s">
        <v>506</v>
      </c>
      <c r="AP1" s="286"/>
      <c r="AQ1" s="286"/>
      <c r="AR1" s="286"/>
    </row>
    <row r="2" spans="4:44" s="327" customFormat="1" ht="23" customHeight="1" x14ac:dyDescent="0.15">
      <c r="D2" s="301">
        <f ca="1">'5 Cities SC'!$D$2</f>
        <v>0</v>
      </c>
      <c r="E2" s="306">
        <f>'5 Cities SC'!$E$2</f>
        <v>16</v>
      </c>
      <c r="F2" s="301" t="str" cm="1">
        <f t="array" aca="1" ref="F2" ca="1">SUBSTITUTE(IF(LEN(CELL("address"))&lt;15,CELL("address"),""),"$","")</f>
        <v/>
      </c>
      <c r="G2" s="302" t="str" cm="1">
        <f t="array" aca="1" ref="G2" ca="1">IF(ISNUMBER(SEARCH("#REF!",_xlfn.SINGLE(_xlfn.FORMULATEXT(INDIRECT("'5 Cities SC'!" &amp; F2))))), "DRAGGING CELLS IS NOT PERMITTED. PLEASE UNDO LAST ACTION!!",IF(IF('5 Cities SC'!E2=0,1,'5 Cities SC'!F2/'5 Cities SC'!E2)&gt;=Scoreboard!$F$19,IF(ISNUMBER(SEARCH("#REF!",_xlfn.SINGLE(_xlfn.FORMULATEXT(INDIRECT("'5 Cities SC'!"&amp;F2))))),"DRAGGING CELLS IS NOT PERMITTED. PLEASE UNDO LAST ACTION!!",IF($S$1&lt;&gt;"Feedback OFF",IFERROR(HLOOKUP(INDIRECT("'5 Cities SC'!"&amp;F2),FeedbackSFX!$B$2:$N$10,IF($S$1="Feedback ON", 2, FeedbackSFX!B1), FALSE), ""),"")),"Earn "&amp;TEXT(Scoreboard!$F$19,"0%")&amp;" to unlock score and feedback."))</f>
        <v/>
      </c>
      <c r="H2" s="301"/>
      <c r="I2" s="301"/>
      <c r="J2" s="301"/>
      <c r="K2" s="301"/>
      <c r="L2" s="307"/>
      <c r="M2" s="301"/>
      <c r="N2" s="301"/>
      <c r="O2" s="301"/>
      <c r="P2" s="301"/>
      <c r="Q2" s="301"/>
      <c r="R2" s="301"/>
      <c r="S2" s="301"/>
      <c r="T2" s="301"/>
      <c r="U2" s="301"/>
      <c r="V2" s="286"/>
      <c r="W2" s="286"/>
      <c r="X2" s="286"/>
      <c r="Y2" s="286"/>
      <c r="Z2" s="286"/>
      <c r="AA2" s="308">
        <f t="shared" ca="1" si="0"/>
        <v>0</v>
      </c>
      <c r="AB2" s="308">
        <f t="shared" si="0"/>
        <v>16</v>
      </c>
      <c r="AC2" s="308" t="str">
        <f t="shared" ca="1" si="0"/>
        <v/>
      </c>
      <c r="AD2" s="302" t="str">
        <f t="shared" ca="1" si="0"/>
        <v/>
      </c>
      <c r="AE2" s="301"/>
      <c r="AF2" s="301"/>
      <c r="AG2" s="286"/>
      <c r="AH2" s="286"/>
      <c r="AI2" s="286"/>
      <c r="AJ2" s="286"/>
      <c r="AK2" s="286"/>
      <c r="AL2" s="286"/>
      <c r="AM2" s="286"/>
      <c r="AN2" s="286"/>
      <c r="AO2" s="286"/>
      <c r="AP2" s="286"/>
      <c r="AQ2" s="286"/>
      <c r="AR2" s="286"/>
    </row>
    <row r="3" spans="4:44" ht="5" customHeight="1" x14ac:dyDescent="0.15"/>
    <row r="4" spans="4:44" ht="5" customHeight="1" x14ac:dyDescent="0.15"/>
    <row r="6" spans="4:44" x14ac:dyDescent="0.15">
      <c r="E6" s="303" t="s">
        <v>147</v>
      </c>
    </row>
    <row r="7" spans="4:44" x14ac:dyDescent="0.15">
      <c r="E7" s="404" t="s">
        <v>159</v>
      </c>
      <c r="F7" s="404"/>
      <c r="G7" s="404"/>
      <c r="H7" s="404"/>
      <c r="I7" s="404"/>
      <c r="J7" s="404"/>
      <c r="K7" s="404"/>
      <c r="L7" s="404"/>
      <c r="M7" s="404"/>
      <c r="N7" s="404"/>
      <c r="O7" s="404"/>
      <c r="P7" s="404"/>
    </row>
    <row r="8" spans="4:44" x14ac:dyDescent="0.15">
      <c r="E8" s="404"/>
      <c r="F8" s="404"/>
      <c r="G8" s="404"/>
      <c r="H8" s="404"/>
      <c r="I8" s="404"/>
      <c r="J8" s="404"/>
      <c r="K8" s="404"/>
      <c r="L8" s="404"/>
      <c r="M8" s="404"/>
      <c r="N8" s="404"/>
      <c r="O8" s="404"/>
      <c r="P8" s="404"/>
    </row>
    <row r="9" spans="4:44" x14ac:dyDescent="0.15">
      <c r="E9" s="405"/>
      <c r="F9" s="405"/>
      <c r="G9" s="405"/>
      <c r="H9" s="405"/>
      <c r="I9" s="405"/>
      <c r="J9" s="405"/>
      <c r="K9" s="405"/>
      <c r="L9" s="405"/>
      <c r="M9" s="405"/>
      <c r="N9" s="405"/>
      <c r="O9" s="405"/>
      <c r="P9" s="405"/>
    </row>
    <row r="10" spans="4:44" x14ac:dyDescent="0.15">
      <c r="E10" s="303" t="s">
        <v>2</v>
      </c>
    </row>
    <row r="11" spans="4:44" x14ac:dyDescent="0.15">
      <c r="E11" s="286" t="s">
        <v>148</v>
      </c>
    </row>
    <row r="12" spans="4:44" x14ac:dyDescent="0.15">
      <c r="E12" s="406" t="s">
        <v>537</v>
      </c>
    </row>
    <row r="13" spans="4:44" ht="16" customHeight="1" x14ac:dyDescent="0.15">
      <c r="E13" s="406" t="s">
        <v>538</v>
      </c>
      <c r="F13" s="406"/>
      <c r="G13" s="406"/>
      <c r="H13" s="406"/>
      <c r="I13" s="406"/>
      <c r="J13" s="406"/>
      <c r="K13" s="406"/>
      <c r="L13" s="406"/>
      <c r="M13" s="406"/>
      <c r="N13" s="406"/>
      <c r="O13" s="406"/>
      <c r="P13" s="406"/>
    </row>
    <row r="14" spans="4:44" x14ac:dyDescent="0.15">
      <c r="E14" s="408" t="s">
        <v>162</v>
      </c>
      <c r="F14" s="406"/>
      <c r="G14" s="406"/>
      <c r="H14" s="406"/>
      <c r="I14" s="406"/>
      <c r="J14" s="406"/>
      <c r="K14" s="406"/>
      <c r="L14" s="406"/>
      <c r="M14" s="406"/>
      <c r="N14" s="406"/>
      <c r="O14" s="406"/>
      <c r="P14" s="406"/>
    </row>
    <row r="15" spans="4:44" x14ac:dyDescent="0.15">
      <c r="E15" s="406" t="s">
        <v>539</v>
      </c>
    </row>
    <row r="16" spans="4:44" x14ac:dyDescent="0.15">
      <c r="E16" s="406" t="s">
        <v>540</v>
      </c>
    </row>
    <row r="17" spans="5:20" x14ac:dyDescent="0.15">
      <c r="E17" s="408" t="s">
        <v>541</v>
      </c>
    </row>
    <row r="18" spans="5:20" ht="17" customHeight="1" x14ac:dyDescent="0.15">
      <c r="E18" s="406" t="s">
        <v>542</v>
      </c>
      <c r="R18" s="309" t="s">
        <v>151</v>
      </c>
      <c r="S18" s="309"/>
    </row>
    <row r="19" spans="5:20" ht="16" customHeight="1" x14ac:dyDescent="0.15">
      <c r="E19" s="408" t="s">
        <v>543</v>
      </c>
      <c r="R19" s="389" t="s">
        <v>92</v>
      </c>
      <c r="S19" s="301" t="s">
        <v>115</v>
      </c>
    </row>
    <row r="20" spans="5:20" ht="16" customHeight="1" x14ac:dyDescent="0.15">
      <c r="E20" s="406" t="s">
        <v>544</v>
      </c>
      <c r="R20" s="389" t="s">
        <v>152</v>
      </c>
      <c r="S20" s="409">
        <v>1000000</v>
      </c>
    </row>
    <row r="21" spans="5:20" ht="10" x14ac:dyDescent="0.15">
      <c r="E21" s="408" t="s">
        <v>545</v>
      </c>
      <c r="R21" s="389" t="s">
        <v>153</v>
      </c>
      <c r="S21" s="301">
        <v>70</v>
      </c>
    </row>
    <row r="22" spans="5:20" ht="10" x14ac:dyDescent="0.15">
      <c r="R22" s="389" t="s">
        <v>93</v>
      </c>
      <c r="S22" s="301" t="s">
        <v>100</v>
      </c>
    </row>
    <row r="23" spans="5:20" ht="10" x14ac:dyDescent="0.15">
      <c r="R23" s="389" t="s">
        <v>154</v>
      </c>
      <c r="S23" s="301" t="s">
        <v>155</v>
      </c>
    </row>
    <row r="24" spans="5:20" ht="10" x14ac:dyDescent="0.15">
      <c r="H24" s="389" t="s">
        <v>168</v>
      </c>
      <c r="I24" s="301">
        <v>10</v>
      </c>
    </row>
    <row r="26" spans="5:20" ht="50.75" customHeight="1" x14ac:dyDescent="0.15">
      <c r="E26" s="389" t="s">
        <v>87</v>
      </c>
      <c r="F26" s="389" t="s">
        <v>88</v>
      </c>
      <c r="G26" s="389" t="s">
        <v>169</v>
      </c>
      <c r="H26" s="389" t="s">
        <v>168</v>
      </c>
      <c r="I26" s="389" t="s">
        <v>156</v>
      </c>
      <c r="J26" s="389" t="s">
        <v>90</v>
      </c>
      <c r="K26" s="389" t="s">
        <v>91</v>
      </c>
      <c r="L26" s="389" t="s">
        <v>92</v>
      </c>
      <c r="M26" s="389" t="s">
        <v>94</v>
      </c>
      <c r="N26" s="389" t="s">
        <v>93</v>
      </c>
      <c r="O26" s="389" t="s">
        <v>95</v>
      </c>
      <c r="P26" s="389" t="s">
        <v>96</v>
      </c>
      <c r="R26" s="389" t="s">
        <v>157</v>
      </c>
      <c r="S26" s="389" t="s">
        <v>170</v>
      </c>
      <c r="T26" s="389" t="s">
        <v>171</v>
      </c>
    </row>
    <row r="27" spans="5:20" ht="15.5" customHeight="1" x14ac:dyDescent="0.15">
      <c r="E27" s="302" t="s">
        <v>117</v>
      </c>
      <c r="F27" s="301">
        <v>1</v>
      </c>
      <c r="G27" s="301">
        <v>40</v>
      </c>
      <c r="H27" s="301" t="str">
        <f>IF(G27&gt;I24, "--", S23)</f>
        <v>--</v>
      </c>
      <c r="I27" s="301">
        <f t="shared" ref="I27:I51" si="1">F27-G27</f>
        <v>-39</v>
      </c>
      <c r="J27" s="391">
        <v>7.7</v>
      </c>
      <c r="K27" s="301" t="s">
        <v>114</v>
      </c>
      <c r="L27" s="301" t="s">
        <v>115</v>
      </c>
      <c r="M27" s="392">
        <v>1889094</v>
      </c>
      <c r="N27" s="301" t="s">
        <v>116</v>
      </c>
      <c r="O27" s="391">
        <v>79.7</v>
      </c>
      <c r="P27" s="393">
        <v>7.42</v>
      </c>
      <c r="R27" s="410" t="str">
        <f>IF(P27&gt;P53, S23, "--")</f>
        <v>Yes</v>
      </c>
      <c r="S27" s="392" t="str">
        <f>IF(AND(L27=S19,M27&gt;=S20), S23, "--")</f>
        <v>Yes</v>
      </c>
      <c r="T27" s="301" t="str">
        <f>IF(OR(N27=S22,O27&gt;S21), S23, "--")</f>
        <v>Yes</v>
      </c>
    </row>
    <row r="28" spans="5:20" ht="15.5" customHeight="1" x14ac:dyDescent="0.15">
      <c r="E28" s="302" t="s">
        <v>133</v>
      </c>
      <c r="F28" s="301">
        <v>12</v>
      </c>
      <c r="G28" s="301">
        <v>12</v>
      </c>
      <c r="H28" s="301" t="str">
        <f>IF(G28&gt;I$24, "--", S$23)</f>
        <v>--</v>
      </c>
      <c r="I28" s="301">
        <f t="shared" si="1"/>
        <v>0</v>
      </c>
      <c r="J28" s="391">
        <v>6.9</v>
      </c>
      <c r="K28" s="301" t="s">
        <v>134</v>
      </c>
      <c r="L28" s="301" t="s">
        <v>103</v>
      </c>
      <c r="M28" s="392">
        <v>651402</v>
      </c>
      <c r="N28" s="301" t="s">
        <v>116</v>
      </c>
      <c r="O28" s="391">
        <v>63.5</v>
      </c>
      <c r="P28" s="393">
        <v>7.56</v>
      </c>
      <c r="R28" s="410" t="str">
        <f>IF(P28&gt;P$53, S$23, "--")</f>
        <v>Yes</v>
      </c>
      <c r="S28" s="392" t="str">
        <f>IF(AND(L28=S$19,M28&gt;=S$20), S$23, "--")</f>
        <v>--</v>
      </c>
      <c r="T28" s="301" t="str">
        <f>IF(OR(N28=S$22,O28&gt;S$21), S$23, "--")</f>
        <v>--</v>
      </c>
    </row>
    <row r="29" spans="5:20" ht="15.5" customHeight="1" x14ac:dyDescent="0.15">
      <c r="E29" s="302" t="s">
        <v>110</v>
      </c>
      <c r="F29" s="301">
        <v>8</v>
      </c>
      <c r="G29" s="301">
        <v>44</v>
      </c>
      <c r="H29" s="301" t="str">
        <f t="shared" ref="H29:H51" si="2">IF(G29&gt;I$24, "--", S$23)</f>
        <v>--</v>
      </c>
      <c r="I29" s="301">
        <f t="shared" si="1"/>
        <v>-36</v>
      </c>
      <c r="J29" s="391">
        <v>6.9</v>
      </c>
      <c r="K29" s="301" t="s">
        <v>111</v>
      </c>
      <c r="L29" s="301" t="s">
        <v>112</v>
      </c>
      <c r="M29" s="392">
        <v>4694565</v>
      </c>
      <c r="N29" s="301" t="s">
        <v>100</v>
      </c>
      <c r="O29" s="391">
        <v>58.7</v>
      </c>
      <c r="P29" s="393">
        <v>7.05</v>
      </c>
      <c r="R29" s="410" t="str">
        <f t="shared" ref="R29:R51" si="3">IF(P29&gt;P$53, S$23, "--")</f>
        <v>Yes</v>
      </c>
      <c r="S29" s="392" t="str">
        <f t="shared" ref="S29:S51" si="4">IF(AND(L29=S$19,M29&gt;=S$20), S$23, "--")</f>
        <v>--</v>
      </c>
      <c r="T29" s="301" t="str">
        <f t="shared" ref="T29:T51" si="5">IF(OR(N29=S$22,O29&gt;S$21), S$23, "--")</f>
        <v>Yes</v>
      </c>
    </row>
    <row r="30" spans="5:20" ht="15.5" customHeight="1" x14ac:dyDescent="0.15">
      <c r="E30" s="302" t="s">
        <v>122</v>
      </c>
      <c r="F30" s="301">
        <v>14</v>
      </c>
      <c r="G30" s="301">
        <v>8</v>
      </c>
      <c r="H30" s="301" t="str">
        <f t="shared" si="2"/>
        <v>Yes</v>
      </c>
      <c r="I30" s="301">
        <f t="shared" si="1"/>
        <v>6</v>
      </c>
      <c r="J30" s="391">
        <v>6.9</v>
      </c>
      <c r="K30" s="301" t="s">
        <v>121</v>
      </c>
      <c r="L30" s="301" t="s">
        <v>99</v>
      </c>
      <c r="M30" s="392">
        <v>2338792</v>
      </c>
      <c r="N30" s="301" t="s">
        <v>116</v>
      </c>
      <c r="O30" s="391">
        <v>70.900000000000006</v>
      </c>
      <c r="P30" s="393">
        <v>6.39</v>
      </c>
      <c r="R30" s="410" t="str">
        <f t="shared" si="3"/>
        <v>--</v>
      </c>
      <c r="S30" s="392" t="str">
        <f t="shared" si="4"/>
        <v>--</v>
      </c>
      <c r="T30" s="301" t="str">
        <f t="shared" si="5"/>
        <v>Yes</v>
      </c>
    </row>
    <row r="31" spans="5:20" ht="15.5" customHeight="1" x14ac:dyDescent="0.15">
      <c r="E31" s="302" t="s">
        <v>135</v>
      </c>
      <c r="F31" s="301">
        <v>11</v>
      </c>
      <c r="G31" s="301">
        <v>9</v>
      </c>
      <c r="H31" s="301" t="str">
        <f t="shared" si="2"/>
        <v>Yes</v>
      </c>
      <c r="I31" s="301">
        <f t="shared" si="1"/>
        <v>2</v>
      </c>
      <c r="J31" s="391">
        <v>7.6</v>
      </c>
      <c r="K31" s="301" t="s">
        <v>132</v>
      </c>
      <c r="L31" s="301" t="s">
        <v>103</v>
      </c>
      <c r="M31" s="392">
        <v>678364</v>
      </c>
      <c r="N31" s="301" t="s">
        <v>116</v>
      </c>
      <c r="O31" s="391">
        <v>62.1</v>
      </c>
      <c r="P31" s="393">
        <v>6.77</v>
      </c>
      <c r="R31" s="410" t="str">
        <f t="shared" si="3"/>
        <v>--</v>
      </c>
      <c r="S31" s="392" t="str">
        <f t="shared" si="4"/>
        <v>--</v>
      </c>
      <c r="T31" s="301" t="str">
        <f t="shared" si="5"/>
        <v>--</v>
      </c>
    </row>
    <row r="32" spans="5:20" ht="15.5" customHeight="1" x14ac:dyDescent="0.15">
      <c r="E32" s="302" t="s">
        <v>119</v>
      </c>
      <c r="F32" s="301">
        <v>15</v>
      </c>
      <c r="G32" s="301">
        <v>113</v>
      </c>
      <c r="H32" s="301" t="str">
        <f t="shared" si="2"/>
        <v>--</v>
      </c>
      <c r="I32" s="301">
        <f t="shared" si="1"/>
        <v>-98</v>
      </c>
      <c r="J32" s="391">
        <v>7</v>
      </c>
      <c r="K32" s="301" t="s">
        <v>114</v>
      </c>
      <c r="L32" s="301" t="s">
        <v>115</v>
      </c>
      <c r="M32" s="392">
        <v>6833420</v>
      </c>
      <c r="N32" s="301" t="s">
        <v>116</v>
      </c>
      <c r="O32" s="391">
        <v>76.599999999999994</v>
      </c>
      <c r="P32" s="393">
        <v>6.34</v>
      </c>
      <c r="R32" s="410" t="str">
        <f t="shared" si="3"/>
        <v>--</v>
      </c>
      <c r="S32" s="392" t="str">
        <f t="shared" si="4"/>
        <v>Yes</v>
      </c>
      <c r="T32" s="301" t="str">
        <f t="shared" si="5"/>
        <v>Yes</v>
      </c>
    </row>
    <row r="33" spans="5:20" ht="15.5" customHeight="1" x14ac:dyDescent="0.15">
      <c r="E33" s="302" t="s">
        <v>131</v>
      </c>
      <c r="F33" s="301">
        <v>2</v>
      </c>
      <c r="G33" s="301">
        <v>99</v>
      </c>
      <c r="H33" s="301" t="str">
        <f t="shared" si="2"/>
        <v>--</v>
      </c>
      <c r="I33" s="301">
        <f t="shared" si="1"/>
        <v>-97</v>
      </c>
      <c r="J33" s="391">
        <v>7.5</v>
      </c>
      <c r="K33" s="301" t="s">
        <v>132</v>
      </c>
      <c r="L33" s="301" t="s">
        <v>103</v>
      </c>
      <c r="M33" s="392">
        <v>2703972</v>
      </c>
      <c r="N33" s="301" t="s">
        <v>116</v>
      </c>
      <c r="O33" s="391">
        <v>64.599999999999994</v>
      </c>
      <c r="P33" s="393">
        <v>6.87</v>
      </c>
      <c r="R33" s="410" t="str">
        <f t="shared" si="3"/>
        <v>--</v>
      </c>
      <c r="S33" s="392" t="str">
        <f t="shared" si="4"/>
        <v>--</v>
      </c>
      <c r="T33" s="301" t="str">
        <f t="shared" si="5"/>
        <v>--</v>
      </c>
    </row>
    <row r="34" spans="5:20" ht="15.5" customHeight="1" x14ac:dyDescent="0.15">
      <c r="E34" s="302" t="s">
        <v>139</v>
      </c>
      <c r="F34" s="301">
        <v>9</v>
      </c>
      <c r="G34" s="301">
        <v>19</v>
      </c>
      <c r="H34" s="301" t="str">
        <f t="shared" si="2"/>
        <v>--</v>
      </c>
      <c r="I34" s="301">
        <f t="shared" si="1"/>
        <v>-10</v>
      </c>
      <c r="J34" s="391">
        <v>7.3</v>
      </c>
      <c r="K34" s="301" t="s">
        <v>140</v>
      </c>
      <c r="L34" s="301" t="s">
        <v>138</v>
      </c>
      <c r="M34" s="392">
        <v>601187</v>
      </c>
      <c r="N34" s="301" t="s">
        <v>116</v>
      </c>
      <c r="O34" s="391">
        <v>60.3</v>
      </c>
      <c r="P34" s="393">
        <v>6.9</v>
      </c>
      <c r="R34" s="410" t="str">
        <f t="shared" si="3"/>
        <v>--</v>
      </c>
      <c r="S34" s="392" t="str">
        <f t="shared" si="4"/>
        <v>--</v>
      </c>
      <c r="T34" s="301" t="str">
        <f t="shared" si="5"/>
        <v>--</v>
      </c>
    </row>
    <row r="35" spans="5:20" ht="15.5" customHeight="1" x14ac:dyDescent="0.15">
      <c r="E35" s="302" t="s">
        <v>127</v>
      </c>
      <c r="F35" s="301">
        <v>5</v>
      </c>
      <c r="G35" s="301">
        <v>10</v>
      </c>
      <c r="H35" s="301" t="str">
        <f t="shared" si="2"/>
        <v>Yes</v>
      </c>
      <c r="I35" s="301">
        <f t="shared" si="1"/>
        <v>-5</v>
      </c>
      <c r="J35" s="391">
        <v>7.3</v>
      </c>
      <c r="K35" s="301" t="s">
        <v>128</v>
      </c>
      <c r="L35" s="301" t="s">
        <v>115</v>
      </c>
      <c r="M35" s="392">
        <v>493095</v>
      </c>
      <c r="N35" s="301" t="s">
        <v>116</v>
      </c>
      <c r="O35" s="391">
        <v>68</v>
      </c>
      <c r="P35" s="393">
        <v>7.51</v>
      </c>
      <c r="R35" s="410" t="str">
        <f t="shared" si="3"/>
        <v>Yes</v>
      </c>
      <c r="S35" s="392" t="str">
        <f t="shared" si="4"/>
        <v>--</v>
      </c>
      <c r="T35" s="301" t="str">
        <f t="shared" si="5"/>
        <v>--</v>
      </c>
    </row>
    <row r="36" spans="5:20" ht="15.5" customHeight="1" x14ac:dyDescent="0.15">
      <c r="E36" s="302" t="s">
        <v>141</v>
      </c>
      <c r="F36" s="301">
        <v>19</v>
      </c>
      <c r="G36" s="301">
        <v>20</v>
      </c>
      <c r="H36" s="301" t="str">
        <f>IF(G36&gt;I$24, "--", S$23)</f>
        <v>--</v>
      </c>
      <c r="I36" s="301">
        <f t="shared" si="1"/>
        <v>-1</v>
      </c>
      <c r="J36" s="391">
        <v>7.1</v>
      </c>
      <c r="K36" s="301" t="s">
        <v>142</v>
      </c>
      <c r="L36" s="301" t="s">
        <v>138</v>
      </c>
      <c r="M36" s="392">
        <v>1017877</v>
      </c>
      <c r="N36" s="301" t="s">
        <v>116</v>
      </c>
      <c r="O36" s="391">
        <v>57.9</v>
      </c>
      <c r="P36" s="393">
        <v>7.38</v>
      </c>
      <c r="R36" s="410" t="str">
        <f t="shared" si="3"/>
        <v>Yes</v>
      </c>
      <c r="S36" s="392" t="str">
        <f t="shared" si="4"/>
        <v>--</v>
      </c>
      <c r="T36" s="301" t="str">
        <f t="shared" si="5"/>
        <v>--</v>
      </c>
    </row>
    <row r="37" spans="5:20" ht="15.5" customHeight="1" x14ac:dyDescent="0.15">
      <c r="E37" s="302" t="s">
        <v>118</v>
      </c>
      <c r="F37" s="301">
        <v>20</v>
      </c>
      <c r="G37" s="301">
        <v>140</v>
      </c>
      <c r="H37" s="301" t="str">
        <f t="shared" si="2"/>
        <v>--</v>
      </c>
      <c r="I37" s="301">
        <f t="shared" si="1"/>
        <v>-120</v>
      </c>
      <c r="J37" s="391">
        <v>6.9</v>
      </c>
      <c r="K37" s="301" t="s">
        <v>114</v>
      </c>
      <c r="L37" s="301" t="s">
        <v>115</v>
      </c>
      <c r="M37" s="392">
        <v>6346653</v>
      </c>
      <c r="N37" s="301" t="s">
        <v>116</v>
      </c>
      <c r="O37" s="391">
        <v>78.900000000000006</v>
      </c>
      <c r="P37" s="393">
        <v>6.45</v>
      </c>
      <c r="R37" s="410" t="str">
        <f t="shared" si="3"/>
        <v>--</v>
      </c>
      <c r="S37" s="392" t="str">
        <f t="shared" si="4"/>
        <v>Yes</v>
      </c>
      <c r="T37" s="301" t="str">
        <f t="shared" si="5"/>
        <v>Yes</v>
      </c>
    </row>
    <row r="38" spans="5:20" ht="15.5" customHeight="1" x14ac:dyDescent="0.15">
      <c r="E38" s="302" t="s">
        <v>143</v>
      </c>
      <c r="F38" s="301">
        <v>18</v>
      </c>
      <c r="G38" s="301">
        <v>11</v>
      </c>
      <c r="H38" s="301" t="str">
        <f t="shared" si="2"/>
        <v>--</v>
      </c>
      <c r="I38" s="301">
        <f t="shared" si="1"/>
        <v>7</v>
      </c>
      <c r="J38" s="391">
        <v>7.1</v>
      </c>
      <c r="K38" s="301" t="s">
        <v>144</v>
      </c>
      <c r="L38" s="301" t="s">
        <v>138</v>
      </c>
      <c r="M38" s="392">
        <v>627618</v>
      </c>
      <c r="N38" s="301" t="s">
        <v>116</v>
      </c>
      <c r="O38" s="391">
        <v>55.9</v>
      </c>
      <c r="P38" s="393">
        <v>7.06</v>
      </c>
      <c r="R38" s="410" t="str">
        <f t="shared" si="3"/>
        <v>Yes</v>
      </c>
      <c r="S38" s="392" t="str">
        <f t="shared" si="4"/>
        <v>--</v>
      </c>
      <c r="T38" s="301" t="str">
        <f t="shared" si="5"/>
        <v>--</v>
      </c>
    </row>
    <row r="39" spans="5:20" ht="15.5" customHeight="1" x14ac:dyDescent="0.15">
      <c r="E39" s="302" t="s">
        <v>145</v>
      </c>
      <c r="F39" s="301">
        <v>17</v>
      </c>
      <c r="G39" s="301">
        <v>35</v>
      </c>
      <c r="H39" s="301" t="str">
        <f t="shared" si="2"/>
        <v>--</v>
      </c>
      <c r="I39" s="301">
        <f t="shared" si="1"/>
        <v>-18</v>
      </c>
      <c r="J39" s="391">
        <v>7.2</v>
      </c>
      <c r="K39" s="301" t="s">
        <v>146</v>
      </c>
      <c r="L39" s="301" t="s">
        <v>138</v>
      </c>
      <c r="M39" s="392">
        <v>3458790</v>
      </c>
      <c r="N39" s="301" t="s">
        <v>116</v>
      </c>
      <c r="O39" s="391">
        <v>55.2</v>
      </c>
      <c r="P39" s="393">
        <v>6.97</v>
      </c>
      <c r="R39" s="410" t="str">
        <f t="shared" si="3"/>
        <v>Yes</v>
      </c>
      <c r="S39" s="392" t="str">
        <f t="shared" si="4"/>
        <v>--</v>
      </c>
      <c r="T39" s="301" t="str">
        <f t="shared" si="5"/>
        <v>--</v>
      </c>
    </row>
    <row r="40" spans="5:20" ht="15.5" customHeight="1" x14ac:dyDescent="0.15">
      <c r="E40" s="302" t="s">
        <v>123</v>
      </c>
      <c r="F40" s="301">
        <v>13</v>
      </c>
      <c r="G40" s="301">
        <v>61</v>
      </c>
      <c r="H40" s="301" t="str">
        <f t="shared" si="2"/>
        <v>--</v>
      </c>
      <c r="I40" s="301">
        <f t="shared" si="1"/>
        <v>-48</v>
      </c>
      <c r="J40" s="391">
        <v>7.1</v>
      </c>
      <c r="K40" s="301" t="s">
        <v>124</v>
      </c>
      <c r="L40" s="301" t="s">
        <v>99</v>
      </c>
      <c r="M40" s="392">
        <v>1761848</v>
      </c>
      <c r="N40" s="301" t="s">
        <v>116</v>
      </c>
      <c r="O40" s="391">
        <v>69.7</v>
      </c>
      <c r="P40" s="393">
        <v>6.52</v>
      </c>
      <c r="R40" s="410" t="str">
        <f t="shared" si="3"/>
        <v>--</v>
      </c>
      <c r="S40" s="392" t="str">
        <f t="shared" si="4"/>
        <v>--</v>
      </c>
      <c r="T40" s="301" t="str">
        <f t="shared" si="5"/>
        <v>--</v>
      </c>
    </row>
    <row r="41" spans="5:20" ht="15.5" customHeight="1" x14ac:dyDescent="0.15">
      <c r="E41" s="302" t="s">
        <v>136</v>
      </c>
      <c r="F41" s="301">
        <v>25</v>
      </c>
      <c r="G41" s="301">
        <v>46</v>
      </c>
      <c r="H41" s="301" t="str">
        <f t="shared" si="2"/>
        <v>--</v>
      </c>
      <c r="I41" s="301">
        <f t="shared" si="1"/>
        <v>-21</v>
      </c>
      <c r="J41" s="391">
        <v>6.8</v>
      </c>
      <c r="K41" s="301" t="s">
        <v>137</v>
      </c>
      <c r="L41" s="301" t="s">
        <v>138</v>
      </c>
      <c r="M41" s="392">
        <v>895919</v>
      </c>
      <c r="N41" s="301" t="s">
        <v>116</v>
      </c>
      <c r="O41" s="391">
        <v>61.8</v>
      </c>
      <c r="P41" s="393">
        <v>6.69</v>
      </c>
      <c r="R41" s="410" t="str">
        <f t="shared" si="3"/>
        <v>--</v>
      </c>
      <c r="S41" s="392" t="str">
        <f t="shared" si="4"/>
        <v>--</v>
      </c>
      <c r="T41" s="301" t="str">
        <f t="shared" si="5"/>
        <v>--</v>
      </c>
    </row>
    <row r="42" spans="5:20" ht="15.5" customHeight="1" x14ac:dyDescent="0.15">
      <c r="E42" s="302" t="s">
        <v>120</v>
      </c>
      <c r="F42" s="301">
        <v>7</v>
      </c>
      <c r="G42" s="301">
        <v>3</v>
      </c>
      <c r="H42" s="301" t="str">
        <f t="shared" si="2"/>
        <v>Yes</v>
      </c>
      <c r="I42" s="301">
        <f t="shared" si="1"/>
        <v>4</v>
      </c>
      <c r="J42" s="391">
        <v>7.1</v>
      </c>
      <c r="K42" s="301" t="s">
        <v>121</v>
      </c>
      <c r="L42" s="301" t="s">
        <v>99</v>
      </c>
      <c r="M42" s="392">
        <v>1750865</v>
      </c>
      <c r="N42" s="301" t="s">
        <v>116</v>
      </c>
      <c r="O42" s="391">
        <v>71.599999999999994</v>
      </c>
      <c r="P42" s="393">
        <v>6.95</v>
      </c>
      <c r="R42" s="410" t="str">
        <f t="shared" si="3"/>
        <v>Yes</v>
      </c>
      <c r="S42" s="392" t="str">
        <f t="shared" si="4"/>
        <v>--</v>
      </c>
      <c r="T42" s="301" t="str">
        <f t="shared" si="5"/>
        <v>Yes</v>
      </c>
    </row>
    <row r="43" spans="5:20" ht="15.5" customHeight="1" x14ac:dyDescent="0.15">
      <c r="E43" s="302" t="s">
        <v>125</v>
      </c>
      <c r="F43" s="301">
        <v>24</v>
      </c>
      <c r="G43" s="301">
        <v>42</v>
      </c>
      <c r="H43" s="301" t="str">
        <f t="shared" si="2"/>
        <v>--</v>
      </c>
      <c r="I43" s="301">
        <f t="shared" si="1"/>
        <v>-18</v>
      </c>
      <c r="J43" s="391">
        <v>6.8</v>
      </c>
      <c r="K43" s="301" t="s">
        <v>126</v>
      </c>
      <c r="L43" s="301" t="s">
        <v>99</v>
      </c>
      <c r="M43" s="392">
        <v>1246215</v>
      </c>
      <c r="N43" s="301" t="s">
        <v>116</v>
      </c>
      <c r="O43" s="391">
        <v>69.599999999999994</v>
      </c>
      <c r="P43" s="393">
        <v>6.72</v>
      </c>
      <c r="R43" s="410" t="str">
        <f t="shared" si="3"/>
        <v>--</v>
      </c>
      <c r="S43" s="392" t="str">
        <f t="shared" si="4"/>
        <v>--</v>
      </c>
      <c r="T43" s="301" t="str">
        <f t="shared" si="5"/>
        <v>--</v>
      </c>
    </row>
    <row r="44" spans="5:20" ht="15.5" customHeight="1" x14ac:dyDescent="0.15">
      <c r="E44" s="302" t="s">
        <v>106</v>
      </c>
      <c r="F44" s="301">
        <v>10</v>
      </c>
      <c r="G44" s="301">
        <v>58</v>
      </c>
      <c r="H44" s="301" t="str">
        <f t="shared" si="2"/>
        <v>--</v>
      </c>
      <c r="I44" s="301">
        <f t="shared" si="1"/>
        <v>-48</v>
      </c>
      <c r="J44" s="391">
        <v>7.1</v>
      </c>
      <c r="K44" s="301" t="s">
        <v>107</v>
      </c>
      <c r="L44" s="301" t="s">
        <v>103</v>
      </c>
      <c r="M44" s="392">
        <v>2325531</v>
      </c>
      <c r="N44" s="301" t="s">
        <v>100</v>
      </c>
      <c r="O44" s="391">
        <v>63.8</v>
      </c>
      <c r="P44" s="393">
        <v>6.95</v>
      </c>
      <c r="R44" s="410" t="str">
        <f t="shared" si="3"/>
        <v>Yes</v>
      </c>
      <c r="S44" s="392" t="str">
        <f t="shared" si="4"/>
        <v>--</v>
      </c>
      <c r="T44" s="301" t="str">
        <f t="shared" si="5"/>
        <v>Yes</v>
      </c>
    </row>
    <row r="45" spans="5:20" ht="15.5" customHeight="1" x14ac:dyDescent="0.15">
      <c r="E45" s="302" t="s">
        <v>113</v>
      </c>
      <c r="F45" s="301">
        <v>23</v>
      </c>
      <c r="G45" s="301">
        <v>103</v>
      </c>
      <c r="H45" s="301" t="str">
        <f t="shared" si="2"/>
        <v>--</v>
      </c>
      <c r="I45" s="301">
        <f t="shared" si="1"/>
        <v>-80</v>
      </c>
      <c r="J45" s="391">
        <v>7.1</v>
      </c>
      <c r="K45" s="301" t="s">
        <v>114</v>
      </c>
      <c r="L45" s="301" t="s">
        <v>115</v>
      </c>
      <c r="M45" s="392">
        <v>2286702</v>
      </c>
      <c r="N45" s="301" t="s">
        <v>116</v>
      </c>
      <c r="O45" s="391">
        <v>80.2</v>
      </c>
      <c r="P45" s="393">
        <v>6.5</v>
      </c>
      <c r="R45" s="410" t="str">
        <f t="shared" si="3"/>
        <v>--</v>
      </c>
      <c r="S45" s="392" t="str">
        <f t="shared" si="4"/>
        <v>Yes</v>
      </c>
      <c r="T45" s="301" t="str">
        <f t="shared" si="5"/>
        <v>Yes</v>
      </c>
    </row>
    <row r="46" spans="5:20" ht="15.5" customHeight="1" x14ac:dyDescent="0.15">
      <c r="E46" s="302" t="s">
        <v>104</v>
      </c>
      <c r="F46" s="301">
        <v>22</v>
      </c>
      <c r="G46" s="301">
        <v>93</v>
      </c>
      <c r="H46" s="301" t="str">
        <f t="shared" si="2"/>
        <v>--</v>
      </c>
      <c r="I46" s="301">
        <f t="shared" si="1"/>
        <v>-71</v>
      </c>
      <c r="J46" s="391">
        <v>6.8</v>
      </c>
      <c r="K46" s="301" t="s">
        <v>102</v>
      </c>
      <c r="L46" s="301" t="s">
        <v>103</v>
      </c>
      <c r="M46" s="392">
        <v>3223096</v>
      </c>
      <c r="N46" s="301" t="s">
        <v>100</v>
      </c>
      <c r="O46" s="391">
        <v>69.7</v>
      </c>
      <c r="P46" s="393">
        <v>7.38</v>
      </c>
      <c r="R46" s="410" t="str">
        <f t="shared" si="3"/>
        <v>Yes</v>
      </c>
      <c r="S46" s="392" t="str">
        <f t="shared" si="4"/>
        <v>--</v>
      </c>
      <c r="T46" s="301" t="str">
        <f t="shared" si="5"/>
        <v>Yes</v>
      </c>
    </row>
    <row r="47" spans="5:20" ht="15.5" customHeight="1" x14ac:dyDescent="0.15">
      <c r="E47" s="302" t="s">
        <v>105</v>
      </c>
      <c r="F47" s="301">
        <v>16</v>
      </c>
      <c r="G47" s="301">
        <v>45</v>
      </c>
      <c r="H47" s="301" t="str">
        <f t="shared" si="2"/>
        <v>--</v>
      </c>
      <c r="I47" s="301">
        <f t="shared" si="1"/>
        <v>-29</v>
      </c>
      <c r="J47" s="391">
        <v>7</v>
      </c>
      <c r="K47" s="301" t="s">
        <v>102</v>
      </c>
      <c r="L47" s="301" t="s">
        <v>103</v>
      </c>
      <c r="M47" s="392">
        <v>4528894</v>
      </c>
      <c r="N47" s="301" t="s">
        <v>100</v>
      </c>
      <c r="O47" s="391">
        <v>65.8</v>
      </c>
      <c r="P47" s="393">
        <v>6.56</v>
      </c>
      <c r="R47" s="410" t="str">
        <f t="shared" si="3"/>
        <v>--</v>
      </c>
      <c r="S47" s="392" t="str">
        <f t="shared" si="4"/>
        <v>--</v>
      </c>
      <c r="T47" s="301" t="str">
        <f t="shared" si="5"/>
        <v>Yes</v>
      </c>
    </row>
    <row r="48" spans="5:20" ht="15.5" customHeight="1" x14ac:dyDescent="0.15">
      <c r="E48" s="302" t="s">
        <v>101</v>
      </c>
      <c r="F48" s="301">
        <v>3</v>
      </c>
      <c r="G48" s="301">
        <v>13</v>
      </c>
      <c r="H48" s="301" t="str">
        <f t="shared" si="2"/>
        <v>--</v>
      </c>
      <c r="I48" s="301">
        <f t="shared" si="1"/>
        <v>-10</v>
      </c>
      <c r="J48" s="391">
        <v>7.1</v>
      </c>
      <c r="K48" s="301" t="s">
        <v>102</v>
      </c>
      <c r="L48" s="301" t="s">
        <v>103</v>
      </c>
      <c r="M48" s="392">
        <v>1925706</v>
      </c>
      <c r="N48" s="301" t="s">
        <v>100</v>
      </c>
      <c r="O48" s="391">
        <v>72.400000000000006</v>
      </c>
      <c r="P48" s="393">
        <v>7.71</v>
      </c>
      <c r="R48" s="410" t="str">
        <f t="shared" si="3"/>
        <v>Yes</v>
      </c>
      <c r="S48" s="392" t="str">
        <f t="shared" si="4"/>
        <v>--</v>
      </c>
      <c r="T48" s="301" t="str">
        <f t="shared" si="5"/>
        <v>Yes</v>
      </c>
    </row>
    <row r="49" spans="5:20" ht="15.5" customHeight="1" x14ac:dyDescent="0.15">
      <c r="E49" s="302" t="s">
        <v>97</v>
      </c>
      <c r="F49" s="301">
        <v>21</v>
      </c>
      <c r="G49" s="301">
        <v>5</v>
      </c>
      <c r="H49" s="301" t="str">
        <f t="shared" si="2"/>
        <v>Yes</v>
      </c>
      <c r="I49" s="301">
        <f t="shared" si="1"/>
        <v>16</v>
      </c>
      <c r="J49" s="391">
        <v>6.7</v>
      </c>
      <c r="K49" s="301" t="s">
        <v>98</v>
      </c>
      <c r="L49" s="301" t="s">
        <v>99</v>
      </c>
      <c r="M49" s="392">
        <v>735767</v>
      </c>
      <c r="N49" s="301" t="s">
        <v>100</v>
      </c>
      <c r="O49" s="391">
        <v>81.7</v>
      </c>
      <c r="P49" s="393">
        <v>7.43</v>
      </c>
      <c r="R49" s="410" t="str">
        <f t="shared" si="3"/>
        <v>Yes</v>
      </c>
      <c r="S49" s="392" t="str">
        <f t="shared" si="4"/>
        <v>--</v>
      </c>
      <c r="T49" s="301" t="str">
        <f t="shared" si="5"/>
        <v>Yes</v>
      </c>
    </row>
    <row r="50" spans="5:20" ht="15.5" customHeight="1" x14ac:dyDescent="0.15">
      <c r="E50" s="302" t="s">
        <v>108</v>
      </c>
      <c r="F50" s="301">
        <v>6</v>
      </c>
      <c r="G50" s="301">
        <v>81</v>
      </c>
      <c r="H50" s="301" t="str">
        <f t="shared" si="2"/>
        <v>--</v>
      </c>
      <c r="I50" s="301">
        <f t="shared" si="1"/>
        <v>-75</v>
      </c>
      <c r="J50" s="391">
        <v>7.2</v>
      </c>
      <c r="K50" s="301" t="s">
        <v>109</v>
      </c>
      <c r="L50" s="301" t="s">
        <v>103</v>
      </c>
      <c r="M50" s="392">
        <v>3614361</v>
      </c>
      <c r="N50" s="301" t="s">
        <v>100</v>
      </c>
      <c r="O50" s="391">
        <v>60.2</v>
      </c>
      <c r="P50" s="393">
        <v>6.24</v>
      </c>
      <c r="R50" s="410" t="str">
        <f t="shared" si="3"/>
        <v>--</v>
      </c>
      <c r="S50" s="392" t="str">
        <f t="shared" si="4"/>
        <v>--</v>
      </c>
      <c r="T50" s="301" t="str">
        <f t="shared" si="5"/>
        <v>Yes</v>
      </c>
    </row>
    <row r="51" spans="5:20" ht="15.5" customHeight="1" x14ac:dyDescent="0.15">
      <c r="E51" s="302" t="s">
        <v>129</v>
      </c>
      <c r="F51" s="301">
        <v>4</v>
      </c>
      <c r="G51" s="301">
        <v>39</v>
      </c>
      <c r="H51" s="301" t="str">
        <f t="shared" si="2"/>
        <v>--</v>
      </c>
      <c r="I51" s="301">
        <f t="shared" si="1"/>
        <v>-35</v>
      </c>
      <c r="J51" s="391">
        <v>7.2</v>
      </c>
      <c r="K51" s="301" t="s">
        <v>130</v>
      </c>
      <c r="L51" s="301" t="s">
        <v>112</v>
      </c>
      <c r="M51" s="392">
        <v>5949403</v>
      </c>
      <c r="N51" s="301" t="s">
        <v>116</v>
      </c>
      <c r="O51" s="391">
        <v>66.7</v>
      </c>
      <c r="P51" s="393">
        <v>6.69</v>
      </c>
      <c r="R51" s="410" t="str">
        <f t="shared" si="3"/>
        <v>--</v>
      </c>
      <c r="S51" s="392" t="str">
        <f t="shared" si="4"/>
        <v>--</v>
      </c>
      <c r="T51" s="301" t="str">
        <f t="shared" si="5"/>
        <v>--</v>
      </c>
    </row>
    <row r="52" spans="5:20" x14ac:dyDescent="0.15">
      <c r="P52" s="407"/>
    </row>
    <row r="53" spans="5:20" x14ac:dyDescent="0.15">
      <c r="M53" s="411" t="s">
        <v>158</v>
      </c>
      <c r="N53" s="411"/>
      <c r="O53" s="411"/>
      <c r="P53" s="412">
        <f>AVERAGE(P27:P51)</f>
        <v>6.9204000000000008</v>
      </c>
    </row>
    <row r="54" spans="5:20" x14ac:dyDescent="0.15">
      <c r="E54" s="302"/>
    </row>
  </sheetData>
  <mergeCells count="3">
    <mergeCell ref="E7:P8"/>
    <mergeCell ref="R18:S18"/>
    <mergeCell ref="M53:O53"/>
  </mergeCells>
  <conditionalFormatting sqref="D1:D2 AA1:AA2">
    <cfRule type="expression" dxfId="95" priority="3">
      <formula>$D$2/$E$2&gt;=0.05</formula>
    </cfRule>
  </conditionalFormatting>
  <conditionalFormatting sqref="E1:E2 AB1:AB2">
    <cfRule type="expression" dxfId="94" priority="4">
      <formula>$D$2/$E$2&gt;=0.1</formula>
    </cfRule>
  </conditionalFormatting>
  <conditionalFormatting sqref="F1:F2 AC1:AC2">
    <cfRule type="expression" dxfId="93" priority="5">
      <formula>$D$2/$E$2&gt;=0.15</formula>
    </cfRule>
  </conditionalFormatting>
  <conditionalFormatting sqref="G1:G2 AD1:AD2">
    <cfRule type="expression" dxfId="92" priority="6">
      <formula>$D$2/$E$2&gt;=0.2</formula>
    </cfRule>
  </conditionalFormatting>
  <conditionalFormatting sqref="H1:H2 AE1:AE2">
    <cfRule type="expression" dxfId="91" priority="7">
      <formula>$D$2/$E$2&gt;=0.25</formula>
    </cfRule>
  </conditionalFormatting>
  <conditionalFormatting sqref="I1:I2 AF1:AF2">
    <cfRule type="expression" dxfId="90" priority="8">
      <formula>$D$2/$E$2&gt;=0.3</formula>
    </cfRule>
  </conditionalFormatting>
  <conditionalFormatting sqref="J1:J2 AG1:AG2">
    <cfRule type="expression" dxfId="89" priority="9">
      <formula>$D$2/$E$2&gt;=0.35</formula>
    </cfRule>
  </conditionalFormatting>
  <conditionalFormatting sqref="K1:K2 AH1:AH2">
    <cfRule type="expression" dxfId="88" priority="10">
      <formula>$D$2/$E$2&gt;=0.4</formula>
    </cfRule>
  </conditionalFormatting>
  <conditionalFormatting sqref="L1:L2 AI1:AI2">
    <cfRule type="expression" dxfId="87" priority="11">
      <formula>$D$2/$E$2&gt;=0.45</formula>
    </cfRule>
  </conditionalFormatting>
  <conditionalFormatting sqref="N1:N2 AK1:AK2">
    <cfRule type="expression" dxfId="86" priority="13">
      <formula>$D$2/$E$2&gt;=0.55</formula>
    </cfRule>
  </conditionalFormatting>
  <conditionalFormatting sqref="O1:O2 AL1:AL2">
    <cfRule type="expression" dxfId="85" priority="14">
      <formula>$D$2/$E$2&gt;=0.6</formula>
    </cfRule>
  </conditionalFormatting>
  <conditionalFormatting sqref="P1:P2 AM1:AM2">
    <cfRule type="expression" dxfId="84" priority="15">
      <formula>$D$2/$E$2&gt;=0.65</formula>
    </cfRule>
  </conditionalFormatting>
  <conditionalFormatting sqref="Q1:Q2 AN1:AN2">
    <cfRule type="expression" dxfId="83" priority="16">
      <formula>$D$2/$E$2&gt;=0.7</formula>
    </cfRule>
  </conditionalFormatting>
  <conditionalFormatting sqref="M1:M2 AJ1:AJ2">
    <cfRule type="expression" dxfId="82" priority="12">
      <formula>$D$2/$E$2&gt;=0.5</formula>
    </cfRule>
  </conditionalFormatting>
  <conditionalFormatting sqref="S1">
    <cfRule type="expression" dxfId="81" priority="2">
      <formula>$S$1&lt;&gt;""</formula>
    </cfRule>
  </conditionalFormatting>
  <conditionalFormatting sqref="D1:R2 AA1:AR2 S2:U2 T1:U1">
    <cfRule type="expression" dxfId="80" priority="1" stopIfTrue="1">
      <formula>$S$1="Feedback OFF"</formula>
    </cfRule>
  </conditionalFormatting>
  <conditionalFormatting sqref="R1:R2 AO1:AO2">
    <cfRule type="expression" dxfId="79" priority="17">
      <formula>$D$2/$E$2&gt;=0.75</formula>
    </cfRule>
  </conditionalFormatting>
  <conditionalFormatting sqref="S1:S2 AP1:AP2">
    <cfRule type="expression" dxfId="78" priority="18">
      <formula>$D$2/$E$2&gt;=0.8</formula>
    </cfRule>
  </conditionalFormatting>
  <conditionalFormatting sqref="T1:T2 AQ1:AQ2">
    <cfRule type="expression" dxfId="77" priority="19">
      <formula>$D$2/$E$2&gt;=0.85</formula>
    </cfRule>
  </conditionalFormatting>
  <conditionalFormatting sqref="U1:U2 AR1:AR2">
    <cfRule type="expression" dxfId="76" priority="20">
      <formula>$D$2/$E$2&gt;=1</formula>
    </cfRule>
  </conditionalFormatting>
  <dataValidations count="1">
    <dataValidation type="list" allowBlank="1" showInputMessage="1" showErrorMessage="1" sqref="P1" xr:uid="{1763B9CD-5BF2-EB4D-89E1-3FC718D6633B}">
      <formula1>"Feedback ON, Taunting ON, Feedback OFF"</formula1>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FF9BF-BEFC-A44C-A77A-1B2FF48EEB6C}">
  <sheetPr>
    <tabColor rgb="FF4FADEA"/>
  </sheetPr>
  <dimension ref="E1:R43"/>
  <sheetViews>
    <sheetView showGridLines="0" topLeftCell="G23" zoomScale="90" zoomScaleNormal="90" zoomScalePageLayoutView="85" workbookViewId="0">
      <selection activeCell="M29" sqref="M29"/>
    </sheetView>
  </sheetViews>
  <sheetFormatPr baseColWidth="10" defaultColWidth="19.83203125" defaultRowHeight="9" x14ac:dyDescent="0.15"/>
  <cols>
    <col min="1" max="3" width="1" style="286" customWidth="1"/>
    <col min="4" max="4" width="2.1640625" style="286" customWidth="1"/>
    <col min="5" max="5" width="15.83203125" style="286" customWidth="1"/>
    <col min="6" max="6" width="13" style="286" customWidth="1"/>
    <col min="7" max="7" width="12.5" style="286" customWidth="1"/>
    <col min="8" max="8" width="14.33203125" style="286" customWidth="1"/>
    <col min="9" max="9" width="14" style="286" customWidth="1"/>
    <col min="10" max="10" width="16" style="286" customWidth="1"/>
    <col min="11" max="11" width="19.83203125" style="286"/>
    <col min="12" max="12" width="18.5" style="286" customWidth="1"/>
    <col min="13" max="13" width="13.83203125" style="286" customWidth="1"/>
    <col min="14" max="14" width="2.6640625" style="286" customWidth="1"/>
    <col min="15" max="15" width="4.33203125" style="286" customWidth="1"/>
    <col min="16" max="16" width="112.1640625" style="286" customWidth="1"/>
    <col min="17" max="17" width="13" style="286" customWidth="1"/>
    <col min="18" max="18" width="8.5" style="286" customWidth="1"/>
    <col min="19" max="19" width="11.5" style="286" customWidth="1"/>
    <col min="20" max="20" width="8.5" style="286" customWidth="1"/>
    <col min="21" max="21" width="13" style="286" customWidth="1"/>
    <col min="22" max="22" width="11.5" style="286" customWidth="1"/>
    <col min="23" max="23" width="6.83203125" style="286" customWidth="1"/>
    <col min="24" max="16384" width="19.83203125" style="286"/>
  </cols>
  <sheetData>
    <row r="1" spans="5:13" s="327" customFormat="1" x14ac:dyDescent="0.15"/>
    <row r="2" spans="5:13" s="327" customFormat="1" x14ac:dyDescent="0.15"/>
    <row r="3" spans="5:13" s="286" customFormat="1" ht="5" customHeight="1" x14ac:dyDescent="0.15"/>
    <row r="5" spans="5:13" s="286" customFormat="1" x14ac:dyDescent="0.15">
      <c r="E5" s="303">
        <v>0</v>
      </c>
    </row>
    <row r="6" spans="5:13" s="286" customFormat="1" x14ac:dyDescent="0.15">
      <c r="E6" s="404">
        <v>0</v>
      </c>
      <c r="F6" s="404"/>
      <c r="G6" s="404"/>
      <c r="H6" s="404"/>
      <c r="I6" s="404"/>
      <c r="J6" s="404"/>
      <c r="K6" s="404"/>
      <c r="L6" s="404"/>
    </row>
    <row r="7" spans="5:13" s="286" customFormat="1" x14ac:dyDescent="0.15">
      <c r="E7" s="404"/>
      <c r="F7" s="404"/>
      <c r="G7" s="404"/>
      <c r="H7" s="404"/>
      <c r="I7" s="404"/>
      <c r="J7" s="404"/>
      <c r="K7" s="404"/>
      <c r="L7" s="404"/>
    </row>
    <row r="8" spans="5:13" s="286" customFormat="1" x14ac:dyDescent="0.15">
      <c r="E8" s="303">
        <v>0</v>
      </c>
    </row>
    <row r="9" spans="5:13" s="286" customFormat="1" x14ac:dyDescent="0.15">
      <c r="E9" s="420">
        <v>0</v>
      </c>
      <c r="M9" s="406"/>
    </row>
    <row r="10" spans="5:13" s="286" customFormat="1" x14ac:dyDescent="0.15">
      <c r="E10" s="421">
        <v>0</v>
      </c>
    </row>
    <row r="11" spans="5:13" s="286" customFormat="1" x14ac:dyDescent="0.15">
      <c r="E11" s="422">
        <v>0</v>
      </c>
    </row>
    <row r="12" spans="5:13" s="286" customFormat="1" x14ac:dyDescent="0.15">
      <c r="E12" s="406">
        <v>0</v>
      </c>
    </row>
    <row r="13" spans="5:13" s="286" customFormat="1" x14ac:dyDescent="0.15">
      <c r="E13" s="406">
        <v>0</v>
      </c>
    </row>
    <row r="14" spans="5:13" s="286" customFormat="1" x14ac:dyDescent="0.15">
      <c r="E14" s="408">
        <v>0</v>
      </c>
    </row>
    <row r="15" spans="5:13" s="286" customFormat="1" x14ac:dyDescent="0.15">
      <c r="E15" s="406">
        <v>0</v>
      </c>
    </row>
    <row r="16" spans="5:13" s="286" customFormat="1" x14ac:dyDescent="0.15">
      <c r="E16" s="408">
        <v>0</v>
      </c>
    </row>
    <row r="17" spans="5:17" s="286" customFormat="1" x14ac:dyDescent="0.15">
      <c r="E17" s="408">
        <v>0</v>
      </c>
    </row>
    <row r="18" spans="5:17" s="286" customFormat="1" x14ac:dyDescent="0.15"/>
    <row r="20" spans="5:17" s="286" customFormat="1" ht="25.5" customHeight="1" x14ac:dyDescent="0.15">
      <c r="H20" s="309">
        <v>0</v>
      </c>
      <c r="I20" s="309"/>
      <c r="L20" s="309">
        <v>0</v>
      </c>
      <c r="M20" s="309"/>
    </row>
    <row r="21" spans="5:17" s="286" customFormat="1" x14ac:dyDescent="0.15">
      <c r="H21" s="423">
        <v>0</v>
      </c>
      <c r="I21" s="423">
        <v>0</v>
      </c>
      <c r="L21" s="423">
        <v>0</v>
      </c>
      <c r="M21" s="423">
        <v>0</v>
      </c>
    </row>
    <row r="22" spans="5:17" s="286" customFormat="1" x14ac:dyDescent="0.15">
      <c r="H22" s="317">
        <v>0</v>
      </c>
      <c r="I22" s="424">
        <v>0</v>
      </c>
      <c r="L22" s="424">
        <v>0</v>
      </c>
      <c r="M22" s="424">
        <v>0</v>
      </c>
    </row>
    <row r="23" spans="5:17" s="286" customFormat="1" x14ac:dyDescent="0.15">
      <c r="H23" s="317">
        <v>0</v>
      </c>
      <c r="I23" s="424">
        <v>0</v>
      </c>
      <c r="L23" s="424">
        <v>0</v>
      </c>
      <c r="M23" s="424">
        <v>0</v>
      </c>
    </row>
    <row r="24" spans="5:17" s="286" customFormat="1" x14ac:dyDescent="0.15">
      <c r="H24" s="317">
        <v>0</v>
      </c>
      <c r="I24" s="301">
        <v>0</v>
      </c>
    </row>
    <row r="25" spans="5:17" s="286" customFormat="1" ht="9" customHeight="1" x14ac:dyDescent="0.15"/>
    <row r="27" spans="5:17" s="286" customFormat="1" ht="35.75" customHeight="1" x14ac:dyDescent="0.15">
      <c r="E27" s="425"/>
      <c r="F27" s="425"/>
      <c r="G27" s="423">
        <v>0</v>
      </c>
      <c r="H27" s="425"/>
      <c r="I27" s="423">
        <v>0</v>
      </c>
      <c r="J27" s="423"/>
      <c r="K27" s="423">
        <v>0</v>
      </c>
      <c r="L27" s="423">
        <v>0</v>
      </c>
      <c r="M27" s="423">
        <v>0</v>
      </c>
    </row>
    <row r="28" spans="5:17" s="286" customFormat="1" ht="43" customHeight="1" x14ac:dyDescent="0.15">
      <c r="E28" s="423">
        <v>0</v>
      </c>
      <c r="F28" s="423">
        <v>0</v>
      </c>
      <c r="G28" s="423">
        <v>0</v>
      </c>
      <c r="H28" s="423">
        <v>0</v>
      </c>
      <c r="I28" s="426">
        <v>0</v>
      </c>
      <c r="J28" s="423">
        <v>0</v>
      </c>
      <c r="K28" s="423">
        <v>0</v>
      </c>
      <c r="L28" s="423">
        <v>0</v>
      </c>
      <c r="M28" s="423">
        <v>0</v>
      </c>
    </row>
    <row r="29" spans="5:17" s="286" customFormat="1" ht="19.25" customHeight="1" x14ac:dyDescent="0.15">
      <c r="E29" s="301">
        <v>0</v>
      </c>
      <c r="F29" s="301">
        <v>0</v>
      </c>
      <c r="G29" s="427">
        <v>1</v>
      </c>
      <c r="H29" s="428">
        <v>0</v>
      </c>
      <c r="I29" s="429">
        <v>1</v>
      </c>
      <c r="J29" s="301">
        <v>0</v>
      </c>
      <c r="K29" s="301">
        <v>1</v>
      </c>
      <c r="L29" s="430">
        <v>1</v>
      </c>
      <c r="M29" s="431">
        <v>1</v>
      </c>
      <c r="P29" s="419">
        <v>0</v>
      </c>
      <c r="Q29" s="419">
        <v>0</v>
      </c>
    </row>
    <row r="30" spans="5:17" s="286" customFormat="1" ht="96" customHeight="1" x14ac:dyDescent="0.15">
      <c r="E30" s="301">
        <v>0</v>
      </c>
      <c r="F30" s="301">
        <v>0</v>
      </c>
      <c r="G30" s="427">
        <v>1</v>
      </c>
      <c r="H30" s="428">
        <v>0</v>
      </c>
      <c r="I30" s="429">
        <v>1</v>
      </c>
      <c r="J30" s="301">
        <v>0</v>
      </c>
      <c r="K30" s="301">
        <v>1</v>
      </c>
      <c r="L30" s="430">
        <v>1</v>
      </c>
      <c r="M30" s="431">
        <v>1</v>
      </c>
      <c r="P30" s="316">
        <v>0</v>
      </c>
      <c r="Q30" s="317">
        <v>0</v>
      </c>
    </row>
    <row r="31" spans="5:17" s="286" customFormat="1" ht="96" customHeight="1" x14ac:dyDescent="0.15">
      <c r="E31" s="301">
        <v>0</v>
      </c>
      <c r="F31" s="301">
        <v>0</v>
      </c>
      <c r="G31" s="427">
        <v>0</v>
      </c>
      <c r="H31" s="428">
        <v>0</v>
      </c>
      <c r="I31" s="429">
        <v>0</v>
      </c>
      <c r="J31" s="301">
        <v>0</v>
      </c>
      <c r="K31" s="301">
        <v>0</v>
      </c>
      <c r="L31" s="430">
        <v>0</v>
      </c>
      <c r="M31" s="431">
        <v>0</v>
      </c>
      <c r="P31" s="316">
        <v>0</v>
      </c>
      <c r="Q31" s="317">
        <v>0</v>
      </c>
    </row>
    <row r="32" spans="5:17" s="286" customFormat="1" ht="96" customHeight="1" x14ac:dyDescent="0.15">
      <c r="E32" s="301">
        <v>0</v>
      </c>
      <c r="F32" s="301">
        <v>0</v>
      </c>
      <c r="G32" s="427">
        <v>0</v>
      </c>
      <c r="H32" s="428">
        <v>0</v>
      </c>
      <c r="I32" s="429">
        <v>0</v>
      </c>
      <c r="J32" s="301">
        <v>0</v>
      </c>
      <c r="K32" s="301">
        <v>0</v>
      </c>
      <c r="L32" s="430">
        <v>0</v>
      </c>
      <c r="M32" s="431">
        <v>0</v>
      </c>
      <c r="P32" s="316">
        <v>0</v>
      </c>
      <c r="Q32" s="317">
        <v>0</v>
      </c>
    </row>
    <row r="33" spans="5:18" s="286" customFormat="1" ht="96" customHeight="1" x14ac:dyDescent="0.15">
      <c r="E33" s="301">
        <v>0</v>
      </c>
      <c r="F33" s="424">
        <v>0</v>
      </c>
      <c r="G33" s="427">
        <v>0</v>
      </c>
      <c r="H33" s="428">
        <v>0</v>
      </c>
      <c r="I33" s="429">
        <v>0</v>
      </c>
      <c r="J33" s="301">
        <v>0</v>
      </c>
      <c r="K33" s="301">
        <v>0</v>
      </c>
      <c r="L33" s="430">
        <v>0</v>
      </c>
      <c r="M33" s="431">
        <v>0</v>
      </c>
      <c r="P33" s="316">
        <v>0</v>
      </c>
      <c r="Q33" s="317">
        <v>0</v>
      </c>
    </row>
    <row r="34" spans="5:18" s="286" customFormat="1" ht="96" customHeight="1" x14ac:dyDescent="0.15">
      <c r="E34" s="301">
        <v>0</v>
      </c>
      <c r="F34" s="301">
        <v>0</v>
      </c>
      <c r="G34" s="427">
        <v>0</v>
      </c>
      <c r="H34" s="428">
        <v>0</v>
      </c>
      <c r="I34" s="429">
        <v>0</v>
      </c>
      <c r="J34" s="301">
        <v>0</v>
      </c>
      <c r="K34" s="301">
        <v>0</v>
      </c>
      <c r="L34" s="430">
        <v>0</v>
      </c>
      <c r="M34" s="431">
        <v>0</v>
      </c>
      <c r="P34" s="316">
        <v>0</v>
      </c>
      <c r="Q34" s="317">
        <v>0</v>
      </c>
    </row>
    <row r="35" spans="5:18" s="286" customFormat="1" x14ac:dyDescent="0.15">
      <c r="E35" s="301">
        <v>0</v>
      </c>
      <c r="F35" s="301">
        <v>0</v>
      </c>
      <c r="G35" s="427">
        <v>0</v>
      </c>
      <c r="H35" s="428">
        <v>0</v>
      </c>
      <c r="I35" s="429">
        <v>0</v>
      </c>
      <c r="J35" s="301">
        <v>0</v>
      </c>
      <c r="K35" s="301">
        <v>0</v>
      </c>
      <c r="L35" s="430">
        <v>0</v>
      </c>
      <c r="M35" s="431">
        <v>0</v>
      </c>
      <c r="Q35" s="345">
        <v>5</v>
      </c>
      <c r="R35" s="286">
        <v>0</v>
      </c>
    </row>
    <row r="36" spans="5:18" s="286" customFormat="1" x14ac:dyDescent="0.15">
      <c r="E36" s="301">
        <v>0</v>
      </c>
      <c r="F36" s="301">
        <v>0</v>
      </c>
      <c r="G36" s="427">
        <v>0</v>
      </c>
      <c r="H36" s="428">
        <v>0</v>
      </c>
      <c r="I36" s="429">
        <v>0</v>
      </c>
      <c r="J36" s="301">
        <v>0</v>
      </c>
      <c r="K36" s="301">
        <v>0</v>
      </c>
      <c r="L36" s="430">
        <v>0</v>
      </c>
      <c r="M36" s="431">
        <v>0</v>
      </c>
    </row>
    <row r="37" spans="5:18" s="286" customFormat="1" x14ac:dyDescent="0.15">
      <c r="E37" s="301">
        <v>0</v>
      </c>
      <c r="F37" s="424">
        <v>0</v>
      </c>
      <c r="G37" s="427">
        <v>0</v>
      </c>
      <c r="H37" s="428">
        <v>0</v>
      </c>
      <c r="I37" s="429">
        <v>0</v>
      </c>
      <c r="J37" s="301">
        <v>0</v>
      </c>
      <c r="K37" s="301">
        <v>0</v>
      </c>
      <c r="L37" s="430">
        <v>0</v>
      </c>
      <c r="M37" s="431">
        <v>0</v>
      </c>
    </row>
    <row r="38" spans="5:18" s="286" customFormat="1" x14ac:dyDescent="0.15">
      <c r="E38" s="301">
        <v>0</v>
      </c>
      <c r="F38" s="301">
        <v>0</v>
      </c>
      <c r="G38" s="427">
        <v>1</v>
      </c>
      <c r="H38" s="431">
        <v>0</v>
      </c>
      <c r="I38" s="429">
        <v>1</v>
      </c>
      <c r="J38" s="301">
        <v>0</v>
      </c>
      <c r="K38" s="301">
        <v>0</v>
      </c>
      <c r="L38" s="430">
        <v>0</v>
      </c>
      <c r="M38" s="431">
        <v>0</v>
      </c>
    </row>
    <row r="39" spans="5:18" s="286" customFormat="1" hidden="1" x14ac:dyDescent="0.15">
      <c r="E39" s="301"/>
      <c r="F39" s="301"/>
      <c r="G39" s="427"/>
      <c r="H39" s="431"/>
      <c r="I39" s="429"/>
      <c r="J39" s="301">
        <v>0</v>
      </c>
      <c r="K39" s="301">
        <v>0</v>
      </c>
      <c r="L39" s="430">
        <v>0</v>
      </c>
      <c r="M39" s="431">
        <v>0</v>
      </c>
    </row>
    <row r="40" spans="5:18" s="286" customFormat="1" x14ac:dyDescent="0.15">
      <c r="E40" s="301">
        <v>0</v>
      </c>
      <c r="F40" s="301">
        <v>0</v>
      </c>
      <c r="G40" s="427">
        <v>1</v>
      </c>
      <c r="H40" s="431">
        <v>0</v>
      </c>
      <c r="I40" s="429">
        <v>1</v>
      </c>
      <c r="J40" s="301">
        <v>0</v>
      </c>
      <c r="K40" s="301">
        <v>0</v>
      </c>
      <c r="L40" s="430">
        <v>0</v>
      </c>
      <c r="M40" s="431">
        <v>0</v>
      </c>
    </row>
    <row r="41" spans="5:18" s="286" customFormat="1" x14ac:dyDescent="0.15">
      <c r="E41" s="301">
        <v>0</v>
      </c>
      <c r="F41" s="301">
        <v>0</v>
      </c>
      <c r="G41" s="427">
        <v>1</v>
      </c>
      <c r="H41" s="431">
        <v>0</v>
      </c>
      <c r="I41" s="429">
        <v>1</v>
      </c>
      <c r="J41" s="301">
        <v>0</v>
      </c>
      <c r="K41" s="301">
        <v>0</v>
      </c>
      <c r="L41" s="430">
        <v>0</v>
      </c>
      <c r="M41" s="431">
        <v>0</v>
      </c>
    </row>
    <row r="42" spans="5:18" s="286" customFormat="1" x14ac:dyDescent="0.15">
      <c r="E42" s="301">
        <v>0</v>
      </c>
      <c r="F42" s="424">
        <v>0</v>
      </c>
      <c r="G42" s="427">
        <v>0</v>
      </c>
      <c r="H42" s="431">
        <v>0</v>
      </c>
      <c r="I42" s="429">
        <v>0</v>
      </c>
      <c r="J42" s="301">
        <v>0</v>
      </c>
      <c r="K42" s="301">
        <v>0</v>
      </c>
      <c r="L42" s="430">
        <v>0</v>
      </c>
      <c r="M42" s="431">
        <v>0</v>
      </c>
    </row>
    <row r="43" spans="5:18" s="286" customFormat="1" x14ac:dyDescent="0.15">
      <c r="E43" s="301">
        <v>0</v>
      </c>
      <c r="F43" s="424">
        <v>0</v>
      </c>
      <c r="G43" s="427">
        <v>1</v>
      </c>
      <c r="H43" s="431">
        <v>0</v>
      </c>
      <c r="I43" s="429">
        <v>1</v>
      </c>
      <c r="J43" s="301">
        <v>0</v>
      </c>
      <c r="K43" s="301">
        <v>1</v>
      </c>
      <c r="L43" s="430">
        <v>1</v>
      </c>
      <c r="M43" s="431">
        <v>1</v>
      </c>
    </row>
  </sheetData>
  <mergeCells count="3">
    <mergeCell ref="E6:L7"/>
    <mergeCell ref="H20:I20"/>
    <mergeCell ref="L20:M20"/>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747FC-AAE0-0B48-82C6-3A580AD276F4}">
  <sheetPr>
    <tabColor rgb="FF4FADEA"/>
  </sheetPr>
  <dimension ref="D1:R43"/>
  <sheetViews>
    <sheetView showGridLines="0" topLeftCell="G23" zoomScale="90" zoomScaleNormal="90" zoomScalePageLayoutView="85" workbookViewId="0">
      <selection activeCell="K29" sqref="K29"/>
    </sheetView>
  </sheetViews>
  <sheetFormatPr baseColWidth="10" defaultColWidth="19.83203125" defaultRowHeight="9" x14ac:dyDescent="0.15"/>
  <cols>
    <col min="1" max="3" width="1" style="286" customWidth="1"/>
    <col min="4" max="4" width="2.1640625" style="286" customWidth="1"/>
    <col min="5" max="5" width="15.83203125" style="286" customWidth="1"/>
    <col min="6" max="6" width="13" style="286" customWidth="1"/>
    <col min="7" max="7" width="12.5" style="286" customWidth="1"/>
    <col min="8" max="8" width="14.33203125" style="286" customWidth="1"/>
    <col min="9" max="9" width="14" style="286" customWidth="1"/>
    <col min="10" max="10" width="16" style="286" customWidth="1"/>
    <col min="11" max="11" width="19.83203125" style="286"/>
    <col min="12" max="12" width="18.5" style="286" customWidth="1"/>
    <col min="13" max="13" width="13.83203125" style="286" customWidth="1"/>
    <col min="14" max="14" width="2.6640625" style="286" customWidth="1"/>
    <col min="15" max="15" width="4.33203125" style="286" customWidth="1"/>
    <col min="16" max="16" width="112.1640625" style="286" customWidth="1"/>
    <col min="17" max="17" width="13" style="286" customWidth="1"/>
    <col min="18" max="18" width="8.5" style="286" customWidth="1"/>
    <col min="19" max="19" width="11.5" style="286" customWidth="1"/>
    <col min="20" max="20" width="8.5" style="286" customWidth="1"/>
    <col min="21" max="21" width="13" style="286" customWidth="1"/>
    <col min="22" max="22" width="11.5" style="286" customWidth="1"/>
    <col min="23" max="23" width="6.83203125" style="286" customWidth="1"/>
    <col min="24" max="16384" width="19.83203125" style="286"/>
  </cols>
  <sheetData>
    <row r="1" spans="4:13" s="327" customFormat="1" x14ac:dyDescent="0.15">
      <c r="L1" s="327" t="s">
        <v>491</v>
      </c>
    </row>
    <row r="2" spans="4:13" s="327" customFormat="1" x14ac:dyDescent="0.15">
      <c r="D2" s="346">
        <f ca="1">IF('6 Sales Commissions '!$G$2="DRAGGING CELLS IS NOT PERMITTED. PLEASE UNDO LAST ACTION!!",0,IF('6 Sales Commissions '!$S$1&lt;&gt;"Feedback OFF",IF(Scoreboard!$F$26="",IFERROR(IF(E2=0,F2,IF(F2/E2&gt;=Scoreboard!$F$19,F2,"")),""),0),0))</f>
        <v>0</v>
      </c>
      <c r="E2" s="346">
        <f>SUMIF('6 Sales Commissions PT'!A3:$AO$43,"&gt;0")</f>
        <v>26</v>
      </c>
      <c r="F2" s="327">
        <f ca="1">SUMIFS('6 Sales Commissions PT'!A3:$AO$43, '6 Sales Commissions PT'!A3:$AO$43, "&gt;0", '6 Sales Commissions SC'!A3:$AO$43, "PerfectMsg")+ABS(SUMIFS('6 Sales Commissions PT'!A3:$AO$43, '6 Sales Commissions PT'!A3:$AO$43, "&lt;0", '6 Sales Commissions SC'!A3:$AO$43, "PerfectMsg"))</f>
        <v>0</v>
      </c>
    </row>
    <row r="3" spans="4:13" s="286" customFormat="1" ht="5" customHeight="1" x14ac:dyDescent="0.15"/>
    <row r="5" spans="4:13" s="286" customFormat="1" x14ac:dyDescent="0.15">
      <c r="E5" s="303">
        <v>0</v>
      </c>
    </row>
    <row r="6" spans="4:13" s="286" customFormat="1" x14ac:dyDescent="0.15">
      <c r="E6" s="404">
        <v>0</v>
      </c>
      <c r="F6" s="404"/>
      <c r="G6" s="404"/>
      <c r="H6" s="404"/>
      <c r="I6" s="404"/>
      <c r="J6" s="404"/>
      <c r="K6" s="404"/>
      <c r="L6" s="404"/>
    </row>
    <row r="7" spans="4:13" s="286" customFormat="1" x14ac:dyDescent="0.15">
      <c r="E7" s="404"/>
      <c r="F7" s="404"/>
      <c r="G7" s="404"/>
      <c r="H7" s="404"/>
      <c r="I7" s="404"/>
      <c r="J7" s="404"/>
      <c r="K7" s="404"/>
      <c r="L7" s="404"/>
    </row>
    <row r="8" spans="4:13" s="286" customFormat="1" x14ac:dyDescent="0.15">
      <c r="E8" s="303">
        <v>0</v>
      </c>
    </row>
    <row r="9" spans="4:13" s="286" customFormat="1" x14ac:dyDescent="0.15">
      <c r="E9" s="420">
        <v>0</v>
      </c>
      <c r="M9" s="406"/>
    </row>
    <row r="10" spans="4:13" s="286" customFormat="1" x14ac:dyDescent="0.15">
      <c r="E10" s="421">
        <v>0</v>
      </c>
    </row>
    <row r="11" spans="4:13" s="286" customFormat="1" x14ac:dyDescent="0.15">
      <c r="E11" s="422">
        <v>0</v>
      </c>
    </row>
    <row r="12" spans="4:13" s="286" customFormat="1" x14ac:dyDescent="0.15">
      <c r="E12" s="406">
        <v>0</v>
      </c>
    </row>
    <row r="13" spans="4:13" s="286" customFormat="1" x14ac:dyDescent="0.15">
      <c r="E13" s="406">
        <v>0</v>
      </c>
    </row>
    <row r="14" spans="4:13" s="286" customFormat="1" x14ac:dyDescent="0.15">
      <c r="E14" s="408">
        <v>0</v>
      </c>
    </row>
    <row r="15" spans="4:13" s="286" customFormat="1" x14ac:dyDescent="0.15">
      <c r="E15" s="406">
        <v>0</v>
      </c>
    </row>
    <row r="16" spans="4:13" s="286" customFormat="1" x14ac:dyDescent="0.15">
      <c r="E16" s="408">
        <v>0</v>
      </c>
    </row>
    <row r="17" spans="5:17" s="286" customFormat="1" x14ac:dyDescent="0.15">
      <c r="E17" s="408">
        <v>0</v>
      </c>
    </row>
    <row r="18" spans="5:17" s="286" customFormat="1" x14ac:dyDescent="0.15"/>
    <row r="20" spans="5:17" s="286" customFormat="1" ht="25.5" customHeight="1" x14ac:dyDescent="0.15">
      <c r="H20" s="309">
        <v>0</v>
      </c>
      <c r="I20" s="309"/>
      <c r="L20" s="309">
        <v>0</v>
      </c>
      <c r="M20" s="309"/>
    </row>
    <row r="21" spans="5:17" s="286" customFormat="1" x14ac:dyDescent="0.15">
      <c r="H21" s="423">
        <v>0</v>
      </c>
      <c r="I21" s="423">
        <v>0</v>
      </c>
      <c r="L21" s="423">
        <v>0</v>
      </c>
      <c r="M21" s="423">
        <v>0</v>
      </c>
    </row>
    <row r="22" spans="5:17" s="286" customFormat="1" x14ac:dyDescent="0.15">
      <c r="H22" s="317">
        <v>0</v>
      </c>
      <c r="I22" s="424">
        <v>0</v>
      </c>
      <c r="L22" s="424">
        <v>0</v>
      </c>
      <c r="M22" s="424">
        <v>0</v>
      </c>
    </row>
    <row r="23" spans="5:17" s="286" customFormat="1" x14ac:dyDescent="0.15">
      <c r="H23" s="317">
        <v>0</v>
      </c>
      <c r="I23" s="424">
        <v>0</v>
      </c>
      <c r="L23" s="424">
        <v>0</v>
      </c>
      <c r="M23" s="424">
        <v>0</v>
      </c>
    </row>
    <row r="24" spans="5:17" s="286" customFormat="1" x14ac:dyDescent="0.15">
      <c r="H24" s="317">
        <v>0</v>
      </c>
      <c r="I24" s="301">
        <v>0</v>
      </c>
    </row>
    <row r="25" spans="5:17" s="286" customFormat="1" ht="9" customHeight="1" x14ac:dyDescent="0.15"/>
    <row r="27" spans="5:17" s="286" customFormat="1" ht="35.75" customHeight="1" x14ac:dyDescent="0.15">
      <c r="E27" s="425"/>
      <c r="F27" s="425"/>
      <c r="G27" s="423">
        <v>0</v>
      </c>
      <c r="H27" s="425"/>
      <c r="I27" s="423">
        <v>0</v>
      </c>
      <c r="J27" s="423"/>
      <c r="K27" s="423">
        <v>0</v>
      </c>
      <c r="L27" s="423">
        <v>0</v>
      </c>
      <c r="M27" s="423">
        <v>0</v>
      </c>
    </row>
    <row r="28" spans="5:17" s="286" customFormat="1" ht="43" customHeight="1" x14ac:dyDescent="0.15">
      <c r="E28" s="423">
        <v>0</v>
      </c>
      <c r="F28" s="423">
        <v>0</v>
      </c>
      <c r="G28" s="423">
        <v>0</v>
      </c>
      <c r="H28" s="423">
        <v>0</v>
      </c>
      <c r="I28" s="426">
        <v>0</v>
      </c>
      <c r="J28" s="423">
        <v>0</v>
      </c>
      <c r="K28" s="423">
        <v>0</v>
      </c>
      <c r="L28" s="423">
        <v>0</v>
      </c>
      <c r="M28" s="423">
        <v>0</v>
      </c>
    </row>
    <row r="29" spans="5:17" s="286" customFormat="1" ht="19.25" customHeight="1" x14ac:dyDescent="0.15">
      <c r="E29" s="301">
        <v>0</v>
      </c>
      <c r="F29" s="301">
        <v>0</v>
      </c>
      <c r="G29" s="427" t="str">
        <f ca="1">_xlfn.IFS(ISBLANK('6 Sales Commissions '!G29),"",IF(NOT(ISNA('#_6 Sales Commissions '!G29)),IF(ISNA('6 Sales Commissions '!G29),TRUE,FALSE),FALSE),"StuNAMsg",IF(AND(ISNA('#_6 Sales Commissions '!G29),ISNA('6 Sales Commissions '!G29)),TRUE,FALSE),"PerfectMsg",IF(NOT(ISERROR('#_6 Sales Commissions '!G29)),IF(ISERROR('6 Sales Commissions '!G29),TRUE,FALSE),FALSE),"StuErrorMsg",IF(TYPE('#_6 Sales Commissions '!G29)&lt;&gt;TYPE('6 Sales Commissions '!G29),TRUE,FALSE),"WrongTypeMsg",IF(_xlfn.ISFORMULA('#_6 Sales Commissions '!G29),IF(NOT(_xlfn.ISFORMULA('6 Sales Commissions '!G29)),TRUE),FALSE),"MissingFormulaMsg",IF(NOT(AND(ISNUMBER(FIND("[",_xlfn.FORMULATEXT('#_6 Sales Commissions '!G29))),ISNUMBER(FIND("!",_xlfn.FORMULATEXT('#_6 Sales Commissions '!G29))))),AND(ISNUMBER(FIND("[",_xlfn.FORMULATEXT('6 Sales Commissions '!G29))),ISNUMBER(FIND("!",_xlfn.FORMULATEXT('6 Sales Commissions '!G29)))),FALSE),"ExternalRefsMsg",IF(ISNUMBER('#_6 Sales Commissions '!G29),IF(ABS('#_6 Sales Commissions '!G29-'6 Sales Commissions '!G29)&gt;0.00001,TRUE,FALSE),IF('#_6 Sales Commissions '!G29&lt;&gt;'6 Sales Commissions '!G29,TRUE,FALSE)),IF(ISNUMBER('#_6 Sales Commissions '!G29),IF('#_6 Sales Commissions '!G29&gt;'6 Sales Commissions '!G29,"TooLow","TooHigh"),"WrongAnswer"),NOT(_xlfn.ISFORMULA('#_6 Sales Commissions '!G29)),"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'!G29),_xlfn.FORMULATEXT('6 Sales Commissions '!G29),'6 Sales Commissions '!G29),"9","#"),"8","#"),"7","#"),"6","#"),"5","#"),"4","#"),"3","#"),"2","#"),"1","#"),"0","#"),CHAR(10),""),"$",""),"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'!G29),_xlfn.FORMULATEXT('6 Sales Commissions '!G29),'6 Sales Commissions '!G29),"9","#"),"8","#"),"7","#"),"6","#"),"5","#"),"4","#"),"3","#"),"2","#"),"1","#"),"0","#"),CHAR(10),""),"$",""),"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'!G29),_xlfn.FORMULATEXT('#_6 Sales Commissions '!G29),'#_6 Sales Commissions '!G29),"9","#"),"8","#"),"7","#"),"6","#"),"5","#"),"4","#"),"3","#"),"2","#"),"1","#"),"0","#"),CHAR(10),""),"$",""),"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'!G29),_xlfn.FORMULATEXT('#_6 Sales Commissions '!G29),'#_6 Sales Commissions '!G29),"9","#"),"8","#"),"7","#"),"6","#"),"5","#"),"4","#"),"3","#"),"2","#"),"1","#"),"0","#"),CHAR(10),""),"$","")," ",""),",","@"),"&gt;","@"),"&lt;","@"),"=","@"),")","@"),"(","@"),"^","@"),"/","@"),"+","@"),"*","@"),"-","@"),"@#","")))/2,TRUE,FALSE),"HardCodeMsg",IF(LEN(IF(_xlfn.ISFORMULA('6 Sales Commissions '!G29),_xlfn.FORMULATEXT('6 Sales Commissions '!G29),'6 Sales Commissions '!G29))-LEN(SUBSTITUTE(IF(_xlfn.ISFORMULA('6 Sales Commissions '!G29),_xlfn.FORMULATEXT('6 Sales Commissions '!G29),'6 Sales Commissions '!G29),"""",""))&gt;LEN(IF(_xlfn.ISFORMULA('#_6 Sales Commissions '!G29),_xlfn.FORMULATEXT('#_6 Sales Commissions '!G29),'#_6 Sales Commissions '!G29))-LEN(SUBSTITUTE(IF(_xlfn.ISFORMULA('#_6 Sales Commissions '!G29),_xlfn.FORMULATEXT('#_6 Sales Commissions '!G29),'#_6 Sales Commissions '!G29),"""","")),TRUE,FALSE),"HardQuoteMsg",IF(LEN(IF(_xlfn.ISFORMULA('6 Sales Commissions '!G29),_xlfn.FORMULATEXT('6 Sales Commissions '!G29),'6 Sales Commissions '!G29))-LEN(SUBSTITUTE(IF(_xlfn.ISFORMULA('6 Sales Commissions '!G29),_xlfn.FORMULATEXT('6 Sales Commissions '!G29),'6 Sales Commissions '!G29),"$",""))&lt;0.5*(LEN(IF(_xlfn.ISFORMULA('#_6 Sales Commissions '!G29),_xlfn.FORMULATEXT('#_6 Sales Commissions '!G29),'#_6 Sales Commissions '!G29))-LEN(SUBSTITUTE(IF(_xlfn.ISFORMULA('#_6 Sales Commissions '!G29),_xlfn.FORMULATEXT('#_6 Sales Commissions '!G29),'#_6 Sales Commissions '!G29),"$",""))),TRUE,FALSE),"MissingAbsMsg",TRUE,"PerfectMsg")</f>
        <v/>
      </c>
      <c r="H29" s="428">
        <v>27324</v>
      </c>
      <c r="I29" s="429" t="str">
        <f ca="1">_xlfn.IFS(ISBLANK('6 Sales Commissions '!I29),"",IF(NOT(ISNA('#_6 Sales Commissions '!I29)),IF(ISNA('6 Sales Commissions '!I29),TRUE,FALSE),FALSE),"StuNAMsg",IF(AND(ISNA('#_6 Sales Commissions '!I29),ISNA('6 Sales Commissions '!I29)),TRUE,FALSE),"PerfectMsg",IF(NOT(ISERROR('#_6 Sales Commissions '!I29)),IF(ISERROR('6 Sales Commissions '!I29),TRUE,FALSE),FALSE),"StuErrorMsg",IF(TYPE('#_6 Sales Commissions '!I29)&lt;&gt;TYPE('6 Sales Commissions '!I29),TRUE,FALSE),"WrongTypeMsg",IF(_xlfn.ISFORMULA('#_6 Sales Commissions '!I29),IF(NOT(_xlfn.ISFORMULA('6 Sales Commissions '!I29)),TRUE),FALSE),"MissingFormulaMsg",IF(NOT(AND(ISNUMBER(FIND("[",_xlfn.FORMULATEXT('#_6 Sales Commissions '!I29))),ISNUMBER(FIND("!",_xlfn.FORMULATEXT('#_6 Sales Commissions '!I29))))),AND(ISNUMBER(FIND("[",_xlfn.FORMULATEXT('6 Sales Commissions '!I29))),ISNUMBER(FIND("!",_xlfn.FORMULATEXT('6 Sales Commissions '!I29)))),FALSE),"ExternalRefsMsg",IF(ISNUMBER('#_6 Sales Commissions '!I29),IF(ABS('#_6 Sales Commissions '!I29-'6 Sales Commissions '!I29)&gt;0.00001,TRUE,FALSE),IF('#_6 Sales Commissions '!I29&lt;&gt;'6 Sales Commissions '!I29,TRUE,FALSE)),IF(ISNUMBER('#_6 Sales Commissions '!I29),IF('#_6 Sales Commissions '!I29&gt;'6 Sales Commissions '!I29,"TooLow","TooHigh"),"WrongAnswer"),NOT(_xlfn.ISFORMULA('#_6 Sales Commissions '!I29)),"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'!I29),_xlfn.FORMULATEXT('6 Sales Commissions '!I29),'6 Sales Commissions '!I29),"9","#"),"8","#"),"7","#"),"6","#"),"5","#"),"4","#"),"3","#"),"2","#"),"1","#"),"0","#"),CHAR(10),""),"$",""),"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'!I29),_xlfn.FORMULATEXT('6 Sales Commissions '!I29),'6 Sales Commissions '!I29),"9","#"),"8","#"),"7","#"),"6","#"),"5","#"),"4","#"),"3","#"),"2","#"),"1","#"),"0","#"),CHAR(10),""),"$",""),"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'!I29),_xlfn.FORMULATEXT('#_6 Sales Commissions '!I29),'#_6 Sales Commissions '!I29),"9","#"),"8","#"),"7","#"),"6","#"),"5","#"),"4","#"),"3","#"),"2","#"),"1","#"),"0","#"),CHAR(10),""),"$",""),"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'!I29),_xlfn.FORMULATEXT('#_6 Sales Commissions '!I29),'#_6 Sales Commissions '!I29),"9","#"),"8","#"),"7","#"),"6","#"),"5","#"),"4","#"),"3","#"),"2","#"),"1","#"),"0","#"),CHAR(10),""),"$","")," ",""),",","@"),"&gt;","@"),"&lt;","@"),"=","@"),")","@"),"(","@"),"^","@"),"/","@"),"+","@"),"*","@"),"-","@"),"@#","")))/2,TRUE,FALSE),"HardCodeMsg",IF(LEN(IF(_xlfn.ISFORMULA('6 Sales Commissions '!I29),_xlfn.FORMULATEXT('6 Sales Commissions '!I29),'6 Sales Commissions '!I29))-LEN(SUBSTITUTE(IF(_xlfn.ISFORMULA('6 Sales Commissions '!I29),_xlfn.FORMULATEXT('6 Sales Commissions '!I29),'6 Sales Commissions '!I29),"""",""))&gt;LEN(IF(_xlfn.ISFORMULA('#_6 Sales Commissions '!I29),_xlfn.FORMULATEXT('#_6 Sales Commissions '!I29),'#_6 Sales Commissions '!I29))-LEN(SUBSTITUTE(IF(_xlfn.ISFORMULA('#_6 Sales Commissions '!I29),_xlfn.FORMULATEXT('#_6 Sales Commissions '!I29),'#_6 Sales Commissions '!I29),"""","")),TRUE,FALSE),"HardQuoteMsg",IF(LEN(IF(_xlfn.ISFORMULA('6 Sales Commissions '!I29),_xlfn.FORMULATEXT('6 Sales Commissions '!I29),'6 Sales Commissions '!I29))-LEN(SUBSTITUTE(IF(_xlfn.ISFORMULA('6 Sales Commissions '!I29),_xlfn.FORMULATEXT('6 Sales Commissions '!I29),'6 Sales Commissions '!I29),"$",""))&lt;0.5*(LEN(IF(_xlfn.ISFORMULA('#_6 Sales Commissions '!I29),_xlfn.FORMULATEXT('#_6 Sales Commissions '!I29),'#_6 Sales Commissions '!I29))-LEN(SUBSTITUTE(IF(_xlfn.ISFORMULA('#_6 Sales Commissions '!I29),_xlfn.FORMULATEXT('#_6 Sales Commissions '!I29),'#_6 Sales Commissions '!I29),"$",""))),TRUE,FALSE),"MissingAbsMsg",TRUE,"PerfectMsg")</f>
        <v/>
      </c>
      <c r="J29" s="301">
        <v>0</v>
      </c>
      <c r="K29" s="301" t="str">
        <f ca="1">_xlfn.IFS(ISBLANK('6 Sales Commissions '!K29),"",IF(NOT(ISNA('#_6 Sales Commissions '!K29)),IF(ISNA('6 Sales Commissions '!K29),TRUE,FALSE),FALSE),"StuNAMsg",IF(AND(ISNA('#_6 Sales Commissions '!K29),ISNA('6 Sales Commissions '!K29)),TRUE,FALSE),"PerfectMsg",IF(NOT(ISERROR('#_6 Sales Commissions '!K29)),IF(ISERROR('6 Sales Commissions '!K29),TRUE,FALSE),FALSE),"StuErrorMsg",IF(TYPE('#_6 Sales Commissions '!K29)&lt;&gt;TYPE('6 Sales Commissions '!K29),TRUE,FALSE),"WrongTypeMsg",IF(_xlfn.ISFORMULA('#_6 Sales Commissions '!K29),IF(NOT(_xlfn.ISFORMULA('6 Sales Commissions '!K29)),TRUE),FALSE),"MissingFormulaMsg",IF(NOT(AND(ISNUMBER(FIND("[",_xlfn.FORMULATEXT('#_6 Sales Commissions '!K29))),ISNUMBER(FIND("!",_xlfn.FORMULATEXT('#_6 Sales Commissions '!K29))))),AND(ISNUMBER(FIND("[",_xlfn.FORMULATEXT('6 Sales Commissions '!K29))),ISNUMBER(FIND("!",_xlfn.FORMULATEXT('6 Sales Commissions '!K29)))),FALSE),"ExternalRefsMsg",IF(ISNUMBER('#_6 Sales Commissions '!K29),IF(ABS('#_6 Sales Commissions '!K29-'6 Sales Commissions '!K29)&gt;0.00001,TRUE,FALSE),IF('#_6 Sales Commissions '!K29&lt;&gt;'6 Sales Commissions '!K29,TRUE,FALSE)),IF(ISNUMBER('#_6 Sales Commissions '!K29),IF('#_6 Sales Commissions '!K29&gt;'6 Sales Commissions '!K29,"TooLow","TooHigh"),"WrongAnswer"),NOT(_xlfn.ISFORMULA('#_6 Sales Commissions '!K29)),"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'!K29),_xlfn.FORMULATEXT('6 Sales Commissions '!K29),'6 Sales Commissions '!K29),"9","#"),"8","#"),"7","#"),"6","#"),"5","#"),"4","#"),"3","#"),"2","#"),"1","#"),"0","#"),CHAR(10),""),"$",""),"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'!K29),_xlfn.FORMULATEXT('6 Sales Commissions '!K29),'6 Sales Commissions '!K29),"9","#"),"8","#"),"7","#"),"6","#"),"5","#"),"4","#"),"3","#"),"2","#"),"1","#"),"0","#"),CHAR(10),""),"$",""),"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'!K29),_xlfn.FORMULATEXT('#_6 Sales Commissions '!K29),'#_6 Sales Commissions '!K29),"9","#"),"8","#"),"7","#"),"6","#"),"5","#"),"4","#"),"3","#"),"2","#"),"1","#"),"0","#"),CHAR(10),""),"$",""),"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'!K29),_xlfn.FORMULATEXT('#_6 Sales Commissions '!K29),'#_6 Sales Commissions '!K29),"9","#"),"8","#"),"7","#"),"6","#"),"5","#"),"4","#"),"3","#"),"2","#"),"1","#"),"0","#"),CHAR(10),""),"$","")," ",""),",","@"),"&gt;","@"),"&lt;","@"),"=","@"),")","@"),"(","@"),"^","@"),"/","@"),"+","@"),"*","@"),"-","@"),"@#","")))/2,TRUE,FALSE),"HardCodeMsg",IF(LEN(IF(_xlfn.ISFORMULA('6 Sales Commissions '!K29),_xlfn.FORMULATEXT('6 Sales Commissions '!K29),'6 Sales Commissions '!K29))-LEN(SUBSTITUTE(IF(_xlfn.ISFORMULA('6 Sales Commissions '!K29),_xlfn.FORMULATEXT('6 Sales Commissions '!K29),'6 Sales Commissions '!K29),"""",""))&gt;LEN(IF(_xlfn.ISFORMULA('#_6 Sales Commissions '!K29),_xlfn.FORMULATEXT('#_6 Sales Commissions '!K29),'#_6 Sales Commissions '!K29))-LEN(SUBSTITUTE(IF(_xlfn.ISFORMULA('#_6 Sales Commissions '!K29),_xlfn.FORMULATEXT('#_6 Sales Commissions '!K29),'#_6 Sales Commissions '!K29),"""","")),TRUE,FALSE),"HardQuoteMsg",IF(LEN(IF(_xlfn.ISFORMULA('6 Sales Commissions '!K29),_xlfn.FORMULATEXT('6 Sales Commissions '!K29),'6 Sales Commissions '!K29))-LEN(SUBSTITUTE(IF(_xlfn.ISFORMULA('6 Sales Commissions '!K29),_xlfn.FORMULATEXT('6 Sales Commissions '!K29),'6 Sales Commissions '!K29),"$",""))&lt;0.5*(LEN(IF(_xlfn.ISFORMULA('#_6 Sales Commissions '!K29),_xlfn.FORMULATEXT('#_6 Sales Commissions '!K29),'#_6 Sales Commissions '!K29))-LEN(SUBSTITUTE(IF(_xlfn.ISFORMULA('#_6 Sales Commissions '!K29),_xlfn.FORMULATEXT('#_6 Sales Commissions '!K29),'#_6 Sales Commissions '!K29),"$",""))),TRUE,FALSE),"MissingAbsMsg",TRUE,"PerfectMsg")</f>
        <v/>
      </c>
      <c r="L29" s="430" t="str">
        <f ca="1">_xlfn.IFS(ISBLANK('6 Sales Commissions '!L29),"",IF(NOT(ISNA('#_6 Sales Commissions '!L29)),IF(ISNA('6 Sales Commissions '!L29),TRUE,FALSE),FALSE),"StuNAMsg",IF(AND(ISNA('#_6 Sales Commissions '!L29),ISNA('6 Sales Commissions '!L29)),TRUE,FALSE),"PerfectMsg",IF(NOT(ISERROR('#_6 Sales Commissions '!L29)),IF(ISERROR('6 Sales Commissions '!L29),TRUE,FALSE),FALSE),"StuErrorMsg",IF(TYPE('#_6 Sales Commissions '!L29)&lt;&gt;TYPE('6 Sales Commissions '!L29),TRUE,FALSE),"WrongTypeMsg",IF(_xlfn.ISFORMULA('#_6 Sales Commissions '!L29),IF(NOT(_xlfn.ISFORMULA('6 Sales Commissions '!L29)),TRUE),FALSE),"MissingFormulaMsg",IF(NOT(AND(ISNUMBER(FIND("[",_xlfn.FORMULATEXT('#_6 Sales Commissions '!L29))),ISNUMBER(FIND("!",_xlfn.FORMULATEXT('#_6 Sales Commissions '!L29))))),AND(ISNUMBER(FIND("[",_xlfn.FORMULATEXT('6 Sales Commissions '!L29))),ISNUMBER(FIND("!",_xlfn.FORMULATEXT('6 Sales Commissions '!L29)))),FALSE),"ExternalRefsMsg",IF(ISNUMBER('#_6 Sales Commissions '!L29),IF(ABS('#_6 Sales Commissions '!L29-'6 Sales Commissions '!L29)&gt;0.00001,TRUE,FALSE),IF('#_6 Sales Commissions '!L29&lt;&gt;'6 Sales Commissions '!L29,TRUE,FALSE)),IF(ISNUMBER('#_6 Sales Commissions '!L29),IF('#_6 Sales Commissions '!L29&gt;'6 Sales Commissions '!L29,"TooLow","TooHigh"),"WrongAnswer"),NOT(_xlfn.ISFORMULA('#_6 Sales Commissions '!L29)),"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'!L29),_xlfn.FORMULATEXT('6 Sales Commissions '!L29),'6 Sales Commissions '!L29),"9","#"),"8","#"),"7","#"),"6","#"),"5","#"),"4","#"),"3","#"),"2","#"),"1","#"),"0","#"),CHAR(10),""),"$",""),"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'!L29),_xlfn.FORMULATEXT('6 Sales Commissions '!L29),'6 Sales Commissions '!L29),"9","#"),"8","#"),"7","#"),"6","#"),"5","#"),"4","#"),"3","#"),"2","#"),"1","#"),"0","#"),CHAR(10),""),"$",""),"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'!L29),_xlfn.FORMULATEXT('#_6 Sales Commissions '!L29),'#_6 Sales Commissions '!L29),"9","#"),"8","#"),"7","#"),"6","#"),"5","#"),"4","#"),"3","#"),"2","#"),"1","#"),"0","#"),CHAR(10),""),"$",""),"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'!L29),_xlfn.FORMULATEXT('#_6 Sales Commissions '!L29),'#_6 Sales Commissions '!L29),"9","#"),"8","#"),"7","#"),"6","#"),"5","#"),"4","#"),"3","#"),"2","#"),"1","#"),"0","#"),CHAR(10),""),"$","")," ",""),",","@"),"&gt;","@"),"&lt;","@"),"=","@"),")","@"),"(","@"),"^","@"),"/","@"),"+","@"),"*","@"),"-","@"),"@#","")))/2,TRUE,FALSE),"HardCodeMsg",IF(LEN(IF(_xlfn.ISFORMULA('6 Sales Commissions '!L29),_xlfn.FORMULATEXT('6 Sales Commissions '!L29),'6 Sales Commissions '!L29))-LEN(SUBSTITUTE(IF(_xlfn.ISFORMULA('6 Sales Commissions '!L29),_xlfn.FORMULATEXT('6 Sales Commissions '!L29),'6 Sales Commissions '!L29),"""",""))&gt;LEN(IF(_xlfn.ISFORMULA('#_6 Sales Commissions '!L29),_xlfn.FORMULATEXT('#_6 Sales Commissions '!L29),'#_6 Sales Commissions '!L29))-LEN(SUBSTITUTE(IF(_xlfn.ISFORMULA('#_6 Sales Commissions '!L29),_xlfn.FORMULATEXT('#_6 Sales Commissions '!L29),'#_6 Sales Commissions '!L29),"""","")),TRUE,FALSE),"HardQuoteMsg",IF(LEN(IF(_xlfn.ISFORMULA('6 Sales Commissions '!L29),_xlfn.FORMULATEXT('6 Sales Commissions '!L29),'6 Sales Commissions '!L29))-LEN(SUBSTITUTE(IF(_xlfn.ISFORMULA('6 Sales Commissions '!L29),_xlfn.FORMULATEXT('6 Sales Commissions '!L29),'6 Sales Commissions '!L29),"$",""))&lt;0.5*(LEN(IF(_xlfn.ISFORMULA('#_6 Sales Commissions '!L29),_xlfn.FORMULATEXT('#_6 Sales Commissions '!L29),'#_6 Sales Commissions '!L29))-LEN(SUBSTITUTE(IF(_xlfn.ISFORMULA('#_6 Sales Commissions '!L29),_xlfn.FORMULATEXT('#_6 Sales Commissions '!L29),'#_6 Sales Commissions '!L29),"$",""))),TRUE,FALSE),"MissingAbsMsg",TRUE,"PerfectMsg")</f>
        <v/>
      </c>
      <c r="M29" s="431" t="str">
        <f ca="1">_xlfn.IFS(ISBLANK('6 Sales Commissions '!M29),"",IF(NOT(ISNA('#_6 Sales Commissions '!M29)),IF(ISNA('6 Sales Commissions '!M29),TRUE,FALSE),FALSE),"StuNAMsg",IF(AND(ISNA('#_6 Sales Commissions '!M29),ISNA('6 Sales Commissions '!M29)),TRUE,FALSE),"PerfectMsg",IF(NOT(ISERROR('#_6 Sales Commissions '!M29)),IF(ISERROR('6 Sales Commissions '!M29),TRUE,FALSE),FALSE),"StuErrorMsg",IF(TYPE('#_6 Sales Commissions '!M29)&lt;&gt;TYPE('6 Sales Commissions '!M29),TRUE,FALSE),"WrongTypeMsg",IF(_xlfn.ISFORMULA('#_6 Sales Commissions '!M29),IF(NOT(_xlfn.ISFORMULA('6 Sales Commissions '!M29)),TRUE),FALSE),"MissingFormulaMsg",IF(NOT(AND(ISNUMBER(FIND("[",_xlfn.FORMULATEXT('#_6 Sales Commissions '!M29))),ISNUMBER(FIND("!",_xlfn.FORMULATEXT('#_6 Sales Commissions '!M29))))),AND(ISNUMBER(FIND("[",_xlfn.FORMULATEXT('6 Sales Commissions '!M29))),ISNUMBER(FIND("!",_xlfn.FORMULATEXT('6 Sales Commissions '!M29)))),FALSE),"ExternalRefsMsg",IF(ISNUMBER('#_6 Sales Commissions '!M29),IF(ABS('#_6 Sales Commissions '!M29-'6 Sales Commissions '!M29)&gt;0.00001,TRUE,FALSE),IF('#_6 Sales Commissions '!M29&lt;&gt;'6 Sales Commissions '!M29,TRUE,FALSE)),IF(ISNUMBER('#_6 Sales Commissions '!M29),IF('#_6 Sales Commissions '!M29&gt;'6 Sales Commissions '!M29,"TooLow","TooHigh"),"WrongAnswer"),NOT(_xlfn.ISFORMULA('#_6 Sales Commissions '!M29)),"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'!M29),_xlfn.FORMULATEXT('6 Sales Commissions '!M29),'6 Sales Commissions '!M29),"9","#"),"8","#"),"7","#"),"6","#"),"5","#"),"4","#"),"3","#"),"2","#"),"1","#"),"0","#"),CHAR(10),""),"$",""),"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'!M29),_xlfn.FORMULATEXT('6 Sales Commissions '!M29),'6 Sales Commissions '!M29),"9","#"),"8","#"),"7","#"),"6","#"),"5","#"),"4","#"),"3","#"),"2","#"),"1","#"),"0","#"),CHAR(10),""),"$",""),"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'!M29),_xlfn.FORMULATEXT('#_6 Sales Commissions '!M29),'#_6 Sales Commissions '!M29),"9","#"),"8","#"),"7","#"),"6","#"),"5","#"),"4","#"),"3","#"),"2","#"),"1","#"),"0","#"),CHAR(10),""),"$",""),"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'!M29),_xlfn.FORMULATEXT('#_6 Sales Commissions '!M29),'#_6 Sales Commissions '!M29),"9","#"),"8","#"),"7","#"),"6","#"),"5","#"),"4","#"),"3","#"),"2","#"),"1","#"),"0","#"),CHAR(10),""),"$","")," ",""),",","@"),"&gt;","@"),"&lt;","@"),"=","@"),")","@"),"(","@"),"^","@"),"/","@"),"+","@"),"*","@"),"-","@"),"@#","")))/2,TRUE,FALSE),"HardCodeMsg",IF(LEN(IF(_xlfn.ISFORMULA('6 Sales Commissions '!M29),_xlfn.FORMULATEXT('6 Sales Commissions '!M29),'6 Sales Commissions '!M29))-LEN(SUBSTITUTE(IF(_xlfn.ISFORMULA('6 Sales Commissions '!M29),_xlfn.FORMULATEXT('6 Sales Commissions '!M29),'6 Sales Commissions '!M29),"""",""))&gt;LEN(IF(_xlfn.ISFORMULA('#_6 Sales Commissions '!M29),_xlfn.FORMULATEXT('#_6 Sales Commissions '!M29),'#_6 Sales Commissions '!M29))-LEN(SUBSTITUTE(IF(_xlfn.ISFORMULA('#_6 Sales Commissions '!M29),_xlfn.FORMULATEXT('#_6 Sales Commissions '!M29),'#_6 Sales Commissions '!M29),"""","")),TRUE,FALSE),"HardQuoteMsg",IF(LEN(IF(_xlfn.ISFORMULA('6 Sales Commissions '!M29),_xlfn.FORMULATEXT('6 Sales Commissions '!M29),'6 Sales Commissions '!M29))-LEN(SUBSTITUTE(IF(_xlfn.ISFORMULA('6 Sales Commissions '!M29),_xlfn.FORMULATEXT('6 Sales Commissions '!M29),'6 Sales Commissions '!M29),"$",""))&lt;0.5*(LEN(IF(_xlfn.ISFORMULA('#_6 Sales Commissions '!M29),_xlfn.FORMULATEXT('#_6 Sales Commissions '!M29),'#_6 Sales Commissions '!M29))-LEN(SUBSTITUTE(IF(_xlfn.ISFORMULA('#_6 Sales Commissions '!M29),_xlfn.FORMULATEXT('#_6 Sales Commissions '!M29),'#_6 Sales Commissions '!M29),"$",""))),TRUE,FALSE),"MissingAbsMsg",TRUE,"PerfectMsg")</f>
        <v/>
      </c>
      <c r="P29" s="419">
        <v>0</v>
      </c>
      <c r="Q29" s="419">
        <v>0</v>
      </c>
    </row>
    <row r="30" spans="5:17" s="286" customFormat="1" ht="96" customHeight="1" x14ac:dyDescent="0.15">
      <c r="E30" s="301">
        <v>0</v>
      </c>
      <c r="F30" s="301">
        <v>0</v>
      </c>
      <c r="G30" s="427" t="str">
        <f ca="1">_xlfn.IFS(ISBLANK('6 Sales Commissions '!G30),"",IF(NOT(ISNA('#_6 Sales Commissions '!G30)),IF(ISNA('6 Sales Commissions '!G30),TRUE,FALSE),FALSE),"StuNAMsg",IF(AND(ISNA('#_6 Sales Commissions '!G30),ISNA('6 Sales Commissions '!G30)),TRUE,FALSE),"PerfectMsg",IF(NOT(ISERROR('#_6 Sales Commissions '!G30)),IF(ISERROR('6 Sales Commissions '!G30),TRUE,FALSE),FALSE),"StuErrorMsg",IF(TYPE('#_6 Sales Commissions '!G30)&lt;&gt;TYPE('6 Sales Commissions '!G30),TRUE,FALSE),"WrongTypeMsg",IF(_xlfn.ISFORMULA('#_6 Sales Commissions '!G30),IF(NOT(_xlfn.ISFORMULA('6 Sales Commissions '!G30)),TRUE),FALSE),"MissingFormulaMsg",IF(NOT(AND(ISNUMBER(FIND("[",_xlfn.FORMULATEXT('#_6 Sales Commissions '!G30))),ISNUMBER(FIND("!",_xlfn.FORMULATEXT('#_6 Sales Commissions '!G30))))),AND(ISNUMBER(FIND("[",_xlfn.FORMULATEXT('6 Sales Commissions '!G30))),ISNUMBER(FIND("!",_xlfn.FORMULATEXT('6 Sales Commissions '!G30)))),FALSE),"ExternalRefsMsg",IF(ISNUMBER('#_6 Sales Commissions '!G30),IF(ABS('#_6 Sales Commissions '!G30-'6 Sales Commissions '!G30)&gt;0.00001,TRUE,FALSE),IF('#_6 Sales Commissions '!G30&lt;&gt;'6 Sales Commissions '!G30,TRUE,FALSE)),IF(ISNUMBER('#_6 Sales Commissions '!G30),IF('#_6 Sales Commissions '!G30&gt;'6 Sales Commissions '!G30,"TooLow","TooHigh"),"WrongAnswer"),NOT(_xlfn.ISFORMULA('#_6 Sales Commissions '!G30)),"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'!G30),_xlfn.FORMULATEXT('6 Sales Commissions '!G30),'6 Sales Commissions '!G30),"9","#"),"8","#"),"7","#"),"6","#"),"5","#"),"4","#"),"3","#"),"2","#"),"1","#"),"0","#"),CHAR(10),""),"$",""),"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'!G30),_xlfn.FORMULATEXT('6 Sales Commissions '!G30),'6 Sales Commissions '!G30),"9","#"),"8","#"),"7","#"),"6","#"),"5","#"),"4","#"),"3","#"),"2","#"),"1","#"),"0","#"),CHAR(10),""),"$",""),"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'!G30),_xlfn.FORMULATEXT('#_6 Sales Commissions '!G30),'#_6 Sales Commissions '!G30),"9","#"),"8","#"),"7","#"),"6","#"),"5","#"),"4","#"),"3","#"),"2","#"),"1","#"),"0","#"),CHAR(10),""),"$",""),"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'!G30),_xlfn.FORMULATEXT('#_6 Sales Commissions '!G30),'#_6 Sales Commissions '!G30),"9","#"),"8","#"),"7","#"),"6","#"),"5","#"),"4","#"),"3","#"),"2","#"),"1","#"),"0","#"),CHAR(10),""),"$","")," ",""),",","@"),"&gt;","@"),"&lt;","@"),"=","@"),")","@"),"(","@"),"^","@"),"/","@"),"+","@"),"*","@"),"-","@"),"@#","")))/2,TRUE,FALSE),"HardCodeMsg",IF(LEN(IF(_xlfn.ISFORMULA('6 Sales Commissions '!G30),_xlfn.FORMULATEXT('6 Sales Commissions '!G30),'6 Sales Commissions '!G30))-LEN(SUBSTITUTE(IF(_xlfn.ISFORMULA('6 Sales Commissions '!G30),_xlfn.FORMULATEXT('6 Sales Commissions '!G30),'6 Sales Commissions '!G30),"""",""))&gt;LEN(IF(_xlfn.ISFORMULA('#_6 Sales Commissions '!G30),_xlfn.FORMULATEXT('#_6 Sales Commissions '!G30),'#_6 Sales Commissions '!G30))-LEN(SUBSTITUTE(IF(_xlfn.ISFORMULA('#_6 Sales Commissions '!G30),_xlfn.FORMULATEXT('#_6 Sales Commissions '!G30),'#_6 Sales Commissions '!G30),"""","")),TRUE,FALSE),"HardQuoteMsg",IF(LEN(IF(_xlfn.ISFORMULA('6 Sales Commissions '!G30),_xlfn.FORMULATEXT('6 Sales Commissions '!G30),'6 Sales Commissions '!G30))-LEN(SUBSTITUTE(IF(_xlfn.ISFORMULA('6 Sales Commissions '!G30),_xlfn.FORMULATEXT('6 Sales Commissions '!G30),'6 Sales Commissions '!G30),"$",""))&lt;0.5*(LEN(IF(_xlfn.ISFORMULA('#_6 Sales Commissions '!G30),_xlfn.FORMULATEXT('#_6 Sales Commissions '!G30),'#_6 Sales Commissions '!G30))-LEN(SUBSTITUTE(IF(_xlfn.ISFORMULA('#_6 Sales Commissions '!G30),_xlfn.FORMULATEXT('#_6 Sales Commissions '!G30),'#_6 Sales Commissions '!G30),"$",""))),TRUE,FALSE),"MissingAbsMsg",TRUE,"PerfectMsg")</f>
        <v/>
      </c>
      <c r="H30" s="428">
        <v>17011</v>
      </c>
      <c r="I30" s="429" t="str">
        <f ca="1">_xlfn.IFS(ISBLANK('6 Sales Commissions '!I30),"",IF(NOT(ISNA('#_6 Sales Commissions '!I30)),IF(ISNA('6 Sales Commissions '!I30),TRUE,FALSE),FALSE),"StuNAMsg",IF(AND(ISNA('#_6 Sales Commissions '!I30),ISNA('6 Sales Commissions '!I30)),TRUE,FALSE),"PerfectMsg",IF(NOT(ISERROR('#_6 Sales Commissions '!I30)),IF(ISERROR('6 Sales Commissions '!I30),TRUE,FALSE),FALSE),"StuErrorMsg",IF(TYPE('#_6 Sales Commissions '!I30)&lt;&gt;TYPE('6 Sales Commissions '!I30),TRUE,FALSE),"WrongTypeMsg",IF(_xlfn.ISFORMULA('#_6 Sales Commissions '!I30),IF(NOT(_xlfn.ISFORMULA('6 Sales Commissions '!I30)),TRUE),FALSE),"MissingFormulaMsg",IF(NOT(AND(ISNUMBER(FIND("[",_xlfn.FORMULATEXT('#_6 Sales Commissions '!I30))),ISNUMBER(FIND("!",_xlfn.FORMULATEXT('#_6 Sales Commissions '!I30))))),AND(ISNUMBER(FIND("[",_xlfn.FORMULATEXT('6 Sales Commissions '!I30))),ISNUMBER(FIND("!",_xlfn.FORMULATEXT('6 Sales Commissions '!I30)))),FALSE),"ExternalRefsMsg",IF(ISNUMBER('#_6 Sales Commissions '!I30),IF(ABS('#_6 Sales Commissions '!I30-'6 Sales Commissions '!I30)&gt;0.00001,TRUE,FALSE),IF('#_6 Sales Commissions '!I30&lt;&gt;'6 Sales Commissions '!I30,TRUE,FALSE)),IF(ISNUMBER('#_6 Sales Commissions '!I30),IF('#_6 Sales Commissions '!I30&gt;'6 Sales Commissions '!I30,"TooLow","TooHigh"),"WrongAnswer"),NOT(_xlfn.ISFORMULA('#_6 Sales Commissions '!I30)),"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'!I30),_xlfn.FORMULATEXT('6 Sales Commissions '!I30),'6 Sales Commissions '!I30),"9","#"),"8","#"),"7","#"),"6","#"),"5","#"),"4","#"),"3","#"),"2","#"),"1","#"),"0","#"),CHAR(10),""),"$",""),"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'!I30),_xlfn.FORMULATEXT('6 Sales Commissions '!I30),'6 Sales Commissions '!I30),"9","#"),"8","#"),"7","#"),"6","#"),"5","#"),"4","#"),"3","#"),"2","#"),"1","#"),"0","#"),CHAR(10),""),"$",""),"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'!I30),_xlfn.FORMULATEXT('#_6 Sales Commissions '!I30),'#_6 Sales Commissions '!I30),"9","#"),"8","#"),"7","#"),"6","#"),"5","#"),"4","#"),"3","#"),"2","#"),"1","#"),"0","#"),CHAR(10),""),"$",""),"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'!I30),_xlfn.FORMULATEXT('#_6 Sales Commissions '!I30),'#_6 Sales Commissions '!I30),"9","#"),"8","#"),"7","#"),"6","#"),"5","#"),"4","#"),"3","#"),"2","#"),"1","#"),"0","#"),CHAR(10),""),"$","")," ",""),",","@"),"&gt;","@"),"&lt;","@"),"=","@"),")","@"),"(","@"),"^","@"),"/","@"),"+","@"),"*","@"),"-","@"),"@#","")))/2,TRUE,FALSE),"HardCodeMsg",IF(LEN(IF(_xlfn.ISFORMULA('6 Sales Commissions '!I30),_xlfn.FORMULATEXT('6 Sales Commissions '!I30),'6 Sales Commissions '!I30))-LEN(SUBSTITUTE(IF(_xlfn.ISFORMULA('6 Sales Commissions '!I30),_xlfn.FORMULATEXT('6 Sales Commissions '!I30),'6 Sales Commissions '!I30),"""",""))&gt;LEN(IF(_xlfn.ISFORMULA('#_6 Sales Commissions '!I30),_xlfn.FORMULATEXT('#_6 Sales Commissions '!I30),'#_6 Sales Commissions '!I30))-LEN(SUBSTITUTE(IF(_xlfn.ISFORMULA('#_6 Sales Commissions '!I30),_xlfn.FORMULATEXT('#_6 Sales Commissions '!I30),'#_6 Sales Commissions '!I30),"""","")),TRUE,FALSE),"HardQuoteMsg",IF(LEN(IF(_xlfn.ISFORMULA('6 Sales Commissions '!I30),_xlfn.FORMULATEXT('6 Sales Commissions '!I30),'6 Sales Commissions '!I30))-LEN(SUBSTITUTE(IF(_xlfn.ISFORMULA('6 Sales Commissions '!I30),_xlfn.FORMULATEXT('6 Sales Commissions '!I30),'6 Sales Commissions '!I30),"$",""))&lt;0.5*(LEN(IF(_xlfn.ISFORMULA('#_6 Sales Commissions '!I30),_xlfn.FORMULATEXT('#_6 Sales Commissions '!I30),'#_6 Sales Commissions '!I30))-LEN(SUBSTITUTE(IF(_xlfn.ISFORMULA('#_6 Sales Commissions '!I30),_xlfn.FORMULATEXT('#_6 Sales Commissions '!I30),'#_6 Sales Commissions '!I30),"$",""))),TRUE,FALSE),"MissingAbsMsg",TRUE,"PerfectMsg")</f>
        <v/>
      </c>
      <c r="J30" s="301">
        <v>0</v>
      </c>
      <c r="K30" s="301" t="str">
        <f ca="1">_xlfn.IFS(ISBLANK('6 Sales Commissions '!K30),"",IF(NOT(ISNA('#_6 Sales Commissions '!K30)),IF(ISNA('6 Sales Commissions '!K30),TRUE,FALSE),FALSE),"StuNAMsg",IF(AND(ISNA('#_6 Sales Commissions '!K30),ISNA('6 Sales Commissions '!K30)),TRUE,FALSE),"PerfectMsg",IF(NOT(ISERROR('#_6 Sales Commissions '!K30)),IF(ISERROR('6 Sales Commissions '!K30),TRUE,FALSE),FALSE),"StuErrorMsg",IF(TYPE('#_6 Sales Commissions '!K30)&lt;&gt;TYPE('6 Sales Commissions '!K30),TRUE,FALSE),"WrongTypeMsg",IF(_xlfn.ISFORMULA('#_6 Sales Commissions '!K30),IF(NOT(_xlfn.ISFORMULA('6 Sales Commissions '!K30)),TRUE),FALSE),"MissingFormulaMsg",IF(NOT(AND(ISNUMBER(FIND("[",_xlfn.FORMULATEXT('#_6 Sales Commissions '!K30))),ISNUMBER(FIND("!",_xlfn.FORMULATEXT('#_6 Sales Commissions '!K30))))),AND(ISNUMBER(FIND("[",_xlfn.FORMULATEXT('6 Sales Commissions '!K30))),ISNUMBER(FIND("!",_xlfn.FORMULATEXT('6 Sales Commissions '!K30)))),FALSE),"ExternalRefsMsg",IF(ISNUMBER('#_6 Sales Commissions '!K30),IF(ABS('#_6 Sales Commissions '!K30-'6 Sales Commissions '!K30)&gt;0.00001,TRUE,FALSE),IF('#_6 Sales Commissions '!K30&lt;&gt;'6 Sales Commissions '!K30,TRUE,FALSE)),IF(ISNUMBER('#_6 Sales Commissions '!K30),IF('#_6 Sales Commissions '!K30&gt;'6 Sales Commissions '!K30,"TooLow","TooHigh"),"WrongAnswer"),NOT(_xlfn.ISFORMULA('#_6 Sales Commissions '!K30)),"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'!K30),_xlfn.FORMULATEXT('6 Sales Commissions '!K30),'6 Sales Commissions '!K30),"9","#"),"8","#"),"7","#"),"6","#"),"5","#"),"4","#"),"3","#"),"2","#"),"1","#"),"0","#"),CHAR(10),""),"$",""),"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'!K30),_xlfn.FORMULATEXT('6 Sales Commissions '!K30),'6 Sales Commissions '!K30),"9","#"),"8","#"),"7","#"),"6","#"),"5","#"),"4","#"),"3","#"),"2","#"),"1","#"),"0","#"),CHAR(10),""),"$",""),"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'!K30),_xlfn.FORMULATEXT('#_6 Sales Commissions '!K30),'#_6 Sales Commissions '!K30),"9","#"),"8","#"),"7","#"),"6","#"),"5","#"),"4","#"),"3","#"),"2","#"),"1","#"),"0","#"),CHAR(10),""),"$",""),"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'!K30),_xlfn.FORMULATEXT('#_6 Sales Commissions '!K30),'#_6 Sales Commissions '!K30),"9","#"),"8","#"),"7","#"),"6","#"),"5","#"),"4","#"),"3","#"),"2","#"),"1","#"),"0","#"),CHAR(10),""),"$","")," ",""),",","@"),"&gt;","@"),"&lt;","@"),"=","@"),")","@"),"(","@"),"^","@"),"/","@"),"+","@"),"*","@"),"-","@"),"@#","")))/2,TRUE,FALSE),"HardCodeMsg",IF(LEN(IF(_xlfn.ISFORMULA('6 Sales Commissions '!K30),_xlfn.FORMULATEXT('6 Sales Commissions '!K30),'6 Sales Commissions '!K30))-LEN(SUBSTITUTE(IF(_xlfn.ISFORMULA('6 Sales Commissions '!K30),_xlfn.FORMULATEXT('6 Sales Commissions '!K30),'6 Sales Commissions '!K30),"""",""))&gt;LEN(IF(_xlfn.ISFORMULA('#_6 Sales Commissions '!K30),_xlfn.FORMULATEXT('#_6 Sales Commissions '!K30),'#_6 Sales Commissions '!K30))-LEN(SUBSTITUTE(IF(_xlfn.ISFORMULA('#_6 Sales Commissions '!K30),_xlfn.FORMULATEXT('#_6 Sales Commissions '!K30),'#_6 Sales Commissions '!K30),"""","")),TRUE,FALSE),"HardQuoteMsg",IF(LEN(IF(_xlfn.ISFORMULA('6 Sales Commissions '!K30),_xlfn.FORMULATEXT('6 Sales Commissions '!K30),'6 Sales Commissions '!K30))-LEN(SUBSTITUTE(IF(_xlfn.ISFORMULA('6 Sales Commissions '!K30),_xlfn.FORMULATEXT('6 Sales Commissions '!K30),'6 Sales Commissions '!K30),"$",""))&lt;0.5*(LEN(IF(_xlfn.ISFORMULA('#_6 Sales Commissions '!K30),_xlfn.FORMULATEXT('#_6 Sales Commissions '!K30),'#_6 Sales Commissions '!K30))-LEN(SUBSTITUTE(IF(_xlfn.ISFORMULA('#_6 Sales Commissions '!K30),_xlfn.FORMULATEXT('#_6 Sales Commissions '!K30),'#_6 Sales Commissions '!K30),"$",""))),TRUE,FALSE),"MissingAbsMsg",TRUE,"PerfectMsg")</f>
        <v/>
      </c>
      <c r="L30" s="430" t="str">
        <f ca="1">_xlfn.IFS(ISBLANK('6 Sales Commissions '!L30),"",IF(NOT(ISNA('#_6 Sales Commissions '!L30)),IF(ISNA('6 Sales Commissions '!L30),TRUE,FALSE),FALSE),"StuNAMsg",IF(AND(ISNA('#_6 Sales Commissions '!L30),ISNA('6 Sales Commissions '!L30)),TRUE,FALSE),"PerfectMsg",IF(NOT(ISERROR('#_6 Sales Commissions '!L30)),IF(ISERROR('6 Sales Commissions '!L30),TRUE,FALSE),FALSE),"StuErrorMsg",IF(TYPE('#_6 Sales Commissions '!L30)&lt;&gt;TYPE('6 Sales Commissions '!L30),TRUE,FALSE),"WrongTypeMsg",IF(_xlfn.ISFORMULA('#_6 Sales Commissions '!L30),IF(NOT(_xlfn.ISFORMULA('6 Sales Commissions '!L30)),TRUE),FALSE),"MissingFormulaMsg",IF(NOT(AND(ISNUMBER(FIND("[",_xlfn.FORMULATEXT('#_6 Sales Commissions '!L30))),ISNUMBER(FIND("!",_xlfn.FORMULATEXT('#_6 Sales Commissions '!L30))))),AND(ISNUMBER(FIND("[",_xlfn.FORMULATEXT('6 Sales Commissions '!L30))),ISNUMBER(FIND("!",_xlfn.FORMULATEXT('6 Sales Commissions '!L30)))),FALSE),"ExternalRefsMsg",IF(ISNUMBER('#_6 Sales Commissions '!L30),IF(ABS('#_6 Sales Commissions '!L30-'6 Sales Commissions '!L30)&gt;0.00001,TRUE,FALSE),IF('#_6 Sales Commissions '!L30&lt;&gt;'6 Sales Commissions '!L30,TRUE,FALSE)),IF(ISNUMBER('#_6 Sales Commissions '!L30),IF('#_6 Sales Commissions '!L30&gt;'6 Sales Commissions '!L30,"TooLow","TooHigh"),"WrongAnswer"),NOT(_xlfn.ISFORMULA('#_6 Sales Commissions '!L30)),"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'!L30),_xlfn.FORMULATEXT('6 Sales Commissions '!L30),'6 Sales Commissions '!L30),"9","#"),"8","#"),"7","#"),"6","#"),"5","#"),"4","#"),"3","#"),"2","#"),"1","#"),"0","#"),CHAR(10),""),"$",""),"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'!L30),_xlfn.FORMULATEXT('6 Sales Commissions '!L30),'6 Sales Commissions '!L30),"9","#"),"8","#"),"7","#"),"6","#"),"5","#"),"4","#"),"3","#"),"2","#"),"1","#"),"0","#"),CHAR(10),""),"$",""),"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'!L30),_xlfn.FORMULATEXT('#_6 Sales Commissions '!L30),'#_6 Sales Commissions '!L30),"9","#"),"8","#"),"7","#"),"6","#"),"5","#"),"4","#"),"3","#"),"2","#"),"1","#"),"0","#"),CHAR(10),""),"$",""),"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'!L30),_xlfn.FORMULATEXT('#_6 Sales Commissions '!L30),'#_6 Sales Commissions '!L30),"9","#"),"8","#"),"7","#"),"6","#"),"5","#"),"4","#"),"3","#"),"2","#"),"1","#"),"0","#"),CHAR(10),""),"$","")," ",""),",","@"),"&gt;","@"),"&lt;","@"),"=","@"),")","@"),"(","@"),"^","@"),"/","@"),"+","@"),"*","@"),"-","@"),"@#","")))/2,TRUE,FALSE),"HardCodeMsg",IF(LEN(IF(_xlfn.ISFORMULA('6 Sales Commissions '!L30),_xlfn.FORMULATEXT('6 Sales Commissions '!L30),'6 Sales Commissions '!L30))-LEN(SUBSTITUTE(IF(_xlfn.ISFORMULA('6 Sales Commissions '!L30),_xlfn.FORMULATEXT('6 Sales Commissions '!L30),'6 Sales Commissions '!L30),"""",""))&gt;LEN(IF(_xlfn.ISFORMULA('#_6 Sales Commissions '!L30),_xlfn.FORMULATEXT('#_6 Sales Commissions '!L30),'#_6 Sales Commissions '!L30))-LEN(SUBSTITUTE(IF(_xlfn.ISFORMULA('#_6 Sales Commissions '!L30),_xlfn.FORMULATEXT('#_6 Sales Commissions '!L30),'#_6 Sales Commissions '!L30),"""","")),TRUE,FALSE),"HardQuoteMsg",IF(LEN(IF(_xlfn.ISFORMULA('6 Sales Commissions '!L30),_xlfn.FORMULATEXT('6 Sales Commissions '!L30),'6 Sales Commissions '!L30))-LEN(SUBSTITUTE(IF(_xlfn.ISFORMULA('6 Sales Commissions '!L30),_xlfn.FORMULATEXT('6 Sales Commissions '!L30),'6 Sales Commissions '!L30),"$",""))&lt;0.5*(LEN(IF(_xlfn.ISFORMULA('#_6 Sales Commissions '!L30),_xlfn.FORMULATEXT('#_6 Sales Commissions '!L30),'#_6 Sales Commissions '!L30))-LEN(SUBSTITUTE(IF(_xlfn.ISFORMULA('#_6 Sales Commissions '!L30),_xlfn.FORMULATEXT('#_6 Sales Commissions '!L30),'#_6 Sales Commissions '!L30),"$",""))),TRUE,FALSE),"MissingAbsMsg",TRUE,"PerfectMsg")</f>
        <v/>
      </c>
      <c r="M30" s="431" t="str">
        <f ca="1">_xlfn.IFS(ISBLANK('6 Sales Commissions '!M30),"",IF(NOT(ISNA('#_6 Sales Commissions '!M30)),IF(ISNA('6 Sales Commissions '!M30),TRUE,FALSE),FALSE),"StuNAMsg",IF(AND(ISNA('#_6 Sales Commissions '!M30),ISNA('6 Sales Commissions '!M30)),TRUE,FALSE),"PerfectMsg",IF(NOT(ISERROR('#_6 Sales Commissions '!M30)),IF(ISERROR('6 Sales Commissions '!M30),TRUE,FALSE),FALSE),"StuErrorMsg",IF(TYPE('#_6 Sales Commissions '!M30)&lt;&gt;TYPE('6 Sales Commissions '!M30),TRUE,FALSE),"WrongTypeMsg",IF(_xlfn.ISFORMULA('#_6 Sales Commissions '!M30),IF(NOT(_xlfn.ISFORMULA('6 Sales Commissions '!M30)),TRUE),FALSE),"MissingFormulaMsg",IF(NOT(AND(ISNUMBER(FIND("[",_xlfn.FORMULATEXT('#_6 Sales Commissions '!M30))),ISNUMBER(FIND("!",_xlfn.FORMULATEXT('#_6 Sales Commissions '!M30))))),AND(ISNUMBER(FIND("[",_xlfn.FORMULATEXT('6 Sales Commissions '!M30))),ISNUMBER(FIND("!",_xlfn.FORMULATEXT('6 Sales Commissions '!M30)))),FALSE),"ExternalRefsMsg",IF(ISNUMBER('#_6 Sales Commissions '!M30),IF(ABS('#_6 Sales Commissions '!M30-'6 Sales Commissions '!M30)&gt;0.00001,TRUE,FALSE),IF('#_6 Sales Commissions '!M30&lt;&gt;'6 Sales Commissions '!M30,TRUE,FALSE)),IF(ISNUMBER('#_6 Sales Commissions '!M30),IF('#_6 Sales Commissions '!M30&gt;'6 Sales Commissions '!M30,"TooLow","TooHigh"),"WrongAnswer"),NOT(_xlfn.ISFORMULA('#_6 Sales Commissions '!M30)),"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'!M30),_xlfn.FORMULATEXT('6 Sales Commissions '!M30),'6 Sales Commissions '!M30),"9","#"),"8","#"),"7","#"),"6","#"),"5","#"),"4","#"),"3","#"),"2","#"),"1","#"),"0","#"),CHAR(10),""),"$",""),"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'!M30),_xlfn.FORMULATEXT('6 Sales Commissions '!M30),'6 Sales Commissions '!M30),"9","#"),"8","#"),"7","#"),"6","#"),"5","#"),"4","#"),"3","#"),"2","#"),"1","#"),"0","#"),CHAR(10),""),"$",""),"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'!M30),_xlfn.FORMULATEXT('#_6 Sales Commissions '!M30),'#_6 Sales Commissions '!M30),"9","#"),"8","#"),"7","#"),"6","#"),"5","#"),"4","#"),"3","#"),"2","#"),"1","#"),"0","#"),CHAR(10),""),"$",""),"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'!M30),_xlfn.FORMULATEXT('#_6 Sales Commissions '!M30),'#_6 Sales Commissions '!M30),"9","#"),"8","#"),"7","#"),"6","#"),"5","#"),"4","#"),"3","#"),"2","#"),"1","#"),"0","#"),CHAR(10),""),"$","")," ",""),",","@"),"&gt;","@"),"&lt;","@"),"=","@"),")","@"),"(","@"),"^","@"),"/","@"),"+","@"),"*","@"),"-","@"),"@#","")))/2,TRUE,FALSE),"HardCodeMsg",IF(LEN(IF(_xlfn.ISFORMULA('6 Sales Commissions '!M30),_xlfn.FORMULATEXT('6 Sales Commissions '!M30),'6 Sales Commissions '!M30))-LEN(SUBSTITUTE(IF(_xlfn.ISFORMULA('6 Sales Commissions '!M30),_xlfn.FORMULATEXT('6 Sales Commissions '!M30),'6 Sales Commissions '!M30),"""",""))&gt;LEN(IF(_xlfn.ISFORMULA('#_6 Sales Commissions '!M30),_xlfn.FORMULATEXT('#_6 Sales Commissions '!M30),'#_6 Sales Commissions '!M30))-LEN(SUBSTITUTE(IF(_xlfn.ISFORMULA('#_6 Sales Commissions '!M30),_xlfn.FORMULATEXT('#_6 Sales Commissions '!M30),'#_6 Sales Commissions '!M30),"""","")),TRUE,FALSE),"HardQuoteMsg",IF(LEN(IF(_xlfn.ISFORMULA('6 Sales Commissions '!M30),_xlfn.FORMULATEXT('6 Sales Commissions '!M30),'6 Sales Commissions '!M30))-LEN(SUBSTITUTE(IF(_xlfn.ISFORMULA('6 Sales Commissions '!M30),_xlfn.FORMULATEXT('6 Sales Commissions '!M30),'6 Sales Commissions '!M30),"$",""))&lt;0.5*(LEN(IF(_xlfn.ISFORMULA('#_6 Sales Commissions '!M30),_xlfn.FORMULATEXT('#_6 Sales Commissions '!M30),'#_6 Sales Commissions '!M30))-LEN(SUBSTITUTE(IF(_xlfn.ISFORMULA('#_6 Sales Commissions '!M30),_xlfn.FORMULATEXT('#_6 Sales Commissions '!M30),'#_6 Sales Commissions '!M30),"$",""))),TRUE,FALSE),"MissingAbsMsg",TRUE,"PerfectMsg")</f>
        <v/>
      </c>
      <c r="P30" s="316">
        <v>0</v>
      </c>
      <c r="Q30" s="317"/>
    </row>
    <row r="31" spans="5:17" s="286" customFormat="1" ht="96" customHeight="1" x14ac:dyDescent="0.15">
      <c r="E31" s="301">
        <v>0</v>
      </c>
      <c r="F31" s="301">
        <v>0</v>
      </c>
      <c r="G31" s="427" t="str">
        <f ca="1">_xlfn.IFS(ISBLANK('6 Sales Commissions '!G31),"",IF(NOT(ISNA('#_6 Sales Commissions '!G31)),IF(ISNA('6 Sales Commissions '!G31),TRUE,FALSE),FALSE),"StuNAMsg",IF(AND(ISNA('#_6 Sales Commissions '!G31),ISNA('6 Sales Commissions '!G31)),TRUE,FALSE),"PerfectMsg",IF(NOT(ISERROR('#_6 Sales Commissions '!G31)),IF(ISERROR('6 Sales Commissions '!G31),TRUE,FALSE),FALSE),"StuErrorMsg",IF(TYPE('#_6 Sales Commissions '!G31)&lt;&gt;TYPE('6 Sales Commissions '!G31),TRUE,FALSE),"WrongTypeMsg",IF(_xlfn.ISFORMULA('#_6 Sales Commissions '!G31),IF(NOT(_xlfn.ISFORMULA('6 Sales Commissions '!G31)),TRUE),FALSE),"MissingFormulaMsg",IF(NOT(AND(ISNUMBER(FIND("[",_xlfn.FORMULATEXT('#_6 Sales Commissions '!G31))),ISNUMBER(FIND("!",_xlfn.FORMULATEXT('#_6 Sales Commissions '!G31))))),AND(ISNUMBER(FIND("[",_xlfn.FORMULATEXT('6 Sales Commissions '!G31))),ISNUMBER(FIND("!",_xlfn.FORMULATEXT('6 Sales Commissions '!G31)))),FALSE),"ExternalRefsMsg",IF(ISNUMBER('#_6 Sales Commissions '!G31),IF(ABS('#_6 Sales Commissions '!G31-'6 Sales Commissions '!G31)&gt;0.00001,TRUE,FALSE),IF('#_6 Sales Commissions '!G31&lt;&gt;'6 Sales Commissions '!G31,TRUE,FALSE)),IF(ISNUMBER('#_6 Sales Commissions '!G31),IF('#_6 Sales Commissions '!G31&gt;'6 Sales Commissions '!G31,"TooLow","TooHigh"),"WrongAnswer"),NOT(_xlfn.ISFORMULA('#_6 Sales Commissions '!G31)),"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'!G31),_xlfn.FORMULATEXT('6 Sales Commissions '!G31),'6 Sales Commissions '!G31),"9","#"),"8","#"),"7","#"),"6","#"),"5","#"),"4","#"),"3","#"),"2","#"),"1","#"),"0","#"),CHAR(10),""),"$",""),"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'!G31),_xlfn.FORMULATEXT('6 Sales Commissions '!G31),'6 Sales Commissions '!G31),"9","#"),"8","#"),"7","#"),"6","#"),"5","#"),"4","#"),"3","#"),"2","#"),"1","#"),"0","#"),CHAR(10),""),"$",""),"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'!G31),_xlfn.FORMULATEXT('#_6 Sales Commissions '!G31),'#_6 Sales Commissions '!G31),"9","#"),"8","#"),"7","#"),"6","#"),"5","#"),"4","#"),"3","#"),"2","#"),"1","#"),"0","#"),CHAR(10),""),"$",""),"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'!G31),_xlfn.FORMULATEXT('#_6 Sales Commissions '!G31),'#_6 Sales Commissions '!G31),"9","#"),"8","#"),"7","#"),"6","#"),"5","#"),"4","#"),"3","#"),"2","#"),"1","#"),"0","#"),CHAR(10),""),"$","")," ",""),",","@"),"&gt;","@"),"&lt;","@"),"=","@"),")","@"),"(","@"),"^","@"),"/","@"),"+","@"),"*","@"),"-","@"),"@#","")))/2,TRUE,FALSE),"HardCodeMsg",IF(LEN(IF(_xlfn.ISFORMULA('6 Sales Commissions '!G31),_xlfn.FORMULATEXT('6 Sales Commissions '!G31),'6 Sales Commissions '!G31))-LEN(SUBSTITUTE(IF(_xlfn.ISFORMULA('6 Sales Commissions '!G31),_xlfn.FORMULATEXT('6 Sales Commissions '!G31),'6 Sales Commissions '!G31),"""",""))&gt;LEN(IF(_xlfn.ISFORMULA('#_6 Sales Commissions '!G31),_xlfn.FORMULATEXT('#_6 Sales Commissions '!G31),'#_6 Sales Commissions '!G31))-LEN(SUBSTITUTE(IF(_xlfn.ISFORMULA('#_6 Sales Commissions '!G31),_xlfn.FORMULATEXT('#_6 Sales Commissions '!G31),'#_6 Sales Commissions '!G31),"""","")),TRUE,FALSE),"HardQuoteMsg",IF(LEN(IF(_xlfn.ISFORMULA('6 Sales Commissions '!G31),_xlfn.FORMULATEXT('6 Sales Commissions '!G31),'6 Sales Commissions '!G31))-LEN(SUBSTITUTE(IF(_xlfn.ISFORMULA('6 Sales Commissions '!G31),_xlfn.FORMULATEXT('6 Sales Commissions '!G31),'6 Sales Commissions '!G31),"$",""))&lt;0.5*(LEN(IF(_xlfn.ISFORMULA('#_6 Sales Commissions '!G31),_xlfn.FORMULATEXT('#_6 Sales Commissions '!G31),'#_6 Sales Commissions '!G31))-LEN(SUBSTITUTE(IF(_xlfn.ISFORMULA('#_6 Sales Commissions '!G31),_xlfn.FORMULATEXT('#_6 Sales Commissions '!G31),'#_6 Sales Commissions '!G31),"$",""))),TRUE,FALSE),"MissingAbsMsg",TRUE,"PerfectMsg")</f>
        <v/>
      </c>
      <c r="H31" s="428">
        <v>8071</v>
      </c>
      <c r="I31" s="429" t="str">
        <f ca="1">_xlfn.IFS(ISBLANK('6 Sales Commissions '!I31),"",IF(NOT(ISNA('#_6 Sales Commissions '!I31)),IF(ISNA('6 Sales Commissions '!I31),TRUE,FALSE),FALSE),"StuNAMsg",IF(AND(ISNA('#_6 Sales Commissions '!I31),ISNA('6 Sales Commissions '!I31)),TRUE,FALSE),"PerfectMsg",IF(NOT(ISERROR('#_6 Sales Commissions '!I31)),IF(ISERROR('6 Sales Commissions '!I31),TRUE,FALSE),FALSE),"StuErrorMsg",IF(TYPE('#_6 Sales Commissions '!I31)&lt;&gt;TYPE('6 Sales Commissions '!I31),TRUE,FALSE),"WrongTypeMsg",IF(_xlfn.ISFORMULA('#_6 Sales Commissions '!I31),IF(NOT(_xlfn.ISFORMULA('6 Sales Commissions '!I31)),TRUE),FALSE),"MissingFormulaMsg",IF(NOT(AND(ISNUMBER(FIND("[",_xlfn.FORMULATEXT('#_6 Sales Commissions '!I31))),ISNUMBER(FIND("!",_xlfn.FORMULATEXT('#_6 Sales Commissions '!I31))))),AND(ISNUMBER(FIND("[",_xlfn.FORMULATEXT('6 Sales Commissions '!I31))),ISNUMBER(FIND("!",_xlfn.FORMULATEXT('6 Sales Commissions '!I31)))),FALSE),"ExternalRefsMsg",IF(ISNUMBER('#_6 Sales Commissions '!I31),IF(ABS('#_6 Sales Commissions '!I31-'6 Sales Commissions '!I31)&gt;0.00001,TRUE,FALSE),IF('#_6 Sales Commissions '!I31&lt;&gt;'6 Sales Commissions '!I31,TRUE,FALSE)),IF(ISNUMBER('#_6 Sales Commissions '!I31),IF('#_6 Sales Commissions '!I31&gt;'6 Sales Commissions '!I31,"TooLow","TooHigh"),"WrongAnswer"),NOT(_xlfn.ISFORMULA('#_6 Sales Commissions '!I31)),"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'!I31),_xlfn.FORMULATEXT('6 Sales Commissions '!I31),'6 Sales Commissions '!I31),"9","#"),"8","#"),"7","#"),"6","#"),"5","#"),"4","#"),"3","#"),"2","#"),"1","#"),"0","#"),CHAR(10),""),"$",""),"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'!I31),_xlfn.FORMULATEXT('6 Sales Commissions '!I31),'6 Sales Commissions '!I31),"9","#"),"8","#"),"7","#"),"6","#"),"5","#"),"4","#"),"3","#"),"2","#"),"1","#"),"0","#"),CHAR(10),""),"$",""),"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'!I31),_xlfn.FORMULATEXT('#_6 Sales Commissions '!I31),'#_6 Sales Commissions '!I31),"9","#"),"8","#"),"7","#"),"6","#"),"5","#"),"4","#"),"3","#"),"2","#"),"1","#"),"0","#"),CHAR(10),""),"$",""),"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'!I31),_xlfn.FORMULATEXT('#_6 Sales Commissions '!I31),'#_6 Sales Commissions '!I31),"9","#"),"8","#"),"7","#"),"6","#"),"5","#"),"4","#"),"3","#"),"2","#"),"1","#"),"0","#"),CHAR(10),""),"$","")," ",""),",","@"),"&gt;","@"),"&lt;","@"),"=","@"),")","@"),"(","@"),"^","@"),"/","@"),"+","@"),"*","@"),"-","@"),"@#","")))/2,TRUE,FALSE),"HardCodeMsg",IF(LEN(IF(_xlfn.ISFORMULA('6 Sales Commissions '!I31),_xlfn.FORMULATEXT('6 Sales Commissions '!I31),'6 Sales Commissions '!I31))-LEN(SUBSTITUTE(IF(_xlfn.ISFORMULA('6 Sales Commissions '!I31),_xlfn.FORMULATEXT('6 Sales Commissions '!I31),'6 Sales Commissions '!I31),"""",""))&gt;LEN(IF(_xlfn.ISFORMULA('#_6 Sales Commissions '!I31),_xlfn.FORMULATEXT('#_6 Sales Commissions '!I31),'#_6 Sales Commissions '!I31))-LEN(SUBSTITUTE(IF(_xlfn.ISFORMULA('#_6 Sales Commissions '!I31),_xlfn.FORMULATEXT('#_6 Sales Commissions '!I31),'#_6 Sales Commissions '!I31),"""","")),TRUE,FALSE),"HardQuoteMsg",IF(LEN(IF(_xlfn.ISFORMULA('6 Sales Commissions '!I31),_xlfn.FORMULATEXT('6 Sales Commissions '!I31),'6 Sales Commissions '!I31))-LEN(SUBSTITUTE(IF(_xlfn.ISFORMULA('6 Sales Commissions '!I31),_xlfn.FORMULATEXT('6 Sales Commissions '!I31),'6 Sales Commissions '!I31),"$",""))&lt;0.5*(LEN(IF(_xlfn.ISFORMULA('#_6 Sales Commissions '!I31),_xlfn.FORMULATEXT('#_6 Sales Commissions '!I31),'#_6 Sales Commissions '!I31))-LEN(SUBSTITUTE(IF(_xlfn.ISFORMULA('#_6 Sales Commissions '!I31),_xlfn.FORMULATEXT('#_6 Sales Commissions '!I31),'#_6 Sales Commissions '!I31),"$",""))),TRUE,FALSE),"MissingAbsMsg",TRUE,"PerfectMsg")</f>
        <v/>
      </c>
      <c r="J31" s="301">
        <v>0</v>
      </c>
      <c r="K31" s="301" t="str">
        <f ca="1">_xlfn.IFS(ISBLANK('6 Sales Commissions '!K31),"",IF(NOT(ISNA('#_6 Sales Commissions '!K31)),IF(ISNA('6 Sales Commissions '!K31),TRUE,FALSE),FALSE),"StuNAMsg",IF(AND(ISNA('#_6 Sales Commissions '!K31),ISNA('6 Sales Commissions '!K31)),TRUE,FALSE),"PerfectMsg",IF(NOT(ISERROR('#_6 Sales Commissions '!K31)),IF(ISERROR('6 Sales Commissions '!K31),TRUE,FALSE),FALSE),"StuErrorMsg",IF(TYPE('#_6 Sales Commissions '!K31)&lt;&gt;TYPE('6 Sales Commissions '!K31),TRUE,FALSE),"WrongTypeMsg",IF(_xlfn.ISFORMULA('#_6 Sales Commissions '!K31),IF(NOT(_xlfn.ISFORMULA('6 Sales Commissions '!K31)),TRUE),FALSE),"MissingFormulaMsg",IF(NOT(AND(ISNUMBER(FIND("[",_xlfn.FORMULATEXT('#_6 Sales Commissions '!K31))),ISNUMBER(FIND("!",_xlfn.FORMULATEXT('#_6 Sales Commissions '!K31))))),AND(ISNUMBER(FIND("[",_xlfn.FORMULATEXT('6 Sales Commissions '!K31))),ISNUMBER(FIND("!",_xlfn.FORMULATEXT('6 Sales Commissions '!K31)))),FALSE),"ExternalRefsMsg",IF(ISNUMBER('#_6 Sales Commissions '!K31),IF(ABS('#_6 Sales Commissions '!K31-'6 Sales Commissions '!K31)&gt;0.00001,TRUE,FALSE),IF('#_6 Sales Commissions '!K31&lt;&gt;'6 Sales Commissions '!K31,TRUE,FALSE)),IF(ISNUMBER('#_6 Sales Commissions '!K31),IF('#_6 Sales Commissions '!K31&gt;'6 Sales Commissions '!K31,"TooLow","TooHigh"),"WrongAnswer"),NOT(_xlfn.ISFORMULA('#_6 Sales Commissions '!K31)),"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'!K31),_xlfn.FORMULATEXT('6 Sales Commissions '!K31),'6 Sales Commissions '!K31),"9","#"),"8","#"),"7","#"),"6","#"),"5","#"),"4","#"),"3","#"),"2","#"),"1","#"),"0","#"),CHAR(10),""),"$",""),"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'!K31),_xlfn.FORMULATEXT('6 Sales Commissions '!K31),'6 Sales Commissions '!K31),"9","#"),"8","#"),"7","#"),"6","#"),"5","#"),"4","#"),"3","#"),"2","#"),"1","#"),"0","#"),CHAR(10),""),"$",""),"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'!K31),_xlfn.FORMULATEXT('#_6 Sales Commissions '!K31),'#_6 Sales Commissions '!K31),"9","#"),"8","#"),"7","#"),"6","#"),"5","#"),"4","#"),"3","#"),"2","#"),"1","#"),"0","#"),CHAR(10),""),"$",""),"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'!K31),_xlfn.FORMULATEXT('#_6 Sales Commissions '!K31),'#_6 Sales Commissions '!K31),"9","#"),"8","#"),"7","#"),"6","#"),"5","#"),"4","#"),"3","#"),"2","#"),"1","#"),"0","#"),CHAR(10),""),"$","")," ",""),",","@"),"&gt;","@"),"&lt;","@"),"=","@"),")","@"),"(","@"),"^","@"),"/","@"),"+","@"),"*","@"),"-","@"),"@#","")))/2,TRUE,FALSE),"HardCodeMsg",IF(LEN(IF(_xlfn.ISFORMULA('6 Sales Commissions '!K31),_xlfn.FORMULATEXT('6 Sales Commissions '!K31),'6 Sales Commissions '!K31))-LEN(SUBSTITUTE(IF(_xlfn.ISFORMULA('6 Sales Commissions '!K31),_xlfn.FORMULATEXT('6 Sales Commissions '!K31),'6 Sales Commissions '!K31),"""",""))&gt;LEN(IF(_xlfn.ISFORMULA('#_6 Sales Commissions '!K31),_xlfn.FORMULATEXT('#_6 Sales Commissions '!K31),'#_6 Sales Commissions '!K31))-LEN(SUBSTITUTE(IF(_xlfn.ISFORMULA('#_6 Sales Commissions '!K31),_xlfn.FORMULATEXT('#_6 Sales Commissions '!K31),'#_6 Sales Commissions '!K31),"""","")),TRUE,FALSE),"HardQuoteMsg",IF(LEN(IF(_xlfn.ISFORMULA('6 Sales Commissions '!K31),_xlfn.FORMULATEXT('6 Sales Commissions '!K31),'6 Sales Commissions '!K31))-LEN(SUBSTITUTE(IF(_xlfn.ISFORMULA('6 Sales Commissions '!K31),_xlfn.FORMULATEXT('6 Sales Commissions '!K31),'6 Sales Commissions '!K31),"$",""))&lt;0.5*(LEN(IF(_xlfn.ISFORMULA('#_6 Sales Commissions '!K31),_xlfn.FORMULATEXT('#_6 Sales Commissions '!K31),'#_6 Sales Commissions '!K31))-LEN(SUBSTITUTE(IF(_xlfn.ISFORMULA('#_6 Sales Commissions '!K31),_xlfn.FORMULATEXT('#_6 Sales Commissions '!K31),'#_6 Sales Commissions '!K31),"$",""))),TRUE,FALSE),"MissingAbsMsg",TRUE,"PerfectMsg")</f>
        <v/>
      </c>
      <c r="L31" s="430" t="str">
        <f ca="1">_xlfn.IFS(ISBLANK('6 Sales Commissions '!L31),"",IF(NOT(ISNA('#_6 Sales Commissions '!L31)),IF(ISNA('6 Sales Commissions '!L31),TRUE,FALSE),FALSE),"StuNAMsg",IF(AND(ISNA('#_6 Sales Commissions '!L31),ISNA('6 Sales Commissions '!L31)),TRUE,FALSE),"PerfectMsg",IF(NOT(ISERROR('#_6 Sales Commissions '!L31)),IF(ISERROR('6 Sales Commissions '!L31),TRUE,FALSE),FALSE),"StuErrorMsg",IF(TYPE('#_6 Sales Commissions '!L31)&lt;&gt;TYPE('6 Sales Commissions '!L31),TRUE,FALSE),"WrongTypeMsg",IF(_xlfn.ISFORMULA('#_6 Sales Commissions '!L31),IF(NOT(_xlfn.ISFORMULA('6 Sales Commissions '!L31)),TRUE),FALSE),"MissingFormulaMsg",IF(NOT(AND(ISNUMBER(FIND("[",_xlfn.FORMULATEXT('#_6 Sales Commissions '!L31))),ISNUMBER(FIND("!",_xlfn.FORMULATEXT('#_6 Sales Commissions '!L31))))),AND(ISNUMBER(FIND("[",_xlfn.FORMULATEXT('6 Sales Commissions '!L31))),ISNUMBER(FIND("!",_xlfn.FORMULATEXT('6 Sales Commissions '!L31)))),FALSE),"ExternalRefsMsg",IF(ISNUMBER('#_6 Sales Commissions '!L31),IF(ABS('#_6 Sales Commissions '!L31-'6 Sales Commissions '!L31)&gt;0.00001,TRUE,FALSE),IF('#_6 Sales Commissions '!L31&lt;&gt;'6 Sales Commissions '!L31,TRUE,FALSE)),IF(ISNUMBER('#_6 Sales Commissions '!L31),IF('#_6 Sales Commissions '!L31&gt;'6 Sales Commissions '!L31,"TooLow","TooHigh"),"WrongAnswer"),NOT(_xlfn.ISFORMULA('#_6 Sales Commissions '!L31)),"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'!L31),_xlfn.FORMULATEXT('6 Sales Commissions '!L31),'6 Sales Commissions '!L31),"9","#"),"8","#"),"7","#"),"6","#"),"5","#"),"4","#"),"3","#"),"2","#"),"1","#"),"0","#"),CHAR(10),""),"$",""),"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'!L31),_xlfn.FORMULATEXT('6 Sales Commissions '!L31),'6 Sales Commissions '!L31),"9","#"),"8","#"),"7","#"),"6","#"),"5","#"),"4","#"),"3","#"),"2","#"),"1","#"),"0","#"),CHAR(10),""),"$",""),"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'!L31),_xlfn.FORMULATEXT('#_6 Sales Commissions '!L31),'#_6 Sales Commissions '!L31),"9","#"),"8","#"),"7","#"),"6","#"),"5","#"),"4","#"),"3","#"),"2","#"),"1","#"),"0","#"),CHAR(10),""),"$",""),"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'!L31),_xlfn.FORMULATEXT('#_6 Sales Commissions '!L31),'#_6 Sales Commissions '!L31),"9","#"),"8","#"),"7","#"),"6","#"),"5","#"),"4","#"),"3","#"),"2","#"),"1","#"),"0","#"),CHAR(10),""),"$","")," ",""),",","@"),"&gt;","@"),"&lt;","@"),"=","@"),")","@"),"(","@"),"^","@"),"/","@"),"+","@"),"*","@"),"-","@"),"@#","")))/2,TRUE,FALSE),"HardCodeMsg",IF(LEN(IF(_xlfn.ISFORMULA('6 Sales Commissions '!L31),_xlfn.FORMULATEXT('6 Sales Commissions '!L31),'6 Sales Commissions '!L31))-LEN(SUBSTITUTE(IF(_xlfn.ISFORMULA('6 Sales Commissions '!L31),_xlfn.FORMULATEXT('6 Sales Commissions '!L31),'6 Sales Commissions '!L31),"""",""))&gt;LEN(IF(_xlfn.ISFORMULA('#_6 Sales Commissions '!L31),_xlfn.FORMULATEXT('#_6 Sales Commissions '!L31),'#_6 Sales Commissions '!L31))-LEN(SUBSTITUTE(IF(_xlfn.ISFORMULA('#_6 Sales Commissions '!L31),_xlfn.FORMULATEXT('#_6 Sales Commissions '!L31),'#_6 Sales Commissions '!L31),"""","")),TRUE,FALSE),"HardQuoteMsg",IF(LEN(IF(_xlfn.ISFORMULA('6 Sales Commissions '!L31),_xlfn.FORMULATEXT('6 Sales Commissions '!L31),'6 Sales Commissions '!L31))-LEN(SUBSTITUTE(IF(_xlfn.ISFORMULA('6 Sales Commissions '!L31),_xlfn.FORMULATEXT('6 Sales Commissions '!L31),'6 Sales Commissions '!L31),"$",""))&lt;0.5*(LEN(IF(_xlfn.ISFORMULA('#_6 Sales Commissions '!L31),_xlfn.FORMULATEXT('#_6 Sales Commissions '!L31),'#_6 Sales Commissions '!L31))-LEN(SUBSTITUTE(IF(_xlfn.ISFORMULA('#_6 Sales Commissions '!L31),_xlfn.FORMULATEXT('#_6 Sales Commissions '!L31),'#_6 Sales Commissions '!L31),"$",""))),TRUE,FALSE),"MissingAbsMsg",TRUE,"PerfectMsg")</f>
        <v/>
      </c>
      <c r="M31" s="431" t="str">
        <f ca="1">_xlfn.IFS(ISBLANK('6 Sales Commissions '!M31),"",IF(NOT(ISNA('#_6 Sales Commissions '!M31)),IF(ISNA('6 Sales Commissions '!M31),TRUE,FALSE),FALSE),"StuNAMsg",IF(AND(ISNA('#_6 Sales Commissions '!M31),ISNA('6 Sales Commissions '!M31)),TRUE,FALSE),"PerfectMsg",IF(NOT(ISERROR('#_6 Sales Commissions '!M31)),IF(ISERROR('6 Sales Commissions '!M31),TRUE,FALSE),FALSE),"StuErrorMsg",IF(TYPE('#_6 Sales Commissions '!M31)&lt;&gt;TYPE('6 Sales Commissions '!M31),TRUE,FALSE),"WrongTypeMsg",IF(_xlfn.ISFORMULA('#_6 Sales Commissions '!M31),IF(NOT(_xlfn.ISFORMULA('6 Sales Commissions '!M31)),TRUE),FALSE),"MissingFormulaMsg",IF(NOT(AND(ISNUMBER(FIND("[",_xlfn.FORMULATEXT('#_6 Sales Commissions '!M31))),ISNUMBER(FIND("!",_xlfn.FORMULATEXT('#_6 Sales Commissions '!M31))))),AND(ISNUMBER(FIND("[",_xlfn.FORMULATEXT('6 Sales Commissions '!M31))),ISNUMBER(FIND("!",_xlfn.FORMULATEXT('6 Sales Commissions '!M31)))),FALSE),"ExternalRefsMsg",IF(ISNUMBER('#_6 Sales Commissions '!M31),IF(ABS('#_6 Sales Commissions '!M31-'6 Sales Commissions '!M31)&gt;0.00001,TRUE,FALSE),IF('#_6 Sales Commissions '!M31&lt;&gt;'6 Sales Commissions '!M31,TRUE,FALSE)),IF(ISNUMBER('#_6 Sales Commissions '!M31),IF('#_6 Sales Commissions '!M31&gt;'6 Sales Commissions '!M31,"TooLow","TooHigh"),"WrongAnswer"),NOT(_xlfn.ISFORMULA('#_6 Sales Commissions '!M31)),"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'!M31),_xlfn.FORMULATEXT('6 Sales Commissions '!M31),'6 Sales Commissions '!M31),"9","#"),"8","#"),"7","#"),"6","#"),"5","#"),"4","#"),"3","#"),"2","#"),"1","#"),"0","#"),CHAR(10),""),"$",""),"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'!M31),_xlfn.FORMULATEXT('6 Sales Commissions '!M31),'6 Sales Commissions '!M31),"9","#"),"8","#"),"7","#"),"6","#"),"5","#"),"4","#"),"3","#"),"2","#"),"1","#"),"0","#"),CHAR(10),""),"$",""),"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'!M31),_xlfn.FORMULATEXT('#_6 Sales Commissions '!M31),'#_6 Sales Commissions '!M31),"9","#"),"8","#"),"7","#"),"6","#"),"5","#"),"4","#"),"3","#"),"2","#"),"1","#"),"0","#"),CHAR(10),""),"$",""),"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'!M31),_xlfn.FORMULATEXT('#_6 Sales Commissions '!M31),'#_6 Sales Commissions '!M31),"9","#"),"8","#"),"7","#"),"6","#"),"5","#"),"4","#"),"3","#"),"2","#"),"1","#"),"0","#"),CHAR(10),""),"$","")," ",""),",","@"),"&gt;","@"),"&lt;","@"),"=","@"),")","@"),"(","@"),"^","@"),"/","@"),"+","@"),"*","@"),"-","@"),"@#","")))/2,TRUE,FALSE),"HardCodeMsg",IF(LEN(IF(_xlfn.ISFORMULA('6 Sales Commissions '!M31),_xlfn.FORMULATEXT('6 Sales Commissions '!M31),'6 Sales Commissions '!M31))-LEN(SUBSTITUTE(IF(_xlfn.ISFORMULA('6 Sales Commissions '!M31),_xlfn.FORMULATEXT('6 Sales Commissions '!M31),'6 Sales Commissions '!M31),"""",""))&gt;LEN(IF(_xlfn.ISFORMULA('#_6 Sales Commissions '!M31),_xlfn.FORMULATEXT('#_6 Sales Commissions '!M31),'#_6 Sales Commissions '!M31))-LEN(SUBSTITUTE(IF(_xlfn.ISFORMULA('#_6 Sales Commissions '!M31),_xlfn.FORMULATEXT('#_6 Sales Commissions '!M31),'#_6 Sales Commissions '!M31),"""","")),TRUE,FALSE),"HardQuoteMsg",IF(LEN(IF(_xlfn.ISFORMULA('6 Sales Commissions '!M31),_xlfn.FORMULATEXT('6 Sales Commissions '!M31),'6 Sales Commissions '!M31))-LEN(SUBSTITUTE(IF(_xlfn.ISFORMULA('6 Sales Commissions '!M31),_xlfn.FORMULATEXT('6 Sales Commissions '!M31),'6 Sales Commissions '!M31),"$",""))&lt;0.5*(LEN(IF(_xlfn.ISFORMULA('#_6 Sales Commissions '!M31),_xlfn.FORMULATEXT('#_6 Sales Commissions '!M31),'#_6 Sales Commissions '!M31))-LEN(SUBSTITUTE(IF(_xlfn.ISFORMULA('#_6 Sales Commissions '!M31),_xlfn.FORMULATEXT('#_6 Sales Commissions '!M31),'#_6 Sales Commissions '!M31),"$",""))),TRUE,FALSE),"MissingAbsMsg",TRUE,"PerfectMsg")</f>
        <v/>
      </c>
      <c r="P31" s="316">
        <v>0</v>
      </c>
      <c r="Q31" s="317"/>
    </row>
    <row r="32" spans="5:17" s="286" customFormat="1" ht="96" customHeight="1" x14ac:dyDescent="0.15">
      <c r="E32" s="301">
        <v>0</v>
      </c>
      <c r="F32" s="301">
        <v>0</v>
      </c>
      <c r="G32" s="427" t="str">
        <f ca="1">_xlfn.IFS(ISBLANK('6 Sales Commissions '!G32),"",IF(NOT(ISNA('#_6 Sales Commissions '!G32)),IF(ISNA('6 Sales Commissions '!G32),TRUE,FALSE),FALSE),"StuNAMsg",IF(AND(ISNA('#_6 Sales Commissions '!G32),ISNA('6 Sales Commissions '!G32)),TRUE,FALSE),"PerfectMsg",IF(NOT(ISERROR('#_6 Sales Commissions '!G32)),IF(ISERROR('6 Sales Commissions '!G32),TRUE,FALSE),FALSE),"StuErrorMsg",IF(TYPE('#_6 Sales Commissions '!G32)&lt;&gt;TYPE('6 Sales Commissions '!G32),TRUE,FALSE),"WrongTypeMsg",IF(_xlfn.ISFORMULA('#_6 Sales Commissions '!G32),IF(NOT(_xlfn.ISFORMULA('6 Sales Commissions '!G32)),TRUE),FALSE),"MissingFormulaMsg",IF(NOT(AND(ISNUMBER(FIND("[",_xlfn.FORMULATEXT('#_6 Sales Commissions '!G32))),ISNUMBER(FIND("!",_xlfn.FORMULATEXT('#_6 Sales Commissions '!G32))))),AND(ISNUMBER(FIND("[",_xlfn.FORMULATEXT('6 Sales Commissions '!G32))),ISNUMBER(FIND("!",_xlfn.FORMULATEXT('6 Sales Commissions '!G32)))),FALSE),"ExternalRefsMsg",IF(ISNUMBER('#_6 Sales Commissions '!G32),IF(ABS('#_6 Sales Commissions '!G32-'6 Sales Commissions '!G32)&gt;0.00001,TRUE,FALSE),IF('#_6 Sales Commissions '!G32&lt;&gt;'6 Sales Commissions '!G32,TRUE,FALSE)),IF(ISNUMBER('#_6 Sales Commissions '!G32),IF('#_6 Sales Commissions '!G32&gt;'6 Sales Commissions '!G32,"TooLow","TooHigh"),"WrongAnswer"),NOT(_xlfn.ISFORMULA('#_6 Sales Commissions '!G32)),"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'!G32),_xlfn.FORMULATEXT('6 Sales Commissions '!G32),'6 Sales Commissions '!G32),"9","#"),"8","#"),"7","#"),"6","#"),"5","#"),"4","#"),"3","#"),"2","#"),"1","#"),"0","#"),CHAR(10),""),"$",""),"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'!G32),_xlfn.FORMULATEXT('6 Sales Commissions '!G32),'6 Sales Commissions '!G32),"9","#"),"8","#"),"7","#"),"6","#"),"5","#"),"4","#"),"3","#"),"2","#"),"1","#"),"0","#"),CHAR(10),""),"$",""),"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'!G32),_xlfn.FORMULATEXT('#_6 Sales Commissions '!G32),'#_6 Sales Commissions '!G32),"9","#"),"8","#"),"7","#"),"6","#"),"5","#"),"4","#"),"3","#"),"2","#"),"1","#"),"0","#"),CHAR(10),""),"$",""),"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'!G32),_xlfn.FORMULATEXT('#_6 Sales Commissions '!G32),'#_6 Sales Commissions '!G32),"9","#"),"8","#"),"7","#"),"6","#"),"5","#"),"4","#"),"3","#"),"2","#"),"1","#"),"0","#"),CHAR(10),""),"$","")," ",""),",","@"),"&gt;","@"),"&lt;","@"),"=","@"),")","@"),"(","@"),"^","@"),"/","@"),"+","@"),"*","@"),"-","@"),"@#","")))/2,TRUE,FALSE),"HardCodeMsg",IF(LEN(IF(_xlfn.ISFORMULA('6 Sales Commissions '!G32),_xlfn.FORMULATEXT('6 Sales Commissions '!G32),'6 Sales Commissions '!G32))-LEN(SUBSTITUTE(IF(_xlfn.ISFORMULA('6 Sales Commissions '!G32),_xlfn.FORMULATEXT('6 Sales Commissions '!G32),'6 Sales Commissions '!G32),"""",""))&gt;LEN(IF(_xlfn.ISFORMULA('#_6 Sales Commissions '!G32),_xlfn.FORMULATEXT('#_6 Sales Commissions '!G32),'#_6 Sales Commissions '!G32))-LEN(SUBSTITUTE(IF(_xlfn.ISFORMULA('#_6 Sales Commissions '!G32),_xlfn.FORMULATEXT('#_6 Sales Commissions '!G32),'#_6 Sales Commissions '!G32),"""","")),TRUE,FALSE),"HardQuoteMsg",IF(LEN(IF(_xlfn.ISFORMULA('6 Sales Commissions '!G32),_xlfn.FORMULATEXT('6 Sales Commissions '!G32),'6 Sales Commissions '!G32))-LEN(SUBSTITUTE(IF(_xlfn.ISFORMULA('6 Sales Commissions '!G32),_xlfn.FORMULATEXT('6 Sales Commissions '!G32),'6 Sales Commissions '!G32),"$",""))&lt;0.5*(LEN(IF(_xlfn.ISFORMULA('#_6 Sales Commissions '!G32),_xlfn.FORMULATEXT('#_6 Sales Commissions '!G32),'#_6 Sales Commissions '!G32))-LEN(SUBSTITUTE(IF(_xlfn.ISFORMULA('#_6 Sales Commissions '!G32),_xlfn.FORMULATEXT('#_6 Sales Commissions '!G32),'#_6 Sales Commissions '!G32),"$",""))),TRUE,FALSE),"MissingAbsMsg",TRUE,"PerfectMsg")</f>
        <v/>
      </c>
      <c r="H32" s="428">
        <v>33151</v>
      </c>
      <c r="I32" s="429" t="str">
        <f ca="1">_xlfn.IFS(ISBLANK('6 Sales Commissions '!I32),"",IF(NOT(ISNA('#_6 Sales Commissions '!I32)),IF(ISNA('6 Sales Commissions '!I32),TRUE,FALSE),FALSE),"StuNAMsg",IF(AND(ISNA('#_6 Sales Commissions '!I32),ISNA('6 Sales Commissions '!I32)),TRUE,FALSE),"PerfectMsg",IF(NOT(ISERROR('#_6 Sales Commissions '!I32)),IF(ISERROR('6 Sales Commissions '!I32),TRUE,FALSE),FALSE),"StuErrorMsg",IF(TYPE('#_6 Sales Commissions '!I32)&lt;&gt;TYPE('6 Sales Commissions '!I32),TRUE,FALSE),"WrongTypeMsg",IF(_xlfn.ISFORMULA('#_6 Sales Commissions '!I32),IF(NOT(_xlfn.ISFORMULA('6 Sales Commissions '!I32)),TRUE),FALSE),"MissingFormulaMsg",IF(NOT(AND(ISNUMBER(FIND("[",_xlfn.FORMULATEXT('#_6 Sales Commissions '!I32))),ISNUMBER(FIND("!",_xlfn.FORMULATEXT('#_6 Sales Commissions '!I32))))),AND(ISNUMBER(FIND("[",_xlfn.FORMULATEXT('6 Sales Commissions '!I32))),ISNUMBER(FIND("!",_xlfn.FORMULATEXT('6 Sales Commissions '!I32)))),FALSE),"ExternalRefsMsg",IF(ISNUMBER('#_6 Sales Commissions '!I32),IF(ABS('#_6 Sales Commissions '!I32-'6 Sales Commissions '!I32)&gt;0.00001,TRUE,FALSE),IF('#_6 Sales Commissions '!I32&lt;&gt;'6 Sales Commissions '!I32,TRUE,FALSE)),IF(ISNUMBER('#_6 Sales Commissions '!I32),IF('#_6 Sales Commissions '!I32&gt;'6 Sales Commissions '!I32,"TooLow","TooHigh"),"WrongAnswer"),NOT(_xlfn.ISFORMULA('#_6 Sales Commissions '!I32)),"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'!I32),_xlfn.FORMULATEXT('6 Sales Commissions '!I32),'6 Sales Commissions '!I32),"9","#"),"8","#"),"7","#"),"6","#"),"5","#"),"4","#"),"3","#"),"2","#"),"1","#"),"0","#"),CHAR(10),""),"$",""),"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'!I32),_xlfn.FORMULATEXT('6 Sales Commissions '!I32),'6 Sales Commissions '!I32),"9","#"),"8","#"),"7","#"),"6","#"),"5","#"),"4","#"),"3","#"),"2","#"),"1","#"),"0","#"),CHAR(10),""),"$",""),"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'!I32),_xlfn.FORMULATEXT('#_6 Sales Commissions '!I32),'#_6 Sales Commissions '!I32),"9","#"),"8","#"),"7","#"),"6","#"),"5","#"),"4","#"),"3","#"),"2","#"),"1","#"),"0","#"),CHAR(10),""),"$",""),"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'!I32),_xlfn.FORMULATEXT('#_6 Sales Commissions '!I32),'#_6 Sales Commissions '!I32),"9","#"),"8","#"),"7","#"),"6","#"),"5","#"),"4","#"),"3","#"),"2","#"),"1","#"),"0","#"),CHAR(10),""),"$","")," ",""),",","@"),"&gt;","@"),"&lt;","@"),"=","@"),")","@"),"(","@"),"^","@"),"/","@"),"+","@"),"*","@"),"-","@"),"@#","")))/2,TRUE,FALSE),"HardCodeMsg",IF(LEN(IF(_xlfn.ISFORMULA('6 Sales Commissions '!I32),_xlfn.FORMULATEXT('6 Sales Commissions '!I32),'6 Sales Commissions '!I32))-LEN(SUBSTITUTE(IF(_xlfn.ISFORMULA('6 Sales Commissions '!I32),_xlfn.FORMULATEXT('6 Sales Commissions '!I32),'6 Sales Commissions '!I32),"""",""))&gt;LEN(IF(_xlfn.ISFORMULA('#_6 Sales Commissions '!I32),_xlfn.FORMULATEXT('#_6 Sales Commissions '!I32),'#_6 Sales Commissions '!I32))-LEN(SUBSTITUTE(IF(_xlfn.ISFORMULA('#_6 Sales Commissions '!I32),_xlfn.FORMULATEXT('#_6 Sales Commissions '!I32),'#_6 Sales Commissions '!I32),"""","")),TRUE,FALSE),"HardQuoteMsg",IF(LEN(IF(_xlfn.ISFORMULA('6 Sales Commissions '!I32),_xlfn.FORMULATEXT('6 Sales Commissions '!I32),'6 Sales Commissions '!I32))-LEN(SUBSTITUTE(IF(_xlfn.ISFORMULA('6 Sales Commissions '!I32),_xlfn.FORMULATEXT('6 Sales Commissions '!I32),'6 Sales Commissions '!I32),"$",""))&lt;0.5*(LEN(IF(_xlfn.ISFORMULA('#_6 Sales Commissions '!I32),_xlfn.FORMULATEXT('#_6 Sales Commissions '!I32),'#_6 Sales Commissions '!I32))-LEN(SUBSTITUTE(IF(_xlfn.ISFORMULA('#_6 Sales Commissions '!I32),_xlfn.FORMULATEXT('#_6 Sales Commissions '!I32),'#_6 Sales Commissions '!I32),"$",""))),TRUE,FALSE),"MissingAbsMsg",TRUE,"PerfectMsg")</f>
        <v/>
      </c>
      <c r="J32" s="301">
        <v>0</v>
      </c>
      <c r="K32" s="301" t="str">
        <f ca="1">_xlfn.IFS(ISBLANK('6 Sales Commissions '!K32),"",IF(NOT(ISNA('#_6 Sales Commissions '!K32)),IF(ISNA('6 Sales Commissions '!K32),TRUE,FALSE),FALSE),"StuNAMsg",IF(AND(ISNA('#_6 Sales Commissions '!K32),ISNA('6 Sales Commissions '!K32)),TRUE,FALSE),"PerfectMsg",IF(NOT(ISERROR('#_6 Sales Commissions '!K32)),IF(ISERROR('6 Sales Commissions '!K32),TRUE,FALSE),FALSE),"StuErrorMsg",IF(TYPE('#_6 Sales Commissions '!K32)&lt;&gt;TYPE('6 Sales Commissions '!K32),TRUE,FALSE),"WrongTypeMsg",IF(_xlfn.ISFORMULA('#_6 Sales Commissions '!K32),IF(NOT(_xlfn.ISFORMULA('6 Sales Commissions '!K32)),TRUE),FALSE),"MissingFormulaMsg",IF(NOT(AND(ISNUMBER(FIND("[",_xlfn.FORMULATEXT('#_6 Sales Commissions '!K32))),ISNUMBER(FIND("!",_xlfn.FORMULATEXT('#_6 Sales Commissions '!K32))))),AND(ISNUMBER(FIND("[",_xlfn.FORMULATEXT('6 Sales Commissions '!K32))),ISNUMBER(FIND("!",_xlfn.FORMULATEXT('6 Sales Commissions '!K32)))),FALSE),"ExternalRefsMsg",IF(ISNUMBER('#_6 Sales Commissions '!K32),IF(ABS('#_6 Sales Commissions '!K32-'6 Sales Commissions '!K32)&gt;0.00001,TRUE,FALSE),IF('#_6 Sales Commissions '!K32&lt;&gt;'6 Sales Commissions '!K32,TRUE,FALSE)),IF(ISNUMBER('#_6 Sales Commissions '!K32),IF('#_6 Sales Commissions '!K32&gt;'6 Sales Commissions '!K32,"TooLow","TooHigh"),"WrongAnswer"),NOT(_xlfn.ISFORMULA('#_6 Sales Commissions '!K32)),"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'!K32),_xlfn.FORMULATEXT('6 Sales Commissions '!K32),'6 Sales Commissions '!K32),"9","#"),"8","#"),"7","#"),"6","#"),"5","#"),"4","#"),"3","#"),"2","#"),"1","#"),"0","#"),CHAR(10),""),"$",""),"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'!K32),_xlfn.FORMULATEXT('6 Sales Commissions '!K32),'6 Sales Commissions '!K32),"9","#"),"8","#"),"7","#"),"6","#"),"5","#"),"4","#"),"3","#"),"2","#"),"1","#"),"0","#"),CHAR(10),""),"$",""),"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'!K32),_xlfn.FORMULATEXT('#_6 Sales Commissions '!K32),'#_6 Sales Commissions '!K32),"9","#"),"8","#"),"7","#"),"6","#"),"5","#"),"4","#"),"3","#"),"2","#"),"1","#"),"0","#"),CHAR(10),""),"$",""),"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'!K32),_xlfn.FORMULATEXT('#_6 Sales Commissions '!K32),'#_6 Sales Commissions '!K32),"9","#"),"8","#"),"7","#"),"6","#"),"5","#"),"4","#"),"3","#"),"2","#"),"1","#"),"0","#"),CHAR(10),""),"$","")," ",""),",","@"),"&gt;","@"),"&lt;","@"),"=","@"),")","@"),"(","@"),"^","@"),"/","@"),"+","@"),"*","@"),"-","@"),"@#","")))/2,TRUE,FALSE),"HardCodeMsg",IF(LEN(IF(_xlfn.ISFORMULA('6 Sales Commissions '!K32),_xlfn.FORMULATEXT('6 Sales Commissions '!K32),'6 Sales Commissions '!K32))-LEN(SUBSTITUTE(IF(_xlfn.ISFORMULA('6 Sales Commissions '!K32),_xlfn.FORMULATEXT('6 Sales Commissions '!K32),'6 Sales Commissions '!K32),"""",""))&gt;LEN(IF(_xlfn.ISFORMULA('#_6 Sales Commissions '!K32),_xlfn.FORMULATEXT('#_6 Sales Commissions '!K32),'#_6 Sales Commissions '!K32))-LEN(SUBSTITUTE(IF(_xlfn.ISFORMULA('#_6 Sales Commissions '!K32),_xlfn.FORMULATEXT('#_6 Sales Commissions '!K32),'#_6 Sales Commissions '!K32),"""","")),TRUE,FALSE),"HardQuoteMsg",IF(LEN(IF(_xlfn.ISFORMULA('6 Sales Commissions '!K32),_xlfn.FORMULATEXT('6 Sales Commissions '!K32),'6 Sales Commissions '!K32))-LEN(SUBSTITUTE(IF(_xlfn.ISFORMULA('6 Sales Commissions '!K32),_xlfn.FORMULATEXT('6 Sales Commissions '!K32),'6 Sales Commissions '!K32),"$",""))&lt;0.5*(LEN(IF(_xlfn.ISFORMULA('#_6 Sales Commissions '!K32),_xlfn.FORMULATEXT('#_6 Sales Commissions '!K32),'#_6 Sales Commissions '!K32))-LEN(SUBSTITUTE(IF(_xlfn.ISFORMULA('#_6 Sales Commissions '!K32),_xlfn.FORMULATEXT('#_6 Sales Commissions '!K32),'#_6 Sales Commissions '!K32),"$",""))),TRUE,FALSE),"MissingAbsMsg",TRUE,"PerfectMsg")</f>
        <v/>
      </c>
      <c r="L32" s="430" t="str">
        <f ca="1">_xlfn.IFS(ISBLANK('6 Sales Commissions '!L32),"",IF(NOT(ISNA('#_6 Sales Commissions '!L32)),IF(ISNA('6 Sales Commissions '!L32),TRUE,FALSE),FALSE),"StuNAMsg",IF(AND(ISNA('#_6 Sales Commissions '!L32),ISNA('6 Sales Commissions '!L32)),TRUE,FALSE),"PerfectMsg",IF(NOT(ISERROR('#_6 Sales Commissions '!L32)),IF(ISERROR('6 Sales Commissions '!L32),TRUE,FALSE),FALSE),"StuErrorMsg",IF(TYPE('#_6 Sales Commissions '!L32)&lt;&gt;TYPE('6 Sales Commissions '!L32),TRUE,FALSE),"WrongTypeMsg",IF(_xlfn.ISFORMULA('#_6 Sales Commissions '!L32),IF(NOT(_xlfn.ISFORMULA('6 Sales Commissions '!L32)),TRUE),FALSE),"MissingFormulaMsg",IF(NOT(AND(ISNUMBER(FIND("[",_xlfn.FORMULATEXT('#_6 Sales Commissions '!L32))),ISNUMBER(FIND("!",_xlfn.FORMULATEXT('#_6 Sales Commissions '!L32))))),AND(ISNUMBER(FIND("[",_xlfn.FORMULATEXT('6 Sales Commissions '!L32))),ISNUMBER(FIND("!",_xlfn.FORMULATEXT('6 Sales Commissions '!L32)))),FALSE),"ExternalRefsMsg",IF(ISNUMBER('#_6 Sales Commissions '!L32),IF(ABS('#_6 Sales Commissions '!L32-'6 Sales Commissions '!L32)&gt;0.00001,TRUE,FALSE),IF('#_6 Sales Commissions '!L32&lt;&gt;'6 Sales Commissions '!L32,TRUE,FALSE)),IF(ISNUMBER('#_6 Sales Commissions '!L32),IF('#_6 Sales Commissions '!L32&gt;'6 Sales Commissions '!L32,"TooLow","TooHigh"),"WrongAnswer"),NOT(_xlfn.ISFORMULA('#_6 Sales Commissions '!L32)),"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'!L32),_xlfn.FORMULATEXT('6 Sales Commissions '!L32),'6 Sales Commissions '!L32),"9","#"),"8","#"),"7","#"),"6","#"),"5","#"),"4","#"),"3","#"),"2","#"),"1","#"),"0","#"),CHAR(10),""),"$",""),"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'!L32),_xlfn.FORMULATEXT('6 Sales Commissions '!L32),'6 Sales Commissions '!L32),"9","#"),"8","#"),"7","#"),"6","#"),"5","#"),"4","#"),"3","#"),"2","#"),"1","#"),"0","#"),CHAR(10),""),"$",""),"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'!L32),_xlfn.FORMULATEXT('#_6 Sales Commissions '!L32),'#_6 Sales Commissions '!L32),"9","#"),"8","#"),"7","#"),"6","#"),"5","#"),"4","#"),"3","#"),"2","#"),"1","#"),"0","#"),CHAR(10),""),"$",""),"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'!L32),_xlfn.FORMULATEXT('#_6 Sales Commissions '!L32),'#_6 Sales Commissions '!L32),"9","#"),"8","#"),"7","#"),"6","#"),"5","#"),"4","#"),"3","#"),"2","#"),"1","#"),"0","#"),CHAR(10),""),"$","")," ",""),",","@"),"&gt;","@"),"&lt;","@"),"=","@"),")","@"),"(","@"),"^","@"),"/","@"),"+","@"),"*","@"),"-","@"),"@#","")))/2,TRUE,FALSE),"HardCodeMsg",IF(LEN(IF(_xlfn.ISFORMULA('6 Sales Commissions '!L32),_xlfn.FORMULATEXT('6 Sales Commissions '!L32),'6 Sales Commissions '!L32))-LEN(SUBSTITUTE(IF(_xlfn.ISFORMULA('6 Sales Commissions '!L32),_xlfn.FORMULATEXT('6 Sales Commissions '!L32),'6 Sales Commissions '!L32),"""",""))&gt;LEN(IF(_xlfn.ISFORMULA('#_6 Sales Commissions '!L32),_xlfn.FORMULATEXT('#_6 Sales Commissions '!L32),'#_6 Sales Commissions '!L32))-LEN(SUBSTITUTE(IF(_xlfn.ISFORMULA('#_6 Sales Commissions '!L32),_xlfn.FORMULATEXT('#_6 Sales Commissions '!L32),'#_6 Sales Commissions '!L32),"""","")),TRUE,FALSE),"HardQuoteMsg",IF(LEN(IF(_xlfn.ISFORMULA('6 Sales Commissions '!L32),_xlfn.FORMULATEXT('6 Sales Commissions '!L32),'6 Sales Commissions '!L32))-LEN(SUBSTITUTE(IF(_xlfn.ISFORMULA('6 Sales Commissions '!L32),_xlfn.FORMULATEXT('6 Sales Commissions '!L32),'6 Sales Commissions '!L32),"$",""))&lt;0.5*(LEN(IF(_xlfn.ISFORMULA('#_6 Sales Commissions '!L32),_xlfn.FORMULATEXT('#_6 Sales Commissions '!L32),'#_6 Sales Commissions '!L32))-LEN(SUBSTITUTE(IF(_xlfn.ISFORMULA('#_6 Sales Commissions '!L32),_xlfn.FORMULATEXT('#_6 Sales Commissions '!L32),'#_6 Sales Commissions '!L32),"$",""))),TRUE,FALSE),"MissingAbsMsg",TRUE,"PerfectMsg")</f>
        <v/>
      </c>
      <c r="M32" s="431" t="str">
        <f ca="1">_xlfn.IFS(ISBLANK('6 Sales Commissions '!M32),"",IF(NOT(ISNA('#_6 Sales Commissions '!M32)),IF(ISNA('6 Sales Commissions '!M32),TRUE,FALSE),FALSE),"StuNAMsg",IF(AND(ISNA('#_6 Sales Commissions '!M32),ISNA('6 Sales Commissions '!M32)),TRUE,FALSE),"PerfectMsg",IF(NOT(ISERROR('#_6 Sales Commissions '!M32)),IF(ISERROR('6 Sales Commissions '!M32),TRUE,FALSE),FALSE),"StuErrorMsg",IF(TYPE('#_6 Sales Commissions '!M32)&lt;&gt;TYPE('6 Sales Commissions '!M32),TRUE,FALSE),"WrongTypeMsg",IF(_xlfn.ISFORMULA('#_6 Sales Commissions '!M32),IF(NOT(_xlfn.ISFORMULA('6 Sales Commissions '!M32)),TRUE),FALSE),"MissingFormulaMsg",IF(NOT(AND(ISNUMBER(FIND("[",_xlfn.FORMULATEXT('#_6 Sales Commissions '!M32))),ISNUMBER(FIND("!",_xlfn.FORMULATEXT('#_6 Sales Commissions '!M32))))),AND(ISNUMBER(FIND("[",_xlfn.FORMULATEXT('6 Sales Commissions '!M32))),ISNUMBER(FIND("!",_xlfn.FORMULATEXT('6 Sales Commissions '!M32)))),FALSE),"ExternalRefsMsg",IF(ISNUMBER('#_6 Sales Commissions '!M32),IF(ABS('#_6 Sales Commissions '!M32-'6 Sales Commissions '!M32)&gt;0.00001,TRUE,FALSE),IF('#_6 Sales Commissions '!M32&lt;&gt;'6 Sales Commissions '!M32,TRUE,FALSE)),IF(ISNUMBER('#_6 Sales Commissions '!M32),IF('#_6 Sales Commissions '!M32&gt;'6 Sales Commissions '!M32,"TooLow","TooHigh"),"WrongAnswer"),NOT(_xlfn.ISFORMULA('#_6 Sales Commissions '!M32)),"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'!M32),_xlfn.FORMULATEXT('6 Sales Commissions '!M32),'6 Sales Commissions '!M32),"9","#"),"8","#"),"7","#"),"6","#"),"5","#"),"4","#"),"3","#"),"2","#"),"1","#"),"0","#"),CHAR(10),""),"$",""),"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'!M32),_xlfn.FORMULATEXT('6 Sales Commissions '!M32),'6 Sales Commissions '!M32),"9","#"),"8","#"),"7","#"),"6","#"),"5","#"),"4","#"),"3","#"),"2","#"),"1","#"),"0","#"),CHAR(10),""),"$",""),"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'!M32),_xlfn.FORMULATEXT('#_6 Sales Commissions '!M32),'#_6 Sales Commissions '!M32),"9","#"),"8","#"),"7","#"),"6","#"),"5","#"),"4","#"),"3","#"),"2","#"),"1","#"),"0","#"),CHAR(10),""),"$",""),"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'!M32),_xlfn.FORMULATEXT('#_6 Sales Commissions '!M32),'#_6 Sales Commissions '!M32),"9","#"),"8","#"),"7","#"),"6","#"),"5","#"),"4","#"),"3","#"),"2","#"),"1","#"),"0","#"),CHAR(10),""),"$","")," ",""),",","@"),"&gt;","@"),"&lt;","@"),"=","@"),")","@"),"(","@"),"^","@"),"/","@"),"+","@"),"*","@"),"-","@"),"@#","")))/2,TRUE,FALSE),"HardCodeMsg",IF(LEN(IF(_xlfn.ISFORMULA('6 Sales Commissions '!M32),_xlfn.FORMULATEXT('6 Sales Commissions '!M32),'6 Sales Commissions '!M32))-LEN(SUBSTITUTE(IF(_xlfn.ISFORMULA('6 Sales Commissions '!M32),_xlfn.FORMULATEXT('6 Sales Commissions '!M32),'6 Sales Commissions '!M32),"""",""))&gt;LEN(IF(_xlfn.ISFORMULA('#_6 Sales Commissions '!M32),_xlfn.FORMULATEXT('#_6 Sales Commissions '!M32),'#_6 Sales Commissions '!M32))-LEN(SUBSTITUTE(IF(_xlfn.ISFORMULA('#_6 Sales Commissions '!M32),_xlfn.FORMULATEXT('#_6 Sales Commissions '!M32),'#_6 Sales Commissions '!M32),"""","")),TRUE,FALSE),"HardQuoteMsg",IF(LEN(IF(_xlfn.ISFORMULA('6 Sales Commissions '!M32),_xlfn.FORMULATEXT('6 Sales Commissions '!M32),'6 Sales Commissions '!M32))-LEN(SUBSTITUTE(IF(_xlfn.ISFORMULA('6 Sales Commissions '!M32),_xlfn.FORMULATEXT('6 Sales Commissions '!M32),'6 Sales Commissions '!M32),"$",""))&lt;0.5*(LEN(IF(_xlfn.ISFORMULA('#_6 Sales Commissions '!M32),_xlfn.FORMULATEXT('#_6 Sales Commissions '!M32),'#_6 Sales Commissions '!M32))-LEN(SUBSTITUTE(IF(_xlfn.ISFORMULA('#_6 Sales Commissions '!M32),_xlfn.FORMULATEXT('#_6 Sales Commissions '!M32),'#_6 Sales Commissions '!M32),"$",""))),TRUE,FALSE),"MissingAbsMsg",TRUE,"PerfectMsg")</f>
        <v/>
      </c>
      <c r="P32" s="316">
        <v>0</v>
      </c>
      <c r="Q32" s="317"/>
    </row>
    <row r="33" spans="5:18" s="286" customFormat="1" ht="96" customHeight="1" x14ac:dyDescent="0.15">
      <c r="E33" s="301">
        <v>0</v>
      </c>
      <c r="F33" s="424">
        <v>0</v>
      </c>
      <c r="G33" s="427" t="str">
        <f ca="1">_xlfn.IFS(ISBLANK('6 Sales Commissions '!G33),"",IF(NOT(ISNA('#_6 Sales Commissions '!G33)),IF(ISNA('6 Sales Commissions '!G33),TRUE,FALSE),FALSE),"StuNAMsg",IF(AND(ISNA('#_6 Sales Commissions '!G33),ISNA('6 Sales Commissions '!G33)),TRUE,FALSE),"PerfectMsg",IF(NOT(ISERROR('#_6 Sales Commissions '!G33)),IF(ISERROR('6 Sales Commissions '!G33),TRUE,FALSE),FALSE),"StuErrorMsg",IF(TYPE('#_6 Sales Commissions '!G33)&lt;&gt;TYPE('6 Sales Commissions '!G33),TRUE,FALSE),"WrongTypeMsg",IF(_xlfn.ISFORMULA('#_6 Sales Commissions '!G33),IF(NOT(_xlfn.ISFORMULA('6 Sales Commissions '!G33)),TRUE),FALSE),"MissingFormulaMsg",IF(NOT(AND(ISNUMBER(FIND("[",_xlfn.FORMULATEXT('#_6 Sales Commissions '!G33))),ISNUMBER(FIND("!",_xlfn.FORMULATEXT('#_6 Sales Commissions '!G33))))),AND(ISNUMBER(FIND("[",_xlfn.FORMULATEXT('6 Sales Commissions '!G33))),ISNUMBER(FIND("!",_xlfn.FORMULATEXT('6 Sales Commissions '!G33)))),FALSE),"ExternalRefsMsg",IF(ISNUMBER('#_6 Sales Commissions '!G33),IF(ABS('#_6 Sales Commissions '!G33-'6 Sales Commissions '!G33)&gt;0.00001,TRUE,FALSE),IF('#_6 Sales Commissions '!G33&lt;&gt;'6 Sales Commissions '!G33,TRUE,FALSE)),IF(ISNUMBER('#_6 Sales Commissions '!G33),IF('#_6 Sales Commissions '!G33&gt;'6 Sales Commissions '!G33,"TooLow","TooHigh"),"WrongAnswer"),NOT(_xlfn.ISFORMULA('#_6 Sales Commissions '!G33)),"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'!G33),_xlfn.FORMULATEXT('6 Sales Commissions '!G33),'6 Sales Commissions '!G33),"9","#"),"8","#"),"7","#"),"6","#"),"5","#"),"4","#"),"3","#"),"2","#"),"1","#"),"0","#"),CHAR(10),""),"$",""),"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'!G33),_xlfn.FORMULATEXT('6 Sales Commissions '!G33),'6 Sales Commissions '!G33),"9","#"),"8","#"),"7","#"),"6","#"),"5","#"),"4","#"),"3","#"),"2","#"),"1","#"),"0","#"),CHAR(10),""),"$",""),"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'!G33),_xlfn.FORMULATEXT('#_6 Sales Commissions '!G33),'#_6 Sales Commissions '!G33),"9","#"),"8","#"),"7","#"),"6","#"),"5","#"),"4","#"),"3","#"),"2","#"),"1","#"),"0","#"),CHAR(10),""),"$",""),"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'!G33),_xlfn.FORMULATEXT('#_6 Sales Commissions '!G33),'#_6 Sales Commissions '!G33),"9","#"),"8","#"),"7","#"),"6","#"),"5","#"),"4","#"),"3","#"),"2","#"),"1","#"),"0","#"),CHAR(10),""),"$","")," ",""),",","@"),"&gt;","@"),"&lt;","@"),"=","@"),")","@"),"(","@"),"^","@"),"/","@"),"+","@"),"*","@"),"-","@"),"@#","")))/2,TRUE,FALSE),"HardCodeMsg",IF(LEN(IF(_xlfn.ISFORMULA('6 Sales Commissions '!G33),_xlfn.FORMULATEXT('6 Sales Commissions '!G33),'6 Sales Commissions '!G33))-LEN(SUBSTITUTE(IF(_xlfn.ISFORMULA('6 Sales Commissions '!G33),_xlfn.FORMULATEXT('6 Sales Commissions '!G33),'6 Sales Commissions '!G33),"""",""))&gt;LEN(IF(_xlfn.ISFORMULA('#_6 Sales Commissions '!G33),_xlfn.FORMULATEXT('#_6 Sales Commissions '!G33),'#_6 Sales Commissions '!G33))-LEN(SUBSTITUTE(IF(_xlfn.ISFORMULA('#_6 Sales Commissions '!G33),_xlfn.FORMULATEXT('#_6 Sales Commissions '!G33),'#_6 Sales Commissions '!G33),"""","")),TRUE,FALSE),"HardQuoteMsg",IF(LEN(IF(_xlfn.ISFORMULA('6 Sales Commissions '!G33),_xlfn.FORMULATEXT('6 Sales Commissions '!G33),'6 Sales Commissions '!G33))-LEN(SUBSTITUTE(IF(_xlfn.ISFORMULA('6 Sales Commissions '!G33),_xlfn.FORMULATEXT('6 Sales Commissions '!G33),'6 Sales Commissions '!G33),"$",""))&lt;0.5*(LEN(IF(_xlfn.ISFORMULA('#_6 Sales Commissions '!G33),_xlfn.FORMULATEXT('#_6 Sales Commissions '!G33),'#_6 Sales Commissions '!G33))-LEN(SUBSTITUTE(IF(_xlfn.ISFORMULA('#_6 Sales Commissions '!G33),_xlfn.FORMULATEXT('#_6 Sales Commissions '!G33),'#_6 Sales Commissions '!G33),"$",""))),TRUE,FALSE),"MissingAbsMsg",TRUE,"PerfectMsg")</f>
        <v/>
      </c>
      <c r="H33" s="428">
        <v>17250</v>
      </c>
      <c r="I33" s="429" t="str">
        <f ca="1">_xlfn.IFS(ISBLANK('6 Sales Commissions '!I33),"",IF(NOT(ISNA('#_6 Sales Commissions '!I33)),IF(ISNA('6 Sales Commissions '!I33),TRUE,FALSE),FALSE),"StuNAMsg",IF(AND(ISNA('#_6 Sales Commissions '!I33),ISNA('6 Sales Commissions '!I33)),TRUE,FALSE),"PerfectMsg",IF(NOT(ISERROR('#_6 Sales Commissions '!I33)),IF(ISERROR('6 Sales Commissions '!I33),TRUE,FALSE),FALSE),"StuErrorMsg",IF(TYPE('#_6 Sales Commissions '!I33)&lt;&gt;TYPE('6 Sales Commissions '!I33),TRUE,FALSE),"WrongTypeMsg",IF(_xlfn.ISFORMULA('#_6 Sales Commissions '!I33),IF(NOT(_xlfn.ISFORMULA('6 Sales Commissions '!I33)),TRUE),FALSE),"MissingFormulaMsg",IF(NOT(AND(ISNUMBER(FIND("[",_xlfn.FORMULATEXT('#_6 Sales Commissions '!I33))),ISNUMBER(FIND("!",_xlfn.FORMULATEXT('#_6 Sales Commissions '!I33))))),AND(ISNUMBER(FIND("[",_xlfn.FORMULATEXT('6 Sales Commissions '!I33))),ISNUMBER(FIND("!",_xlfn.FORMULATEXT('6 Sales Commissions '!I33)))),FALSE),"ExternalRefsMsg",IF(ISNUMBER('#_6 Sales Commissions '!I33),IF(ABS('#_6 Sales Commissions '!I33-'6 Sales Commissions '!I33)&gt;0.00001,TRUE,FALSE),IF('#_6 Sales Commissions '!I33&lt;&gt;'6 Sales Commissions '!I33,TRUE,FALSE)),IF(ISNUMBER('#_6 Sales Commissions '!I33),IF('#_6 Sales Commissions '!I33&gt;'6 Sales Commissions '!I33,"TooLow","TooHigh"),"WrongAnswer"),NOT(_xlfn.ISFORMULA('#_6 Sales Commissions '!I33)),"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'!I33),_xlfn.FORMULATEXT('6 Sales Commissions '!I33),'6 Sales Commissions '!I33),"9","#"),"8","#"),"7","#"),"6","#"),"5","#"),"4","#"),"3","#"),"2","#"),"1","#"),"0","#"),CHAR(10),""),"$",""),"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'!I33),_xlfn.FORMULATEXT('6 Sales Commissions '!I33),'6 Sales Commissions '!I33),"9","#"),"8","#"),"7","#"),"6","#"),"5","#"),"4","#"),"3","#"),"2","#"),"1","#"),"0","#"),CHAR(10),""),"$",""),"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'!I33),_xlfn.FORMULATEXT('#_6 Sales Commissions '!I33),'#_6 Sales Commissions '!I33),"9","#"),"8","#"),"7","#"),"6","#"),"5","#"),"4","#"),"3","#"),"2","#"),"1","#"),"0","#"),CHAR(10),""),"$",""),"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'!I33),_xlfn.FORMULATEXT('#_6 Sales Commissions '!I33),'#_6 Sales Commissions '!I33),"9","#"),"8","#"),"7","#"),"6","#"),"5","#"),"4","#"),"3","#"),"2","#"),"1","#"),"0","#"),CHAR(10),""),"$","")," ",""),",","@"),"&gt;","@"),"&lt;","@"),"=","@"),")","@"),"(","@"),"^","@"),"/","@"),"+","@"),"*","@"),"-","@"),"@#","")))/2,TRUE,FALSE),"HardCodeMsg",IF(LEN(IF(_xlfn.ISFORMULA('6 Sales Commissions '!I33),_xlfn.FORMULATEXT('6 Sales Commissions '!I33),'6 Sales Commissions '!I33))-LEN(SUBSTITUTE(IF(_xlfn.ISFORMULA('6 Sales Commissions '!I33),_xlfn.FORMULATEXT('6 Sales Commissions '!I33),'6 Sales Commissions '!I33),"""",""))&gt;LEN(IF(_xlfn.ISFORMULA('#_6 Sales Commissions '!I33),_xlfn.FORMULATEXT('#_6 Sales Commissions '!I33),'#_6 Sales Commissions '!I33))-LEN(SUBSTITUTE(IF(_xlfn.ISFORMULA('#_6 Sales Commissions '!I33),_xlfn.FORMULATEXT('#_6 Sales Commissions '!I33),'#_6 Sales Commissions '!I33),"""","")),TRUE,FALSE),"HardQuoteMsg",IF(LEN(IF(_xlfn.ISFORMULA('6 Sales Commissions '!I33),_xlfn.FORMULATEXT('6 Sales Commissions '!I33),'6 Sales Commissions '!I33))-LEN(SUBSTITUTE(IF(_xlfn.ISFORMULA('6 Sales Commissions '!I33),_xlfn.FORMULATEXT('6 Sales Commissions '!I33),'6 Sales Commissions '!I33),"$",""))&lt;0.5*(LEN(IF(_xlfn.ISFORMULA('#_6 Sales Commissions '!I33),_xlfn.FORMULATEXT('#_6 Sales Commissions '!I33),'#_6 Sales Commissions '!I33))-LEN(SUBSTITUTE(IF(_xlfn.ISFORMULA('#_6 Sales Commissions '!I33),_xlfn.FORMULATEXT('#_6 Sales Commissions '!I33),'#_6 Sales Commissions '!I33),"$",""))),TRUE,FALSE),"MissingAbsMsg",TRUE,"PerfectMsg")</f>
        <v/>
      </c>
      <c r="J33" s="301">
        <v>0</v>
      </c>
      <c r="K33" s="301" t="str">
        <f ca="1">_xlfn.IFS(ISBLANK('6 Sales Commissions '!K33),"",IF(NOT(ISNA('#_6 Sales Commissions '!K33)),IF(ISNA('6 Sales Commissions '!K33),TRUE,FALSE),FALSE),"StuNAMsg",IF(AND(ISNA('#_6 Sales Commissions '!K33),ISNA('6 Sales Commissions '!K33)),TRUE,FALSE),"PerfectMsg",IF(NOT(ISERROR('#_6 Sales Commissions '!K33)),IF(ISERROR('6 Sales Commissions '!K33),TRUE,FALSE),FALSE),"StuErrorMsg",IF(TYPE('#_6 Sales Commissions '!K33)&lt;&gt;TYPE('6 Sales Commissions '!K33),TRUE,FALSE),"WrongTypeMsg",IF(_xlfn.ISFORMULA('#_6 Sales Commissions '!K33),IF(NOT(_xlfn.ISFORMULA('6 Sales Commissions '!K33)),TRUE),FALSE),"MissingFormulaMsg",IF(NOT(AND(ISNUMBER(FIND("[",_xlfn.FORMULATEXT('#_6 Sales Commissions '!K33))),ISNUMBER(FIND("!",_xlfn.FORMULATEXT('#_6 Sales Commissions '!K33))))),AND(ISNUMBER(FIND("[",_xlfn.FORMULATEXT('6 Sales Commissions '!K33))),ISNUMBER(FIND("!",_xlfn.FORMULATEXT('6 Sales Commissions '!K33)))),FALSE),"ExternalRefsMsg",IF(ISNUMBER('#_6 Sales Commissions '!K33),IF(ABS('#_6 Sales Commissions '!K33-'6 Sales Commissions '!K33)&gt;0.00001,TRUE,FALSE),IF('#_6 Sales Commissions '!K33&lt;&gt;'6 Sales Commissions '!K33,TRUE,FALSE)),IF(ISNUMBER('#_6 Sales Commissions '!K33),IF('#_6 Sales Commissions '!K33&gt;'6 Sales Commissions '!K33,"TooLow","TooHigh"),"WrongAnswer"),NOT(_xlfn.ISFORMULA('#_6 Sales Commissions '!K33)),"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'!K33),_xlfn.FORMULATEXT('6 Sales Commissions '!K33),'6 Sales Commissions '!K33),"9","#"),"8","#"),"7","#"),"6","#"),"5","#"),"4","#"),"3","#"),"2","#"),"1","#"),"0","#"),CHAR(10),""),"$",""),"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'!K33),_xlfn.FORMULATEXT('6 Sales Commissions '!K33),'6 Sales Commissions '!K33),"9","#"),"8","#"),"7","#"),"6","#"),"5","#"),"4","#"),"3","#"),"2","#"),"1","#"),"0","#"),CHAR(10),""),"$",""),"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'!K33),_xlfn.FORMULATEXT('#_6 Sales Commissions '!K33),'#_6 Sales Commissions '!K33),"9","#"),"8","#"),"7","#"),"6","#"),"5","#"),"4","#"),"3","#"),"2","#"),"1","#"),"0","#"),CHAR(10),""),"$",""),"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'!K33),_xlfn.FORMULATEXT('#_6 Sales Commissions '!K33),'#_6 Sales Commissions '!K33),"9","#"),"8","#"),"7","#"),"6","#"),"5","#"),"4","#"),"3","#"),"2","#"),"1","#"),"0","#"),CHAR(10),""),"$","")," ",""),",","@"),"&gt;","@"),"&lt;","@"),"=","@"),")","@"),"(","@"),"^","@"),"/","@"),"+","@"),"*","@"),"-","@"),"@#","")))/2,TRUE,FALSE),"HardCodeMsg",IF(LEN(IF(_xlfn.ISFORMULA('6 Sales Commissions '!K33),_xlfn.FORMULATEXT('6 Sales Commissions '!K33),'6 Sales Commissions '!K33))-LEN(SUBSTITUTE(IF(_xlfn.ISFORMULA('6 Sales Commissions '!K33),_xlfn.FORMULATEXT('6 Sales Commissions '!K33),'6 Sales Commissions '!K33),"""",""))&gt;LEN(IF(_xlfn.ISFORMULA('#_6 Sales Commissions '!K33),_xlfn.FORMULATEXT('#_6 Sales Commissions '!K33),'#_6 Sales Commissions '!K33))-LEN(SUBSTITUTE(IF(_xlfn.ISFORMULA('#_6 Sales Commissions '!K33),_xlfn.FORMULATEXT('#_6 Sales Commissions '!K33),'#_6 Sales Commissions '!K33),"""","")),TRUE,FALSE),"HardQuoteMsg",IF(LEN(IF(_xlfn.ISFORMULA('6 Sales Commissions '!K33),_xlfn.FORMULATEXT('6 Sales Commissions '!K33),'6 Sales Commissions '!K33))-LEN(SUBSTITUTE(IF(_xlfn.ISFORMULA('6 Sales Commissions '!K33),_xlfn.FORMULATEXT('6 Sales Commissions '!K33),'6 Sales Commissions '!K33),"$",""))&lt;0.5*(LEN(IF(_xlfn.ISFORMULA('#_6 Sales Commissions '!K33),_xlfn.FORMULATEXT('#_6 Sales Commissions '!K33),'#_6 Sales Commissions '!K33))-LEN(SUBSTITUTE(IF(_xlfn.ISFORMULA('#_6 Sales Commissions '!K33),_xlfn.FORMULATEXT('#_6 Sales Commissions '!K33),'#_6 Sales Commissions '!K33),"$",""))),TRUE,FALSE),"MissingAbsMsg",TRUE,"PerfectMsg")</f>
        <v/>
      </c>
      <c r="L33" s="430" t="str">
        <f ca="1">_xlfn.IFS(ISBLANK('6 Sales Commissions '!L33),"",IF(NOT(ISNA('#_6 Sales Commissions '!L33)),IF(ISNA('6 Sales Commissions '!L33),TRUE,FALSE),FALSE),"StuNAMsg",IF(AND(ISNA('#_6 Sales Commissions '!L33),ISNA('6 Sales Commissions '!L33)),TRUE,FALSE),"PerfectMsg",IF(NOT(ISERROR('#_6 Sales Commissions '!L33)),IF(ISERROR('6 Sales Commissions '!L33),TRUE,FALSE),FALSE),"StuErrorMsg",IF(TYPE('#_6 Sales Commissions '!L33)&lt;&gt;TYPE('6 Sales Commissions '!L33),TRUE,FALSE),"WrongTypeMsg",IF(_xlfn.ISFORMULA('#_6 Sales Commissions '!L33),IF(NOT(_xlfn.ISFORMULA('6 Sales Commissions '!L33)),TRUE),FALSE),"MissingFormulaMsg",IF(NOT(AND(ISNUMBER(FIND("[",_xlfn.FORMULATEXT('#_6 Sales Commissions '!L33))),ISNUMBER(FIND("!",_xlfn.FORMULATEXT('#_6 Sales Commissions '!L33))))),AND(ISNUMBER(FIND("[",_xlfn.FORMULATEXT('6 Sales Commissions '!L33))),ISNUMBER(FIND("!",_xlfn.FORMULATEXT('6 Sales Commissions '!L33)))),FALSE),"ExternalRefsMsg",IF(ISNUMBER('#_6 Sales Commissions '!L33),IF(ABS('#_6 Sales Commissions '!L33-'6 Sales Commissions '!L33)&gt;0.00001,TRUE,FALSE),IF('#_6 Sales Commissions '!L33&lt;&gt;'6 Sales Commissions '!L33,TRUE,FALSE)),IF(ISNUMBER('#_6 Sales Commissions '!L33),IF('#_6 Sales Commissions '!L33&gt;'6 Sales Commissions '!L33,"TooLow","TooHigh"),"WrongAnswer"),NOT(_xlfn.ISFORMULA('#_6 Sales Commissions '!L33)),"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'!L33),_xlfn.FORMULATEXT('6 Sales Commissions '!L33),'6 Sales Commissions '!L33),"9","#"),"8","#"),"7","#"),"6","#"),"5","#"),"4","#"),"3","#"),"2","#"),"1","#"),"0","#"),CHAR(10),""),"$",""),"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'!L33),_xlfn.FORMULATEXT('6 Sales Commissions '!L33),'6 Sales Commissions '!L33),"9","#"),"8","#"),"7","#"),"6","#"),"5","#"),"4","#"),"3","#"),"2","#"),"1","#"),"0","#"),CHAR(10),""),"$",""),"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'!L33),_xlfn.FORMULATEXT('#_6 Sales Commissions '!L33),'#_6 Sales Commissions '!L33),"9","#"),"8","#"),"7","#"),"6","#"),"5","#"),"4","#"),"3","#"),"2","#"),"1","#"),"0","#"),CHAR(10),""),"$",""),"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'!L33),_xlfn.FORMULATEXT('#_6 Sales Commissions '!L33),'#_6 Sales Commissions '!L33),"9","#"),"8","#"),"7","#"),"6","#"),"5","#"),"4","#"),"3","#"),"2","#"),"1","#"),"0","#"),CHAR(10),""),"$","")," ",""),",","@"),"&gt;","@"),"&lt;","@"),"=","@"),")","@"),"(","@"),"^","@"),"/","@"),"+","@"),"*","@"),"-","@"),"@#","")))/2,TRUE,FALSE),"HardCodeMsg",IF(LEN(IF(_xlfn.ISFORMULA('6 Sales Commissions '!L33),_xlfn.FORMULATEXT('6 Sales Commissions '!L33),'6 Sales Commissions '!L33))-LEN(SUBSTITUTE(IF(_xlfn.ISFORMULA('6 Sales Commissions '!L33),_xlfn.FORMULATEXT('6 Sales Commissions '!L33),'6 Sales Commissions '!L33),"""",""))&gt;LEN(IF(_xlfn.ISFORMULA('#_6 Sales Commissions '!L33),_xlfn.FORMULATEXT('#_6 Sales Commissions '!L33),'#_6 Sales Commissions '!L33))-LEN(SUBSTITUTE(IF(_xlfn.ISFORMULA('#_6 Sales Commissions '!L33),_xlfn.FORMULATEXT('#_6 Sales Commissions '!L33),'#_6 Sales Commissions '!L33),"""","")),TRUE,FALSE),"HardQuoteMsg",IF(LEN(IF(_xlfn.ISFORMULA('6 Sales Commissions '!L33),_xlfn.FORMULATEXT('6 Sales Commissions '!L33),'6 Sales Commissions '!L33))-LEN(SUBSTITUTE(IF(_xlfn.ISFORMULA('6 Sales Commissions '!L33),_xlfn.FORMULATEXT('6 Sales Commissions '!L33),'6 Sales Commissions '!L33),"$",""))&lt;0.5*(LEN(IF(_xlfn.ISFORMULA('#_6 Sales Commissions '!L33),_xlfn.FORMULATEXT('#_6 Sales Commissions '!L33),'#_6 Sales Commissions '!L33))-LEN(SUBSTITUTE(IF(_xlfn.ISFORMULA('#_6 Sales Commissions '!L33),_xlfn.FORMULATEXT('#_6 Sales Commissions '!L33),'#_6 Sales Commissions '!L33),"$",""))),TRUE,FALSE),"MissingAbsMsg",TRUE,"PerfectMsg")</f>
        <v/>
      </c>
      <c r="M33" s="431" t="str">
        <f ca="1">_xlfn.IFS(ISBLANK('6 Sales Commissions '!M33),"",IF(NOT(ISNA('#_6 Sales Commissions '!M33)),IF(ISNA('6 Sales Commissions '!M33),TRUE,FALSE),FALSE),"StuNAMsg",IF(AND(ISNA('#_6 Sales Commissions '!M33),ISNA('6 Sales Commissions '!M33)),TRUE,FALSE),"PerfectMsg",IF(NOT(ISERROR('#_6 Sales Commissions '!M33)),IF(ISERROR('6 Sales Commissions '!M33),TRUE,FALSE),FALSE),"StuErrorMsg",IF(TYPE('#_6 Sales Commissions '!M33)&lt;&gt;TYPE('6 Sales Commissions '!M33),TRUE,FALSE),"WrongTypeMsg",IF(_xlfn.ISFORMULA('#_6 Sales Commissions '!M33),IF(NOT(_xlfn.ISFORMULA('6 Sales Commissions '!M33)),TRUE),FALSE),"MissingFormulaMsg",IF(NOT(AND(ISNUMBER(FIND("[",_xlfn.FORMULATEXT('#_6 Sales Commissions '!M33))),ISNUMBER(FIND("!",_xlfn.FORMULATEXT('#_6 Sales Commissions '!M33))))),AND(ISNUMBER(FIND("[",_xlfn.FORMULATEXT('6 Sales Commissions '!M33))),ISNUMBER(FIND("!",_xlfn.FORMULATEXT('6 Sales Commissions '!M33)))),FALSE),"ExternalRefsMsg",IF(ISNUMBER('#_6 Sales Commissions '!M33),IF(ABS('#_6 Sales Commissions '!M33-'6 Sales Commissions '!M33)&gt;0.00001,TRUE,FALSE),IF('#_6 Sales Commissions '!M33&lt;&gt;'6 Sales Commissions '!M33,TRUE,FALSE)),IF(ISNUMBER('#_6 Sales Commissions '!M33),IF('#_6 Sales Commissions '!M33&gt;'6 Sales Commissions '!M33,"TooLow","TooHigh"),"WrongAnswer"),NOT(_xlfn.ISFORMULA('#_6 Sales Commissions '!M33)),"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'!M33),_xlfn.FORMULATEXT('6 Sales Commissions '!M33),'6 Sales Commissions '!M33),"9","#"),"8","#"),"7","#"),"6","#"),"5","#"),"4","#"),"3","#"),"2","#"),"1","#"),"0","#"),CHAR(10),""),"$",""),"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'!M33),_xlfn.FORMULATEXT('6 Sales Commissions '!M33),'6 Sales Commissions '!M33),"9","#"),"8","#"),"7","#"),"6","#"),"5","#"),"4","#"),"3","#"),"2","#"),"1","#"),"0","#"),CHAR(10),""),"$",""),"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'!M33),_xlfn.FORMULATEXT('#_6 Sales Commissions '!M33),'#_6 Sales Commissions '!M33),"9","#"),"8","#"),"7","#"),"6","#"),"5","#"),"4","#"),"3","#"),"2","#"),"1","#"),"0","#"),CHAR(10),""),"$",""),"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'!M33),_xlfn.FORMULATEXT('#_6 Sales Commissions '!M33),'#_6 Sales Commissions '!M33),"9","#"),"8","#"),"7","#"),"6","#"),"5","#"),"4","#"),"3","#"),"2","#"),"1","#"),"0","#"),CHAR(10),""),"$","")," ",""),",","@"),"&gt;","@"),"&lt;","@"),"=","@"),")","@"),"(","@"),"^","@"),"/","@"),"+","@"),"*","@"),"-","@"),"@#","")))/2,TRUE,FALSE),"HardCodeMsg",IF(LEN(IF(_xlfn.ISFORMULA('6 Sales Commissions '!M33),_xlfn.FORMULATEXT('6 Sales Commissions '!M33),'6 Sales Commissions '!M33))-LEN(SUBSTITUTE(IF(_xlfn.ISFORMULA('6 Sales Commissions '!M33),_xlfn.FORMULATEXT('6 Sales Commissions '!M33),'6 Sales Commissions '!M33),"""",""))&gt;LEN(IF(_xlfn.ISFORMULA('#_6 Sales Commissions '!M33),_xlfn.FORMULATEXT('#_6 Sales Commissions '!M33),'#_6 Sales Commissions '!M33))-LEN(SUBSTITUTE(IF(_xlfn.ISFORMULA('#_6 Sales Commissions '!M33),_xlfn.FORMULATEXT('#_6 Sales Commissions '!M33),'#_6 Sales Commissions '!M33),"""","")),TRUE,FALSE),"HardQuoteMsg",IF(LEN(IF(_xlfn.ISFORMULA('6 Sales Commissions '!M33),_xlfn.FORMULATEXT('6 Sales Commissions '!M33),'6 Sales Commissions '!M33))-LEN(SUBSTITUTE(IF(_xlfn.ISFORMULA('6 Sales Commissions '!M33),_xlfn.FORMULATEXT('6 Sales Commissions '!M33),'6 Sales Commissions '!M33),"$",""))&lt;0.5*(LEN(IF(_xlfn.ISFORMULA('#_6 Sales Commissions '!M33),_xlfn.FORMULATEXT('#_6 Sales Commissions '!M33),'#_6 Sales Commissions '!M33))-LEN(SUBSTITUTE(IF(_xlfn.ISFORMULA('#_6 Sales Commissions '!M33),_xlfn.FORMULATEXT('#_6 Sales Commissions '!M33),'#_6 Sales Commissions '!M33),"$",""))),TRUE,FALSE),"MissingAbsMsg",TRUE,"PerfectMsg")</f>
        <v/>
      </c>
      <c r="P33" s="316">
        <v>0</v>
      </c>
      <c r="Q33" s="317"/>
    </row>
    <row r="34" spans="5:18" s="286" customFormat="1" ht="96" customHeight="1" x14ac:dyDescent="0.15">
      <c r="E34" s="301">
        <v>0</v>
      </c>
      <c r="F34" s="301">
        <v>0</v>
      </c>
      <c r="G34" s="427" t="str">
        <f ca="1">_xlfn.IFS(ISBLANK('6 Sales Commissions '!G34),"",IF(NOT(ISNA('#_6 Sales Commissions '!G34)),IF(ISNA('6 Sales Commissions '!G34),TRUE,FALSE),FALSE),"StuNAMsg",IF(AND(ISNA('#_6 Sales Commissions '!G34),ISNA('6 Sales Commissions '!G34)),TRUE,FALSE),"PerfectMsg",IF(NOT(ISERROR('#_6 Sales Commissions '!G34)),IF(ISERROR('6 Sales Commissions '!G34),TRUE,FALSE),FALSE),"StuErrorMsg",IF(TYPE('#_6 Sales Commissions '!G34)&lt;&gt;TYPE('6 Sales Commissions '!G34),TRUE,FALSE),"WrongTypeMsg",IF(_xlfn.ISFORMULA('#_6 Sales Commissions '!G34),IF(NOT(_xlfn.ISFORMULA('6 Sales Commissions '!G34)),TRUE),FALSE),"MissingFormulaMsg",IF(NOT(AND(ISNUMBER(FIND("[",_xlfn.FORMULATEXT('#_6 Sales Commissions '!G34))),ISNUMBER(FIND("!",_xlfn.FORMULATEXT('#_6 Sales Commissions '!G34))))),AND(ISNUMBER(FIND("[",_xlfn.FORMULATEXT('6 Sales Commissions '!G34))),ISNUMBER(FIND("!",_xlfn.FORMULATEXT('6 Sales Commissions '!G34)))),FALSE),"ExternalRefsMsg",IF(ISNUMBER('#_6 Sales Commissions '!G34),IF(ABS('#_6 Sales Commissions '!G34-'6 Sales Commissions '!G34)&gt;0.00001,TRUE,FALSE),IF('#_6 Sales Commissions '!G34&lt;&gt;'6 Sales Commissions '!G34,TRUE,FALSE)),IF(ISNUMBER('#_6 Sales Commissions '!G34),IF('#_6 Sales Commissions '!G34&gt;'6 Sales Commissions '!G34,"TooLow","TooHigh"),"WrongAnswer"),NOT(_xlfn.ISFORMULA('#_6 Sales Commissions '!G34)),"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'!G34),_xlfn.FORMULATEXT('6 Sales Commissions '!G34),'6 Sales Commissions '!G34),"9","#"),"8","#"),"7","#"),"6","#"),"5","#"),"4","#"),"3","#"),"2","#"),"1","#"),"0","#"),CHAR(10),""),"$",""),"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'!G34),_xlfn.FORMULATEXT('6 Sales Commissions '!G34),'6 Sales Commissions '!G34),"9","#"),"8","#"),"7","#"),"6","#"),"5","#"),"4","#"),"3","#"),"2","#"),"1","#"),"0","#"),CHAR(10),""),"$",""),"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'!G34),_xlfn.FORMULATEXT('#_6 Sales Commissions '!G34),'#_6 Sales Commissions '!G34),"9","#"),"8","#"),"7","#"),"6","#"),"5","#"),"4","#"),"3","#"),"2","#"),"1","#"),"0","#"),CHAR(10),""),"$",""),"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'!G34),_xlfn.FORMULATEXT('#_6 Sales Commissions '!G34),'#_6 Sales Commissions '!G34),"9","#"),"8","#"),"7","#"),"6","#"),"5","#"),"4","#"),"3","#"),"2","#"),"1","#"),"0","#"),CHAR(10),""),"$","")," ",""),",","@"),"&gt;","@"),"&lt;","@"),"=","@"),")","@"),"(","@"),"^","@"),"/","@"),"+","@"),"*","@"),"-","@"),"@#","")))/2,TRUE,FALSE),"HardCodeMsg",IF(LEN(IF(_xlfn.ISFORMULA('6 Sales Commissions '!G34),_xlfn.FORMULATEXT('6 Sales Commissions '!G34),'6 Sales Commissions '!G34))-LEN(SUBSTITUTE(IF(_xlfn.ISFORMULA('6 Sales Commissions '!G34),_xlfn.FORMULATEXT('6 Sales Commissions '!G34),'6 Sales Commissions '!G34),"""",""))&gt;LEN(IF(_xlfn.ISFORMULA('#_6 Sales Commissions '!G34),_xlfn.FORMULATEXT('#_6 Sales Commissions '!G34),'#_6 Sales Commissions '!G34))-LEN(SUBSTITUTE(IF(_xlfn.ISFORMULA('#_6 Sales Commissions '!G34),_xlfn.FORMULATEXT('#_6 Sales Commissions '!G34),'#_6 Sales Commissions '!G34),"""","")),TRUE,FALSE),"HardQuoteMsg",IF(LEN(IF(_xlfn.ISFORMULA('6 Sales Commissions '!G34),_xlfn.FORMULATEXT('6 Sales Commissions '!G34),'6 Sales Commissions '!G34))-LEN(SUBSTITUTE(IF(_xlfn.ISFORMULA('6 Sales Commissions '!G34),_xlfn.FORMULATEXT('6 Sales Commissions '!G34),'6 Sales Commissions '!G34),"$",""))&lt;0.5*(LEN(IF(_xlfn.ISFORMULA('#_6 Sales Commissions '!G34),_xlfn.FORMULATEXT('#_6 Sales Commissions '!G34),'#_6 Sales Commissions '!G34))-LEN(SUBSTITUTE(IF(_xlfn.ISFORMULA('#_6 Sales Commissions '!G34),_xlfn.FORMULATEXT('#_6 Sales Commissions '!G34),'#_6 Sales Commissions '!G34),"$",""))),TRUE,FALSE),"MissingAbsMsg",TRUE,"PerfectMsg")</f>
        <v/>
      </c>
      <c r="H34" s="428">
        <v>6650</v>
      </c>
      <c r="I34" s="429" t="str">
        <f ca="1">_xlfn.IFS(ISBLANK('6 Sales Commissions '!I34),"",IF(NOT(ISNA('#_6 Sales Commissions '!I34)),IF(ISNA('6 Sales Commissions '!I34),TRUE,FALSE),FALSE),"StuNAMsg",IF(AND(ISNA('#_6 Sales Commissions '!I34),ISNA('6 Sales Commissions '!I34)),TRUE,FALSE),"PerfectMsg",IF(NOT(ISERROR('#_6 Sales Commissions '!I34)),IF(ISERROR('6 Sales Commissions '!I34),TRUE,FALSE),FALSE),"StuErrorMsg",IF(TYPE('#_6 Sales Commissions '!I34)&lt;&gt;TYPE('6 Sales Commissions '!I34),TRUE,FALSE),"WrongTypeMsg",IF(_xlfn.ISFORMULA('#_6 Sales Commissions '!I34),IF(NOT(_xlfn.ISFORMULA('6 Sales Commissions '!I34)),TRUE),FALSE),"MissingFormulaMsg",IF(NOT(AND(ISNUMBER(FIND("[",_xlfn.FORMULATEXT('#_6 Sales Commissions '!I34))),ISNUMBER(FIND("!",_xlfn.FORMULATEXT('#_6 Sales Commissions '!I34))))),AND(ISNUMBER(FIND("[",_xlfn.FORMULATEXT('6 Sales Commissions '!I34))),ISNUMBER(FIND("!",_xlfn.FORMULATEXT('6 Sales Commissions '!I34)))),FALSE),"ExternalRefsMsg",IF(ISNUMBER('#_6 Sales Commissions '!I34),IF(ABS('#_6 Sales Commissions '!I34-'6 Sales Commissions '!I34)&gt;0.00001,TRUE,FALSE),IF('#_6 Sales Commissions '!I34&lt;&gt;'6 Sales Commissions '!I34,TRUE,FALSE)),IF(ISNUMBER('#_6 Sales Commissions '!I34),IF('#_6 Sales Commissions '!I34&gt;'6 Sales Commissions '!I34,"TooLow","TooHigh"),"WrongAnswer"),NOT(_xlfn.ISFORMULA('#_6 Sales Commissions '!I34)),"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'!I34),_xlfn.FORMULATEXT('6 Sales Commissions '!I34),'6 Sales Commissions '!I34),"9","#"),"8","#"),"7","#"),"6","#"),"5","#"),"4","#"),"3","#"),"2","#"),"1","#"),"0","#"),CHAR(10),""),"$",""),"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'!I34),_xlfn.FORMULATEXT('6 Sales Commissions '!I34),'6 Sales Commissions '!I34),"9","#"),"8","#"),"7","#"),"6","#"),"5","#"),"4","#"),"3","#"),"2","#"),"1","#"),"0","#"),CHAR(10),""),"$",""),"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'!I34),_xlfn.FORMULATEXT('#_6 Sales Commissions '!I34),'#_6 Sales Commissions '!I34),"9","#"),"8","#"),"7","#"),"6","#"),"5","#"),"4","#"),"3","#"),"2","#"),"1","#"),"0","#"),CHAR(10),""),"$",""),"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'!I34),_xlfn.FORMULATEXT('#_6 Sales Commissions '!I34),'#_6 Sales Commissions '!I34),"9","#"),"8","#"),"7","#"),"6","#"),"5","#"),"4","#"),"3","#"),"2","#"),"1","#"),"0","#"),CHAR(10),""),"$","")," ",""),",","@"),"&gt;","@"),"&lt;","@"),"=","@"),")","@"),"(","@"),"^","@"),"/","@"),"+","@"),"*","@"),"-","@"),"@#","")))/2,TRUE,FALSE),"HardCodeMsg",IF(LEN(IF(_xlfn.ISFORMULA('6 Sales Commissions '!I34),_xlfn.FORMULATEXT('6 Sales Commissions '!I34),'6 Sales Commissions '!I34))-LEN(SUBSTITUTE(IF(_xlfn.ISFORMULA('6 Sales Commissions '!I34),_xlfn.FORMULATEXT('6 Sales Commissions '!I34),'6 Sales Commissions '!I34),"""",""))&gt;LEN(IF(_xlfn.ISFORMULA('#_6 Sales Commissions '!I34),_xlfn.FORMULATEXT('#_6 Sales Commissions '!I34),'#_6 Sales Commissions '!I34))-LEN(SUBSTITUTE(IF(_xlfn.ISFORMULA('#_6 Sales Commissions '!I34),_xlfn.FORMULATEXT('#_6 Sales Commissions '!I34),'#_6 Sales Commissions '!I34),"""","")),TRUE,FALSE),"HardQuoteMsg",IF(LEN(IF(_xlfn.ISFORMULA('6 Sales Commissions '!I34),_xlfn.FORMULATEXT('6 Sales Commissions '!I34),'6 Sales Commissions '!I34))-LEN(SUBSTITUTE(IF(_xlfn.ISFORMULA('6 Sales Commissions '!I34),_xlfn.FORMULATEXT('6 Sales Commissions '!I34),'6 Sales Commissions '!I34),"$",""))&lt;0.5*(LEN(IF(_xlfn.ISFORMULA('#_6 Sales Commissions '!I34),_xlfn.FORMULATEXT('#_6 Sales Commissions '!I34),'#_6 Sales Commissions '!I34))-LEN(SUBSTITUTE(IF(_xlfn.ISFORMULA('#_6 Sales Commissions '!I34),_xlfn.FORMULATEXT('#_6 Sales Commissions '!I34),'#_6 Sales Commissions '!I34),"$",""))),TRUE,FALSE),"MissingAbsMsg",TRUE,"PerfectMsg")</f>
        <v/>
      </c>
      <c r="J34" s="301">
        <v>0</v>
      </c>
      <c r="K34" s="301" t="str">
        <f ca="1">_xlfn.IFS(ISBLANK('6 Sales Commissions '!K34),"",IF(NOT(ISNA('#_6 Sales Commissions '!K34)),IF(ISNA('6 Sales Commissions '!K34),TRUE,FALSE),FALSE),"StuNAMsg",IF(AND(ISNA('#_6 Sales Commissions '!K34),ISNA('6 Sales Commissions '!K34)),TRUE,FALSE),"PerfectMsg",IF(NOT(ISERROR('#_6 Sales Commissions '!K34)),IF(ISERROR('6 Sales Commissions '!K34),TRUE,FALSE),FALSE),"StuErrorMsg",IF(TYPE('#_6 Sales Commissions '!K34)&lt;&gt;TYPE('6 Sales Commissions '!K34),TRUE,FALSE),"WrongTypeMsg",IF(_xlfn.ISFORMULA('#_6 Sales Commissions '!K34),IF(NOT(_xlfn.ISFORMULA('6 Sales Commissions '!K34)),TRUE),FALSE),"MissingFormulaMsg",IF(NOT(AND(ISNUMBER(FIND("[",_xlfn.FORMULATEXT('#_6 Sales Commissions '!K34))),ISNUMBER(FIND("!",_xlfn.FORMULATEXT('#_6 Sales Commissions '!K34))))),AND(ISNUMBER(FIND("[",_xlfn.FORMULATEXT('6 Sales Commissions '!K34))),ISNUMBER(FIND("!",_xlfn.FORMULATEXT('6 Sales Commissions '!K34)))),FALSE),"ExternalRefsMsg",IF(ISNUMBER('#_6 Sales Commissions '!K34),IF(ABS('#_6 Sales Commissions '!K34-'6 Sales Commissions '!K34)&gt;0.00001,TRUE,FALSE),IF('#_6 Sales Commissions '!K34&lt;&gt;'6 Sales Commissions '!K34,TRUE,FALSE)),IF(ISNUMBER('#_6 Sales Commissions '!K34),IF('#_6 Sales Commissions '!K34&gt;'6 Sales Commissions '!K34,"TooLow","TooHigh"),"WrongAnswer"),NOT(_xlfn.ISFORMULA('#_6 Sales Commissions '!K34)),"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'!K34),_xlfn.FORMULATEXT('6 Sales Commissions '!K34),'6 Sales Commissions '!K34),"9","#"),"8","#"),"7","#"),"6","#"),"5","#"),"4","#"),"3","#"),"2","#"),"1","#"),"0","#"),CHAR(10),""),"$",""),"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'!K34),_xlfn.FORMULATEXT('6 Sales Commissions '!K34),'6 Sales Commissions '!K34),"9","#"),"8","#"),"7","#"),"6","#"),"5","#"),"4","#"),"3","#"),"2","#"),"1","#"),"0","#"),CHAR(10),""),"$",""),"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'!K34),_xlfn.FORMULATEXT('#_6 Sales Commissions '!K34),'#_6 Sales Commissions '!K34),"9","#"),"8","#"),"7","#"),"6","#"),"5","#"),"4","#"),"3","#"),"2","#"),"1","#"),"0","#"),CHAR(10),""),"$",""),"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'!K34),_xlfn.FORMULATEXT('#_6 Sales Commissions '!K34),'#_6 Sales Commissions '!K34),"9","#"),"8","#"),"7","#"),"6","#"),"5","#"),"4","#"),"3","#"),"2","#"),"1","#"),"0","#"),CHAR(10),""),"$","")," ",""),",","@"),"&gt;","@"),"&lt;","@"),"=","@"),")","@"),"(","@"),"^","@"),"/","@"),"+","@"),"*","@"),"-","@"),"@#","")))/2,TRUE,FALSE),"HardCodeMsg",IF(LEN(IF(_xlfn.ISFORMULA('6 Sales Commissions '!K34),_xlfn.FORMULATEXT('6 Sales Commissions '!K34),'6 Sales Commissions '!K34))-LEN(SUBSTITUTE(IF(_xlfn.ISFORMULA('6 Sales Commissions '!K34),_xlfn.FORMULATEXT('6 Sales Commissions '!K34),'6 Sales Commissions '!K34),"""",""))&gt;LEN(IF(_xlfn.ISFORMULA('#_6 Sales Commissions '!K34),_xlfn.FORMULATEXT('#_6 Sales Commissions '!K34),'#_6 Sales Commissions '!K34))-LEN(SUBSTITUTE(IF(_xlfn.ISFORMULA('#_6 Sales Commissions '!K34),_xlfn.FORMULATEXT('#_6 Sales Commissions '!K34),'#_6 Sales Commissions '!K34),"""","")),TRUE,FALSE),"HardQuoteMsg",IF(LEN(IF(_xlfn.ISFORMULA('6 Sales Commissions '!K34),_xlfn.FORMULATEXT('6 Sales Commissions '!K34),'6 Sales Commissions '!K34))-LEN(SUBSTITUTE(IF(_xlfn.ISFORMULA('6 Sales Commissions '!K34),_xlfn.FORMULATEXT('6 Sales Commissions '!K34),'6 Sales Commissions '!K34),"$",""))&lt;0.5*(LEN(IF(_xlfn.ISFORMULA('#_6 Sales Commissions '!K34),_xlfn.FORMULATEXT('#_6 Sales Commissions '!K34),'#_6 Sales Commissions '!K34))-LEN(SUBSTITUTE(IF(_xlfn.ISFORMULA('#_6 Sales Commissions '!K34),_xlfn.FORMULATEXT('#_6 Sales Commissions '!K34),'#_6 Sales Commissions '!K34),"$",""))),TRUE,FALSE),"MissingAbsMsg",TRUE,"PerfectMsg")</f>
        <v/>
      </c>
      <c r="L34" s="430" t="str">
        <f ca="1">_xlfn.IFS(ISBLANK('6 Sales Commissions '!L34),"",IF(NOT(ISNA('#_6 Sales Commissions '!L34)),IF(ISNA('6 Sales Commissions '!L34),TRUE,FALSE),FALSE),"StuNAMsg",IF(AND(ISNA('#_6 Sales Commissions '!L34),ISNA('6 Sales Commissions '!L34)),TRUE,FALSE),"PerfectMsg",IF(NOT(ISERROR('#_6 Sales Commissions '!L34)),IF(ISERROR('6 Sales Commissions '!L34),TRUE,FALSE),FALSE),"StuErrorMsg",IF(TYPE('#_6 Sales Commissions '!L34)&lt;&gt;TYPE('6 Sales Commissions '!L34),TRUE,FALSE),"WrongTypeMsg",IF(_xlfn.ISFORMULA('#_6 Sales Commissions '!L34),IF(NOT(_xlfn.ISFORMULA('6 Sales Commissions '!L34)),TRUE),FALSE),"MissingFormulaMsg",IF(NOT(AND(ISNUMBER(FIND("[",_xlfn.FORMULATEXT('#_6 Sales Commissions '!L34))),ISNUMBER(FIND("!",_xlfn.FORMULATEXT('#_6 Sales Commissions '!L34))))),AND(ISNUMBER(FIND("[",_xlfn.FORMULATEXT('6 Sales Commissions '!L34))),ISNUMBER(FIND("!",_xlfn.FORMULATEXT('6 Sales Commissions '!L34)))),FALSE),"ExternalRefsMsg",IF(ISNUMBER('#_6 Sales Commissions '!L34),IF(ABS('#_6 Sales Commissions '!L34-'6 Sales Commissions '!L34)&gt;0.00001,TRUE,FALSE),IF('#_6 Sales Commissions '!L34&lt;&gt;'6 Sales Commissions '!L34,TRUE,FALSE)),IF(ISNUMBER('#_6 Sales Commissions '!L34),IF('#_6 Sales Commissions '!L34&gt;'6 Sales Commissions '!L34,"TooLow","TooHigh"),"WrongAnswer"),NOT(_xlfn.ISFORMULA('#_6 Sales Commissions '!L34)),"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'!L34),_xlfn.FORMULATEXT('6 Sales Commissions '!L34),'6 Sales Commissions '!L34),"9","#"),"8","#"),"7","#"),"6","#"),"5","#"),"4","#"),"3","#"),"2","#"),"1","#"),"0","#"),CHAR(10),""),"$",""),"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'!L34),_xlfn.FORMULATEXT('6 Sales Commissions '!L34),'6 Sales Commissions '!L34),"9","#"),"8","#"),"7","#"),"6","#"),"5","#"),"4","#"),"3","#"),"2","#"),"1","#"),"0","#"),CHAR(10),""),"$",""),"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'!L34),_xlfn.FORMULATEXT('#_6 Sales Commissions '!L34),'#_6 Sales Commissions '!L34),"9","#"),"8","#"),"7","#"),"6","#"),"5","#"),"4","#"),"3","#"),"2","#"),"1","#"),"0","#"),CHAR(10),""),"$",""),"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'!L34),_xlfn.FORMULATEXT('#_6 Sales Commissions '!L34),'#_6 Sales Commissions '!L34),"9","#"),"8","#"),"7","#"),"6","#"),"5","#"),"4","#"),"3","#"),"2","#"),"1","#"),"0","#"),CHAR(10),""),"$","")," ",""),",","@"),"&gt;","@"),"&lt;","@"),"=","@"),")","@"),"(","@"),"^","@"),"/","@"),"+","@"),"*","@"),"-","@"),"@#","")))/2,TRUE,FALSE),"HardCodeMsg",IF(LEN(IF(_xlfn.ISFORMULA('6 Sales Commissions '!L34),_xlfn.FORMULATEXT('6 Sales Commissions '!L34),'6 Sales Commissions '!L34))-LEN(SUBSTITUTE(IF(_xlfn.ISFORMULA('6 Sales Commissions '!L34),_xlfn.FORMULATEXT('6 Sales Commissions '!L34),'6 Sales Commissions '!L34),"""",""))&gt;LEN(IF(_xlfn.ISFORMULA('#_6 Sales Commissions '!L34),_xlfn.FORMULATEXT('#_6 Sales Commissions '!L34),'#_6 Sales Commissions '!L34))-LEN(SUBSTITUTE(IF(_xlfn.ISFORMULA('#_6 Sales Commissions '!L34),_xlfn.FORMULATEXT('#_6 Sales Commissions '!L34),'#_6 Sales Commissions '!L34),"""","")),TRUE,FALSE),"HardQuoteMsg",IF(LEN(IF(_xlfn.ISFORMULA('6 Sales Commissions '!L34),_xlfn.FORMULATEXT('6 Sales Commissions '!L34),'6 Sales Commissions '!L34))-LEN(SUBSTITUTE(IF(_xlfn.ISFORMULA('6 Sales Commissions '!L34),_xlfn.FORMULATEXT('6 Sales Commissions '!L34),'6 Sales Commissions '!L34),"$",""))&lt;0.5*(LEN(IF(_xlfn.ISFORMULA('#_6 Sales Commissions '!L34),_xlfn.FORMULATEXT('#_6 Sales Commissions '!L34),'#_6 Sales Commissions '!L34))-LEN(SUBSTITUTE(IF(_xlfn.ISFORMULA('#_6 Sales Commissions '!L34),_xlfn.FORMULATEXT('#_6 Sales Commissions '!L34),'#_6 Sales Commissions '!L34),"$",""))),TRUE,FALSE),"MissingAbsMsg",TRUE,"PerfectMsg")</f>
        <v/>
      </c>
      <c r="M34" s="431" t="str">
        <f ca="1">_xlfn.IFS(ISBLANK('6 Sales Commissions '!M34),"",IF(NOT(ISNA('#_6 Sales Commissions '!M34)),IF(ISNA('6 Sales Commissions '!M34),TRUE,FALSE),FALSE),"StuNAMsg",IF(AND(ISNA('#_6 Sales Commissions '!M34),ISNA('6 Sales Commissions '!M34)),TRUE,FALSE),"PerfectMsg",IF(NOT(ISERROR('#_6 Sales Commissions '!M34)),IF(ISERROR('6 Sales Commissions '!M34),TRUE,FALSE),FALSE),"StuErrorMsg",IF(TYPE('#_6 Sales Commissions '!M34)&lt;&gt;TYPE('6 Sales Commissions '!M34),TRUE,FALSE),"WrongTypeMsg",IF(_xlfn.ISFORMULA('#_6 Sales Commissions '!M34),IF(NOT(_xlfn.ISFORMULA('6 Sales Commissions '!M34)),TRUE),FALSE),"MissingFormulaMsg",IF(NOT(AND(ISNUMBER(FIND("[",_xlfn.FORMULATEXT('#_6 Sales Commissions '!M34))),ISNUMBER(FIND("!",_xlfn.FORMULATEXT('#_6 Sales Commissions '!M34))))),AND(ISNUMBER(FIND("[",_xlfn.FORMULATEXT('6 Sales Commissions '!M34))),ISNUMBER(FIND("!",_xlfn.FORMULATEXT('6 Sales Commissions '!M34)))),FALSE),"ExternalRefsMsg",IF(ISNUMBER('#_6 Sales Commissions '!M34),IF(ABS('#_6 Sales Commissions '!M34-'6 Sales Commissions '!M34)&gt;0.00001,TRUE,FALSE),IF('#_6 Sales Commissions '!M34&lt;&gt;'6 Sales Commissions '!M34,TRUE,FALSE)),IF(ISNUMBER('#_6 Sales Commissions '!M34),IF('#_6 Sales Commissions '!M34&gt;'6 Sales Commissions '!M34,"TooLow","TooHigh"),"WrongAnswer"),NOT(_xlfn.ISFORMULA('#_6 Sales Commissions '!M34)),"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'!M34),_xlfn.FORMULATEXT('6 Sales Commissions '!M34),'6 Sales Commissions '!M34),"9","#"),"8","#"),"7","#"),"6","#"),"5","#"),"4","#"),"3","#"),"2","#"),"1","#"),"0","#"),CHAR(10),""),"$",""),"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'!M34),_xlfn.FORMULATEXT('6 Sales Commissions '!M34),'6 Sales Commissions '!M34),"9","#"),"8","#"),"7","#"),"6","#"),"5","#"),"4","#"),"3","#"),"2","#"),"1","#"),"0","#"),CHAR(10),""),"$",""),"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'!M34),_xlfn.FORMULATEXT('#_6 Sales Commissions '!M34),'#_6 Sales Commissions '!M34),"9","#"),"8","#"),"7","#"),"6","#"),"5","#"),"4","#"),"3","#"),"2","#"),"1","#"),"0","#"),CHAR(10),""),"$",""),"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'!M34),_xlfn.FORMULATEXT('#_6 Sales Commissions '!M34),'#_6 Sales Commissions '!M34),"9","#"),"8","#"),"7","#"),"6","#"),"5","#"),"4","#"),"3","#"),"2","#"),"1","#"),"0","#"),CHAR(10),""),"$","")," ",""),",","@"),"&gt;","@"),"&lt;","@"),"=","@"),")","@"),"(","@"),"^","@"),"/","@"),"+","@"),"*","@"),"-","@"),"@#","")))/2,TRUE,FALSE),"HardCodeMsg",IF(LEN(IF(_xlfn.ISFORMULA('6 Sales Commissions '!M34),_xlfn.FORMULATEXT('6 Sales Commissions '!M34),'6 Sales Commissions '!M34))-LEN(SUBSTITUTE(IF(_xlfn.ISFORMULA('6 Sales Commissions '!M34),_xlfn.FORMULATEXT('6 Sales Commissions '!M34),'6 Sales Commissions '!M34),"""",""))&gt;LEN(IF(_xlfn.ISFORMULA('#_6 Sales Commissions '!M34),_xlfn.FORMULATEXT('#_6 Sales Commissions '!M34),'#_6 Sales Commissions '!M34))-LEN(SUBSTITUTE(IF(_xlfn.ISFORMULA('#_6 Sales Commissions '!M34),_xlfn.FORMULATEXT('#_6 Sales Commissions '!M34),'#_6 Sales Commissions '!M34),"""","")),TRUE,FALSE),"HardQuoteMsg",IF(LEN(IF(_xlfn.ISFORMULA('6 Sales Commissions '!M34),_xlfn.FORMULATEXT('6 Sales Commissions '!M34),'6 Sales Commissions '!M34))-LEN(SUBSTITUTE(IF(_xlfn.ISFORMULA('6 Sales Commissions '!M34),_xlfn.FORMULATEXT('6 Sales Commissions '!M34),'6 Sales Commissions '!M34),"$",""))&lt;0.5*(LEN(IF(_xlfn.ISFORMULA('#_6 Sales Commissions '!M34),_xlfn.FORMULATEXT('#_6 Sales Commissions '!M34),'#_6 Sales Commissions '!M34))-LEN(SUBSTITUTE(IF(_xlfn.ISFORMULA('#_6 Sales Commissions '!M34),_xlfn.FORMULATEXT('#_6 Sales Commissions '!M34),'#_6 Sales Commissions '!M34),"$",""))),TRUE,FALSE),"MissingAbsMsg",TRUE,"PerfectMsg")</f>
        <v/>
      </c>
      <c r="P34" s="316">
        <v>0</v>
      </c>
      <c r="Q34" s="317"/>
    </row>
    <row r="35" spans="5:18" s="286" customFormat="1" x14ac:dyDescent="0.15">
      <c r="E35" s="301">
        <v>0</v>
      </c>
      <c r="F35" s="301">
        <v>0</v>
      </c>
      <c r="G35" s="427" t="str">
        <f ca="1">_xlfn.IFS(ISBLANK('6 Sales Commissions '!G35),"",IF(NOT(ISNA('#_6 Sales Commissions '!G35)),IF(ISNA('6 Sales Commissions '!G35),TRUE,FALSE),FALSE),"StuNAMsg",IF(AND(ISNA('#_6 Sales Commissions '!G35),ISNA('6 Sales Commissions '!G35)),TRUE,FALSE),"PerfectMsg",IF(NOT(ISERROR('#_6 Sales Commissions '!G35)),IF(ISERROR('6 Sales Commissions '!G35),TRUE,FALSE),FALSE),"StuErrorMsg",IF(TYPE('#_6 Sales Commissions '!G35)&lt;&gt;TYPE('6 Sales Commissions '!G35),TRUE,FALSE),"WrongTypeMsg",IF(_xlfn.ISFORMULA('#_6 Sales Commissions '!G35),IF(NOT(_xlfn.ISFORMULA('6 Sales Commissions '!G35)),TRUE),FALSE),"MissingFormulaMsg",IF(NOT(AND(ISNUMBER(FIND("[",_xlfn.FORMULATEXT('#_6 Sales Commissions '!G35))),ISNUMBER(FIND("!",_xlfn.FORMULATEXT('#_6 Sales Commissions '!G35))))),AND(ISNUMBER(FIND("[",_xlfn.FORMULATEXT('6 Sales Commissions '!G35))),ISNUMBER(FIND("!",_xlfn.FORMULATEXT('6 Sales Commissions '!G35)))),FALSE),"ExternalRefsMsg",IF(ISNUMBER('#_6 Sales Commissions '!G35),IF(ABS('#_6 Sales Commissions '!G35-'6 Sales Commissions '!G35)&gt;0.00001,TRUE,FALSE),IF('#_6 Sales Commissions '!G35&lt;&gt;'6 Sales Commissions '!G35,TRUE,FALSE)),IF(ISNUMBER('#_6 Sales Commissions '!G35),IF('#_6 Sales Commissions '!G35&gt;'6 Sales Commissions '!G35,"TooLow","TooHigh"),"WrongAnswer"),NOT(_xlfn.ISFORMULA('#_6 Sales Commissions '!G35)),"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'!G35),_xlfn.FORMULATEXT('6 Sales Commissions '!G35),'6 Sales Commissions '!G35),"9","#"),"8","#"),"7","#"),"6","#"),"5","#"),"4","#"),"3","#"),"2","#"),"1","#"),"0","#"),CHAR(10),""),"$",""),"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'!G35),_xlfn.FORMULATEXT('6 Sales Commissions '!G35),'6 Sales Commissions '!G35),"9","#"),"8","#"),"7","#"),"6","#"),"5","#"),"4","#"),"3","#"),"2","#"),"1","#"),"0","#"),CHAR(10),""),"$",""),"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'!G35),_xlfn.FORMULATEXT('#_6 Sales Commissions '!G35),'#_6 Sales Commissions '!G35),"9","#"),"8","#"),"7","#"),"6","#"),"5","#"),"4","#"),"3","#"),"2","#"),"1","#"),"0","#"),CHAR(10),""),"$",""),"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'!G35),_xlfn.FORMULATEXT('#_6 Sales Commissions '!G35),'#_6 Sales Commissions '!G35),"9","#"),"8","#"),"7","#"),"6","#"),"5","#"),"4","#"),"3","#"),"2","#"),"1","#"),"0","#"),CHAR(10),""),"$","")," ",""),",","@"),"&gt;","@"),"&lt;","@"),"=","@"),")","@"),"(","@"),"^","@"),"/","@"),"+","@"),"*","@"),"-","@"),"@#","")))/2,TRUE,FALSE),"HardCodeMsg",IF(LEN(IF(_xlfn.ISFORMULA('6 Sales Commissions '!G35),_xlfn.FORMULATEXT('6 Sales Commissions '!G35),'6 Sales Commissions '!G35))-LEN(SUBSTITUTE(IF(_xlfn.ISFORMULA('6 Sales Commissions '!G35),_xlfn.FORMULATEXT('6 Sales Commissions '!G35),'6 Sales Commissions '!G35),"""",""))&gt;LEN(IF(_xlfn.ISFORMULA('#_6 Sales Commissions '!G35),_xlfn.FORMULATEXT('#_6 Sales Commissions '!G35),'#_6 Sales Commissions '!G35))-LEN(SUBSTITUTE(IF(_xlfn.ISFORMULA('#_6 Sales Commissions '!G35),_xlfn.FORMULATEXT('#_6 Sales Commissions '!G35),'#_6 Sales Commissions '!G35),"""","")),TRUE,FALSE),"HardQuoteMsg",IF(LEN(IF(_xlfn.ISFORMULA('6 Sales Commissions '!G35),_xlfn.FORMULATEXT('6 Sales Commissions '!G35),'6 Sales Commissions '!G35))-LEN(SUBSTITUTE(IF(_xlfn.ISFORMULA('6 Sales Commissions '!G35),_xlfn.FORMULATEXT('6 Sales Commissions '!G35),'6 Sales Commissions '!G35),"$",""))&lt;0.5*(LEN(IF(_xlfn.ISFORMULA('#_6 Sales Commissions '!G35),_xlfn.FORMULATEXT('#_6 Sales Commissions '!G35),'#_6 Sales Commissions '!G35))-LEN(SUBSTITUTE(IF(_xlfn.ISFORMULA('#_6 Sales Commissions '!G35),_xlfn.FORMULATEXT('#_6 Sales Commissions '!G35),'#_6 Sales Commissions '!G35),"$",""))),TRUE,FALSE),"MissingAbsMsg",TRUE,"PerfectMsg")</f>
        <v/>
      </c>
      <c r="H35" s="428">
        <v>62345</v>
      </c>
      <c r="I35" s="429" t="str">
        <f ca="1">_xlfn.IFS(ISBLANK('6 Sales Commissions '!I35),"",IF(NOT(ISNA('#_6 Sales Commissions '!I35)),IF(ISNA('6 Sales Commissions '!I35),TRUE,FALSE),FALSE),"StuNAMsg",IF(AND(ISNA('#_6 Sales Commissions '!I35),ISNA('6 Sales Commissions '!I35)),TRUE,FALSE),"PerfectMsg",IF(NOT(ISERROR('#_6 Sales Commissions '!I35)),IF(ISERROR('6 Sales Commissions '!I35),TRUE,FALSE),FALSE),"StuErrorMsg",IF(TYPE('#_6 Sales Commissions '!I35)&lt;&gt;TYPE('6 Sales Commissions '!I35),TRUE,FALSE),"WrongTypeMsg",IF(_xlfn.ISFORMULA('#_6 Sales Commissions '!I35),IF(NOT(_xlfn.ISFORMULA('6 Sales Commissions '!I35)),TRUE),FALSE),"MissingFormulaMsg",IF(NOT(AND(ISNUMBER(FIND("[",_xlfn.FORMULATEXT('#_6 Sales Commissions '!I35))),ISNUMBER(FIND("!",_xlfn.FORMULATEXT('#_6 Sales Commissions '!I35))))),AND(ISNUMBER(FIND("[",_xlfn.FORMULATEXT('6 Sales Commissions '!I35))),ISNUMBER(FIND("!",_xlfn.FORMULATEXT('6 Sales Commissions '!I35)))),FALSE),"ExternalRefsMsg",IF(ISNUMBER('#_6 Sales Commissions '!I35),IF(ABS('#_6 Sales Commissions '!I35-'6 Sales Commissions '!I35)&gt;0.00001,TRUE,FALSE),IF('#_6 Sales Commissions '!I35&lt;&gt;'6 Sales Commissions '!I35,TRUE,FALSE)),IF(ISNUMBER('#_6 Sales Commissions '!I35),IF('#_6 Sales Commissions '!I35&gt;'6 Sales Commissions '!I35,"TooLow","TooHigh"),"WrongAnswer"),NOT(_xlfn.ISFORMULA('#_6 Sales Commissions '!I35)),"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'!I35),_xlfn.FORMULATEXT('6 Sales Commissions '!I35),'6 Sales Commissions '!I35),"9","#"),"8","#"),"7","#"),"6","#"),"5","#"),"4","#"),"3","#"),"2","#"),"1","#"),"0","#"),CHAR(10),""),"$",""),"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'!I35),_xlfn.FORMULATEXT('6 Sales Commissions '!I35),'6 Sales Commissions '!I35),"9","#"),"8","#"),"7","#"),"6","#"),"5","#"),"4","#"),"3","#"),"2","#"),"1","#"),"0","#"),CHAR(10),""),"$",""),"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'!I35),_xlfn.FORMULATEXT('#_6 Sales Commissions '!I35),'#_6 Sales Commissions '!I35),"9","#"),"8","#"),"7","#"),"6","#"),"5","#"),"4","#"),"3","#"),"2","#"),"1","#"),"0","#"),CHAR(10),""),"$",""),"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'!I35),_xlfn.FORMULATEXT('#_6 Sales Commissions '!I35),'#_6 Sales Commissions '!I35),"9","#"),"8","#"),"7","#"),"6","#"),"5","#"),"4","#"),"3","#"),"2","#"),"1","#"),"0","#"),CHAR(10),""),"$","")," ",""),",","@"),"&gt;","@"),"&lt;","@"),"=","@"),")","@"),"(","@"),"^","@"),"/","@"),"+","@"),"*","@"),"-","@"),"@#","")))/2,TRUE,FALSE),"HardCodeMsg",IF(LEN(IF(_xlfn.ISFORMULA('6 Sales Commissions '!I35),_xlfn.FORMULATEXT('6 Sales Commissions '!I35),'6 Sales Commissions '!I35))-LEN(SUBSTITUTE(IF(_xlfn.ISFORMULA('6 Sales Commissions '!I35),_xlfn.FORMULATEXT('6 Sales Commissions '!I35),'6 Sales Commissions '!I35),"""",""))&gt;LEN(IF(_xlfn.ISFORMULA('#_6 Sales Commissions '!I35),_xlfn.FORMULATEXT('#_6 Sales Commissions '!I35),'#_6 Sales Commissions '!I35))-LEN(SUBSTITUTE(IF(_xlfn.ISFORMULA('#_6 Sales Commissions '!I35),_xlfn.FORMULATEXT('#_6 Sales Commissions '!I35),'#_6 Sales Commissions '!I35),"""","")),TRUE,FALSE),"HardQuoteMsg",IF(LEN(IF(_xlfn.ISFORMULA('6 Sales Commissions '!I35),_xlfn.FORMULATEXT('6 Sales Commissions '!I35),'6 Sales Commissions '!I35))-LEN(SUBSTITUTE(IF(_xlfn.ISFORMULA('6 Sales Commissions '!I35),_xlfn.FORMULATEXT('6 Sales Commissions '!I35),'6 Sales Commissions '!I35),"$",""))&lt;0.5*(LEN(IF(_xlfn.ISFORMULA('#_6 Sales Commissions '!I35),_xlfn.FORMULATEXT('#_6 Sales Commissions '!I35),'#_6 Sales Commissions '!I35))-LEN(SUBSTITUTE(IF(_xlfn.ISFORMULA('#_6 Sales Commissions '!I35),_xlfn.FORMULATEXT('#_6 Sales Commissions '!I35),'#_6 Sales Commissions '!I35),"$",""))),TRUE,FALSE),"MissingAbsMsg",TRUE,"PerfectMsg")</f>
        <v/>
      </c>
      <c r="J35" s="301">
        <v>0</v>
      </c>
      <c r="K35" s="301" t="str">
        <f ca="1">_xlfn.IFS(ISBLANK('6 Sales Commissions '!K35),"",IF(NOT(ISNA('#_6 Sales Commissions '!K35)),IF(ISNA('6 Sales Commissions '!K35),TRUE,FALSE),FALSE),"StuNAMsg",IF(AND(ISNA('#_6 Sales Commissions '!K35),ISNA('6 Sales Commissions '!K35)),TRUE,FALSE),"PerfectMsg",IF(NOT(ISERROR('#_6 Sales Commissions '!K35)),IF(ISERROR('6 Sales Commissions '!K35),TRUE,FALSE),FALSE),"StuErrorMsg",IF(TYPE('#_6 Sales Commissions '!K35)&lt;&gt;TYPE('6 Sales Commissions '!K35),TRUE,FALSE),"WrongTypeMsg",IF(_xlfn.ISFORMULA('#_6 Sales Commissions '!K35),IF(NOT(_xlfn.ISFORMULA('6 Sales Commissions '!K35)),TRUE),FALSE),"MissingFormulaMsg",IF(NOT(AND(ISNUMBER(FIND("[",_xlfn.FORMULATEXT('#_6 Sales Commissions '!K35))),ISNUMBER(FIND("!",_xlfn.FORMULATEXT('#_6 Sales Commissions '!K35))))),AND(ISNUMBER(FIND("[",_xlfn.FORMULATEXT('6 Sales Commissions '!K35))),ISNUMBER(FIND("!",_xlfn.FORMULATEXT('6 Sales Commissions '!K35)))),FALSE),"ExternalRefsMsg",IF(ISNUMBER('#_6 Sales Commissions '!K35),IF(ABS('#_6 Sales Commissions '!K35-'6 Sales Commissions '!K35)&gt;0.00001,TRUE,FALSE),IF('#_6 Sales Commissions '!K35&lt;&gt;'6 Sales Commissions '!K35,TRUE,FALSE)),IF(ISNUMBER('#_6 Sales Commissions '!K35),IF('#_6 Sales Commissions '!K35&gt;'6 Sales Commissions '!K35,"TooLow","TooHigh"),"WrongAnswer"),NOT(_xlfn.ISFORMULA('#_6 Sales Commissions '!K35)),"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'!K35),_xlfn.FORMULATEXT('6 Sales Commissions '!K35),'6 Sales Commissions '!K35),"9","#"),"8","#"),"7","#"),"6","#"),"5","#"),"4","#"),"3","#"),"2","#"),"1","#"),"0","#"),CHAR(10),""),"$",""),"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'!K35),_xlfn.FORMULATEXT('6 Sales Commissions '!K35),'6 Sales Commissions '!K35),"9","#"),"8","#"),"7","#"),"6","#"),"5","#"),"4","#"),"3","#"),"2","#"),"1","#"),"0","#"),CHAR(10),""),"$",""),"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'!K35),_xlfn.FORMULATEXT('#_6 Sales Commissions '!K35),'#_6 Sales Commissions '!K35),"9","#"),"8","#"),"7","#"),"6","#"),"5","#"),"4","#"),"3","#"),"2","#"),"1","#"),"0","#"),CHAR(10),""),"$",""),"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'!K35),_xlfn.FORMULATEXT('#_6 Sales Commissions '!K35),'#_6 Sales Commissions '!K35),"9","#"),"8","#"),"7","#"),"6","#"),"5","#"),"4","#"),"3","#"),"2","#"),"1","#"),"0","#"),CHAR(10),""),"$","")," ",""),",","@"),"&gt;","@"),"&lt;","@"),"=","@"),")","@"),"(","@"),"^","@"),"/","@"),"+","@"),"*","@"),"-","@"),"@#","")))/2,TRUE,FALSE),"HardCodeMsg",IF(LEN(IF(_xlfn.ISFORMULA('6 Sales Commissions '!K35),_xlfn.FORMULATEXT('6 Sales Commissions '!K35),'6 Sales Commissions '!K35))-LEN(SUBSTITUTE(IF(_xlfn.ISFORMULA('6 Sales Commissions '!K35),_xlfn.FORMULATEXT('6 Sales Commissions '!K35),'6 Sales Commissions '!K35),"""",""))&gt;LEN(IF(_xlfn.ISFORMULA('#_6 Sales Commissions '!K35),_xlfn.FORMULATEXT('#_6 Sales Commissions '!K35),'#_6 Sales Commissions '!K35))-LEN(SUBSTITUTE(IF(_xlfn.ISFORMULA('#_6 Sales Commissions '!K35),_xlfn.FORMULATEXT('#_6 Sales Commissions '!K35),'#_6 Sales Commissions '!K35),"""","")),TRUE,FALSE),"HardQuoteMsg",IF(LEN(IF(_xlfn.ISFORMULA('6 Sales Commissions '!K35),_xlfn.FORMULATEXT('6 Sales Commissions '!K35),'6 Sales Commissions '!K35))-LEN(SUBSTITUTE(IF(_xlfn.ISFORMULA('6 Sales Commissions '!K35),_xlfn.FORMULATEXT('6 Sales Commissions '!K35),'6 Sales Commissions '!K35),"$",""))&lt;0.5*(LEN(IF(_xlfn.ISFORMULA('#_6 Sales Commissions '!K35),_xlfn.FORMULATEXT('#_6 Sales Commissions '!K35),'#_6 Sales Commissions '!K35))-LEN(SUBSTITUTE(IF(_xlfn.ISFORMULA('#_6 Sales Commissions '!K35),_xlfn.FORMULATEXT('#_6 Sales Commissions '!K35),'#_6 Sales Commissions '!K35),"$",""))),TRUE,FALSE),"MissingAbsMsg",TRUE,"PerfectMsg")</f>
        <v/>
      </c>
      <c r="L35" s="430" t="str">
        <f ca="1">_xlfn.IFS(ISBLANK('6 Sales Commissions '!L35),"",IF(NOT(ISNA('#_6 Sales Commissions '!L35)),IF(ISNA('6 Sales Commissions '!L35),TRUE,FALSE),FALSE),"StuNAMsg",IF(AND(ISNA('#_6 Sales Commissions '!L35),ISNA('6 Sales Commissions '!L35)),TRUE,FALSE),"PerfectMsg",IF(NOT(ISERROR('#_6 Sales Commissions '!L35)),IF(ISERROR('6 Sales Commissions '!L35),TRUE,FALSE),FALSE),"StuErrorMsg",IF(TYPE('#_6 Sales Commissions '!L35)&lt;&gt;TYPE('6 Sales Commissions '!L35),TRUE,FALSE),"WrongTypeMsg",IF(_xlfn.ISFORMULA('#_6 Sales Commissions '!L35),IF(NOT(_xlfn.ISFORMULA('6 Sales Commissions '!L35)),TRUE),FALSE),"MissingFormulaMsg",IF(NOT(AND(ISNUMBER(FIND("[",_xlfn.FORMULATEXT('#_6 Sales Commissions '!L35))),ISNUMBER(FIND("!",_xlfn.FORMULATEXT('#_6 Sales Commissions '!L35))))),AND(ISNUMBER(FIND("[",_xlfn.FORMULATEXT('6 Sales Commissions '!L35))),ISNUMBER(FIND("!",_xlfn.FORMULATEXT('6 Sales Commissions '!L35)))),FALSE),"ExternalRefsMsg",IF(ISNUMBER('#_6 Sales Commissions '!L35),IF(ABS('#_6 Sales Commissions '!L35-'6 Sales Commissions '!L35)&gt;0.00001,TRUE,FALSE),IF('#_6 Sales Commissions '!L35&lt;&gt;'6 Sales Commissions '!L35,TRUE,FALSE)),IF(ISNUMBER('#_6 Sales Commissions '!L35),IF('#_6 Sales Commissions '!L35&gt;'6 Sales Commissions '!L35,"TooLow","TooHigh"),"WrongAnswer"),NOT(_xlfn.ISFORMULA('#_6 Sales Commissions '!L35)),"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'!L35),_xlfn.FORMULATEXT('6 Sales Commissions '!L35),'6 Sales Commissions '!L35),"9","#"),"8","#"),"7","#"),"6","#"),"5","#"),"4","#"),"3","#"),"2","#"),"1","#"),"0","#"),CHAR(10),""),"$",""),"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'!L35),_xlfn.FORMULATEXT('6 Sales Commissions '!L35),'6 Sales Commissions '!L35),"9","#"),"8","#"),"7","#"),"6","#"),"5","#"),"4","#"),"3","#"),"2","#"),"1","#"),"0","#"),CHAR(10),""),"$",""),"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'!L35),_xlfn.FORMULATEXT('#_6 Sales Commissions '!L35),'#_6 Sales Commissions '!L35),"9","#"),"8","#"),"7","#"),"6","#"),"5","#"),"4","#"),"3","#"),"2","#"),"1","#"),"0","#"),CHAR(10),""),"$",""),"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'!L35),_xlfn.FORMULATEXT('#_6 Sales Commissions '!L35),'#_6 Sales Commissions '!L35),"9","#"),"8","#"),"7","#"),"6","#"),"5","#"),"4","#"),"3","#"),"2","#"),"1","#"),"0","#"),CHAR(10),""),"$","")," ",""),",","@"),"&gt;","@"),"&lt;","@"),"=","@"),")","@"),"(","@"),"^","@"),"/","@"),"+","@"),"*","@"),"-","@"),"@#","")))/2,TRUE,FALSE),"HardCodeMsg",IF(LEN(IF(_xlfn.ISFORMULA('6 Sales Commissions '!L35),_xlfn.FORMULATEXT('6 Sales Commissions '!L35),'6 Sales Commissions '!L35))-LEN(SUBSTITUTE(IF(_xlfn.ISFORMULA('6 Sales Commissions '!L35),_xlfn.FORMULATEXT('6 Sales Commissions '!L35),'6 Sales Commissions '!L35),"""",""))&gt;LEN(IF(_xlfn.ISFORMULA('#_6 Sales Commissions '!L35),_xlfn.FORMULATEXT('#_6 Sales Commissions '!L35),'#_6 Sales Commissions '!L35))-LEN(SUBSTITUTE(IF(_xlfn.ISFORMULA('#_6 Sales Commissions '!L35),_xlfn.FORMULATEXT('#_6 Sales Commissions '!L35),'#_6 Sales Commissions '!L35),"""","")),TRUE,FALSE),"HardQuoteMsg",IF(LEN(IF(_xlfn.ISFORMULA('6 Sales Commissions '!L35),_xlfn.FORMULATEXT('6 Sales Commissions '!L35),'6 Sales Commissions '!L35))-LEN(SUBSTITUTE(IF(_xlfn.ISFORMULA('6 Sales Commissions '!L35),_xlfn.FORMULATEXT('6 Sales Commissions '!L35),'6 Sales Commissions '!L35),"$",""))&lt;0.5*(LEN(IF(_xlfn.ISFORMULA('#_6 Sales Commissions '!L35),_xlfn.FORMULATEXT('#_6 Sales Commissions '!L35),'#_6 Sales Commissions '!L35))-LEN(SUBSTITUTE(IF(_xlfn.ISFORMULA('#_6 Sales Commissions '!L35),_xlfn.FORMULATEXT('#_6 Sales Commissions '!L35),'#_6 Sales Commissions '!L35),"$",""))),TRUE,FALSE),"MissingAbsMsg",TRUE,"PerfectMsg")</f>
        <v/>
      </c>
      <c r="M35" s="431" t="str">
        <f ca="1">_xlfn.IFS(ISBLANK('6 Sales Commissions '!M35),"",IF(NOT(ISNA('#_6 Sales Commissions '!M35)),IF(ISNA('6 Sales Commissions '!M35),TRUE,FALSE),FALSE),"StuNAMsg",IF(AND(ISNA('#_6 Sales Commissions '!M35),ISNA('6 Sales Commissions '!M35)),TRUE,FALSE),"PerfectMsg",IF(NOT(ISERROR('#_6 Sales Commissions '!M35)),IF(ISERROR('6 Sales Commissions '!M35),TRUE,FALSE),FALSE),"StuErrorMsg",IF(TYPE('#_6 Sales Commissions '!M35)&lt;&gt;TYPE('6 Sales Commissions '!M35),TRUE,FALSE),"WrongTypeMsg",IF(_xlfn.ISFORMULA('#_6 Sales Commissions '!M35),IF(NOT(_xlfn.ISFORMULA('6 Sales Commissions '!M35)),TRUE),FALSE),"MissingFormulaMsg",IF(NOT(AND(ISNUMBER(FIND("[",_xlfn.FORMULATEXT('#_6 Sales Commissions '!M35))),ISNUMBER(FIND("!",_xlfn.FORMULATEXT('#_6 Sales Commissions '!M35))))),AND(ISNUMBER(FIND("[",_xlfn.FORMULATEXT('6 Sales Commissions '!M35))),ISNUMBER(FIND("!",_xlfn.FORMULATEXT('6 Sales Commissions '!M35)))),FALSE),"ExternalRefsMsg",IF(ISNUMBER('#_6 Sales Commissions '!M35),IF(ABS('#_6 Sales Commissions '!M35-'6 Sales Commissions '!M35)&gt;0.00001,TRUE,FALSE),IF('#_6 Sales Commissions '!M35&lt;&gt;'6 Sales Commissions '!M35,TRUE,FALSE)),IF(ISNUMBER('#_6 Sales Commissions '!M35),IF('#_6 Sales Commissions '!M35&gt;'6 Sales Commissions '!M35,"TooLow","TooHigh"),"WrongAnswer"),NOT(_xlfn.ISFORMULA('#_6 Sales Commissions '!M35)),"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'!M35),_xlfn.FORMULATEXT('6 Sales Commissions '!M35),'6 Sales Commissions '!M35),"9","#"),"8","#"),"7","#"),"6","#"),"5","#"),"4","#"),"3","#"),"2","#"),"1","#"),"0","#"),CHAR(10),""),"$",""),"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'!M35),_xlfn.FORMULATEXT('6 Sales Commissions '!M35),'6 Sales Commissions '!M35),"9","#"),"8","#"),"7","#"),"6","#"),"5","#"),"4","#"),"3","#"),"2","#"),"1","#"),"0","#"),CHAR(10),""),"$",""),"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'!M35),_xlfn.FORMULATEXT('#_6 Sales Commissions '!M35),'#_6 Sales Commissions '!M35),"9","#"),"8","#"),"7","#"),"6","#"),"5","#"),"4","#"),"3","#"),"2","#"),"1","#"),"0","#"),CHAR(10),""),"$",""),"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'!M35),_xlfn.FORMULATEXT('#_6 Sales Commissions '!M35),'#_6 Sales Commissions '!M35),"9","#"),"8","#"),"7","#"),"6","#"),"5","#"),"4","#"),"3","#"),"2","#"),"1","#"),"0","#"),CHAR(10),""),"$","")," ",""),",","@"),"&gt;","@"),"&lt;","@"),"=","@"),")","@"),"(","@"),"^","@"),"/","@"),"+","@"),"*","@"),"-","@"),"@#","")))/2,TRUE,FALSE),"HardCodeMsg",IF(LEN(IF(_xlfn.ISFORMULA('6 Sales Commissions '!M35),_xlfn.FORMULATEXT('6 Sales Commissions '!M35),'6 Sales Commissions '!M35))-LEN(SUBSTITUTE(IF(_xlfn.ISFORMULA('6 Sales Commissions '!M35),_xlfn.FORMULATEXT('6 Sales Commissions '!M35),'6 Sales Commissions '!M35),"""",""))&gt;LEN(IF(_xlfn.ISFORMULA('#_6 Sales Commissions '!M35),_xlfn.FORMULATEXT('#_6 Sales Commissions '!M35),'#_6 Sales Commissions '!M35))-LEN(SUBSTITUTE(IF(_xlfn.ISFORMULA('#_6 Sales Commissions '!M35),_xlfn.FORMULATEXT('#_6 Sales Commissions '!M35),'#_6 Sales Commissions '!M35),"""","")),TRUE,FALSE),"HardQuoteMsg",IF(LEN(IF(_xlfn.ISFORMULA('6 Sales Commissions '!M35),_xlfn.FORMULATEXT('6 Sales Commissions '!M35),'6 Sales Commissions '!M35))-LEN(SUBSTITUTE(IF(_xlfn.ISFORMULA('6 Sales Commissions '!M35),_xlfn.FORMULATEXT('6 Sales Commissions '!M35),'6 Sales Commissions '!M35),"$",""))&lt;0.5*(LEN(IF(_xlfn.ISFORMULA('#_6 Sales Commissions '!M35),_xlfn.FORMULATEXT('#_6 Sales Commissions '!M35),'#_6 Sales Commissions '!M35))-LEN(SUBSTITUTE(IF(_xlfn.ISFORMULA('#_6 Sales Commissions '!M35),_xlfn.FORMULATEXT('#_6 Sales Commissions '!M35),'#_6 Sales Commissions '!M35),"$",""))),TRUE,FALSE),"MissingAbsMsg",TRUE,"PerfectMsg")</f>
        <v/>
      </c>
      <c r="Q35" s="345" t="str">
        <f ca="1">_xlfn.IFS(ISBLANK('6 Sales Commissions '!Q35),"",IF(NOT(ISNA('#_6 Sales Commissions '!Q35)),IF(ISNA('6 Sales Commissions '!Q35),TRUE,FALSE),FALSE),"StuNAMsg",IF(AND(ISNA('#_6 Sales Commissions '!Q35),ISNA('6 Sales Commissions '!Q35)),TRUE,FALSE),"PerfectMsg",IF(NOT(ISERROR('#_6 Sales Commissions '!Q35)),IF(ISERROR('6 Sales Commissions '!Q35),TRUE,FALSE),FALSE),"StuErrorMsg",IF(TYPE('#_6 Sales Commissions '!Q35)&lt;&gt;TYPE('6 Sales Commissions '!Q35),TRUE,FALSE),"WrongTypeMsg",IF(_xlfn.ISFORMULA('#_6 Sales Commissions '!Q35),IF(NOT(_xlfn.ISFORMULA('6 Sales Commissions '!Q35)),TRUE),FALSE),"MissingFormulaMsg",IF(NOT(AND(ISNUMBER(FIND("[",_xlfn.FORMULATEXT('#_6 Sales Commissions '!Q35))),ISNUMBER(FIND("!",_xlfn.FORMULATEXT('#_6 Sales Commissions '!Q35))))),AND(ISNUMBER(FIND("[",_xlfn.FORMULATEXT('6 Sales Commissions '!Q35))),ISNUMBER(FIND("!",_xlfn.FORMULATEXT('6 Sales Commissions '!Q35)))),FALSE),"ExternalRefsMsg",IF(ISNUMBER('#_6 Sales Commissions '!Q35),IF(ABS('#_6 Sales Commissions '!Q35-'6 Sales Commissions '!Q35)&gt;0.00001,TRUE,FALSE),IF('#_6 Sales Commissions '!Q35&lt;&gt;'6 Sales Commissions '!Q35,TRUE,FALSE)),IF(ISNUMBER('#_6 Sales Commissions '!Q35),IF('#_6 Sales Commissions '!Q35&gt;'6 Sales Commissions '!Q35,"TooLow","TooHigh"),"WrongAnswer"),NOT(_xlfn.ISFORMULA('#_6 Sales Commissions '!Q35)),"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'!Q35),_xlfn.FORMULATEXT('6 Sales Commissions '!Q35),'6 Sales Commissions '!Q35),"9","#"),"8","#"),"7","#"),"6","#"),"5","#"),"4","#"),"3","#"),"2","#"),"1","#"),"0","#"),CHAR(10),""),"$",""),"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'!Q35),_xlfn.FORMULATEXT('6 Sales Commissions '!Q35),'6 Sales Commissions '!Q35),"9","#"),"8","#"),"7","#"),"6","#"),"5","#"),"4","#"),"3","#"),"2","#"),"1","#"),"0","#"),CHAR(10),""),"$",""),"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'!Q35),_xlfn.FORMULATEXT('#_6 Sales Commissions '!Q35),'#_6 Sales Commissions '!Q35),"9","#"),"8","#"),"7","#"),"6","#"),"5","#"),"4","#"),"3","#"),"2","#"),"1","#"),"0","#"),CHAR(10),""),"$",""),"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'!Q35),_xlfn.FORMULATEXT('#_6 Sales Commissions '!Q35),'#_6 Sales Commissions '!Q35),"9","#"),"8","#"),"7","#"),"6","#"),"5","#"),"4","#"),"3","#"),"2","#"),"1","#"),"0","#"),CHAR(10),""),"$","")," ",""),",","@"),"&gt;","@"),"&lt;","@"),"=","@"),")","@"),"(","@"),"^","@"),"/","@"),"+","@"),"*","@"),"-","@"),"@#","")))/2,TRUE,FALSE),"HardCodeMsg",IF(LEN(IF(_xlfn.ISFORMULA('6 Sales Commissions '!Q35),_xlfn.FORMULATEXT('6 Sales Commissions '!Q35),'6 Sales Commissions '!Q35))-LEN(SUBSTITUTE(IF(_xlfn.ISFORMULA('6 Sales Commissions '!Q35),_xlfn.FORMULATEXT('6 Sales Commissions '!Q35),'6 Sales Commissions '!Q35),"""",""))&gt;LEN(IF(_xlfn.ISFORMULA('#_6 Sales Commissions '!Q35),_xlfn.FORMULATEXT('#_6 Sales Commissions '!Q35),'#_6 Sales Commissions '!Q35))-LEN(SUBSTITUTE(IF(_xlfn.ISFORMULA('#_6 Sales Commissions '!Q35),_xlfn.FORMULATEXT('#_6 Sales Commissions '!Q35),'#_6 Sales Commissions '!Q35),"""","")),TRUE,FALSE),"HardQuoteMsg",IF(LEN(IF(_xlfn.ISFORMULA('6 Sales Commissions '!Q35),_xlfn.FORMULATEXT('6 Sales Commissions '!Q35),'6 Sales Commissions '!Q35))-LEN(SUBSTITUTE(IF(_xlfn.ISFORMULA('6 Sales Commissions '!Q35),_xlfn.FORMULATEXT('6 Sales Commissions '!Q35),'6 Sales Commissions '!Q35),"$",""))&lt;0.5*(LEN(IF(_xlfn.ISFORMULA('#_6 Sales Commissions '!Q35),_xlfn.FORMULATEXT('#_6 Sales Commissions '!Q35),'#_6 Sales Commissions '!Q35))-LEN(SUBSTITUTE(IF(_xlfn.ISFORMULA('#_6 Sales Commissions '!Q35),_xlfn.FORMULATEXT('#_6 Sales Commissions '!Q35),'#_6 Sales Commissions '!Q35),"$",""))),TRUE,FALSE),"MissingAbsMsg",TRUE,"PerfectMsg")</f>
        <v>WrongAnswer</v>
      </c>
      <c r="R35" s="286">
        <v>0</v>
      </c>
    </row>
    <row r="36" spans="5:18" s="286" customFormat="1" x14ac:dyDescent="0.15">
      <c r="E36" s="301">
        <v>0</v>
      </c>
      <c r="F36" s="301">
        <v>0</v>
      </c>
      <c r="G36" s="427" t="str">
        <f ca="1">_xlfn.IFS(ISBLANK('6 Sales Commissions '!G36),"",IF(NOT(ISNA('#_6 Sales Commissions '!G36)),IF(ISNA('6 Sales Commissions '!G36),TRUE,FALSE),FALSE),"StuNAMsg",IF(AND(ISNA('#_6 Sales Commissions '!G36),ISNA('6 Sales Commissions '!G36)),TRUE,FALSE),"PerfectMsg",IF(NOT(ISERROR('#_6 Sales Commissions '!G36)),IF(ISERROR('6 Sales Commissions '!G36),TRUE,FALSE),FALSE),"StuErrorMsg",IF(TYPE('#_6 Sales Commissions '!G36)&lt;&gt;TYPE('6 Sales Commissions '!G36),TRUE,FALSE),"WrongTypeMsg",IF(_xlfn.ISFORMULA('#_6 Sales Commissions '!G36),IF(NOT(_xlfn.ISFORMULA('6 Sales Commissions '!G36)),TRUE),FALSE),"MissingFormulaMsg",IF(NOT(AND(ISNUMBER(FIND("[",_xlfn.FORMULATEXT('#_6 Sales Commissions '!G36))),ISNUMBER(FIND("!",_xlfn.FORMULATEXT('#_6 Sales Commissions '!G36))))),AND(ISNUMBER(FIND("[",_xlfn.FORMULATEXT('6 Sales Commissions '!G36))),ISNUMBER(FIND("!",_xlfn.FORMULATEXT('6 Sales Commissions '!G36)))),FALSE),"ExternalRefsMsg",IF(ISNUMBER('#_6 Sales Commissions '!G36),IF(ABS('#_6 Sales Commissions '!G36-'6 Sales Commissions '!G36)&gt;0.00001,TRUE,FALSE),IF('#_6 Sales Commissions '!G36&lt;&gt;'6 Sales Commissions '!G36,TRUE,FALSE)),IF(ISNUMBER('#_6 Sales Commissions '!G36),IF('#_6 Sales Commissions '!G36&gt;'6 Sales Commissions '!G36,"TooLow","TooHigh"),"WrongAnswer"),NOT(_xlfn.ISFORMULA('#_6 Sales Commissions '!G36)),"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'!G36),_xlfn.FORMULATEXT('6 Sales Commissions '!G36),'6 Sales Commissions '!G36),"9","#"),"8","#"),"7","#"),"6","#"),"5","#"),"4","#"),"3","#"),"2","#"),"1","#"),"0","#"),CHAR(10),""),"$",""),"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'!G36),_xlfn.FORMULATEXT('6 Sales Commissions '!G36),'6 Sales Commissions '!G36),"9","#"),"8","#"),"7","#"),"6","#"),"5","#"),"4","#"),"3","#"),"2","#"),"1","#"),"0","#"),CHAR(10),""),"$",""),"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'!G36),_xlfn.FORMULATEXT('#_6 Sales Commissions '!G36),'#_6 Sales Commissions '!G36),"9","#"),"8","#"),"7","#"),"6","#"),"5","#"),"4","#"),"3","#"),"2","#"),"1","#"),"0","#"),CHAR(10),""),"$",""),"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'!G36),_xlfn.FORMULATEXT('#_6 Sales Commissions '!G36),'#_6 Sales Commissions '!G36),"9","#"),"8","#"),"7","#"),"6","#"),"5","#"),"4","#"),"3","#"),"2","#"),"1","#"),"0","#"),CHAR(10),""),"$","")," ",""),",","@"),"&gt;","@"),"&lt;","@"),"=","@"),")","@"),"(","@"),"^","@"),"/","@"),"+","@"),"*","@"),"-","@"),"@#","")))/2,TRUE,FALSE),"HardCodeMsg",IF(LEN(IF(_xlfn.ISFORMULA('6 Sales Commissions '!G36),_xlfn.FORMULATEXT('6 Sales Commissions '!G36),'6 Sales Commissions '!G36))-LEN(SUBSTITUTE(IF(_xlfn.ISFORMULA('6 Sales Commissions '!G36),_xlfn.FORMULATEXT('6 Sales Commissions '!G36),'6 Sales Commissions '!G36),"""",""))&gt;LEN(IF(_xlfn.ISFORMULA('#_6 Sales Commissions '!G36),_xlfn.FORMULATEXT('#_6 Sales Commissions '!G36),'#_6 Sales Commissions '!G36))-LEN(SUBSTITUTE(IF(_xlfn.ISFORMULA('#_6 Sales Commissions '!G36),_xlfn.FORMULATEXT('#_6 Sales Commissions '!G36),'#_6 Sales Commissions '!G36),"""","")),TRUE,FALSE),"HardQuoteMsg",IF(LEN(IF(_xlfn.ISFORMULA('6 Sales Commissions '!G36),_xlfn.FORMULATEXT('6 Sales Commissions '!G36),'6 Sales Commissions '!G36))-LEN(SUBSTITUTE(IF(_xlfn.ISFORMULA('6 Sales Commissions '!G36),_xlfn.FORMULATEXT('6 Sales Commissions '!G36),'6 Sales Commissions '!G36),"$",""))&lt;0.5*(LEN(IF(_xlfn.ISFORMULA('#_6 Sales Commissions '!G36),_xlfn.FORMULATEXT('#_6 Sales Commissions '!G36),'#_6 Sales Commissions '!G36))-LEN(SUBSTITUTE(IF(_xlfn.ISFORMULA('#_6 Sales Commissions '!G36),_xlfn.FORMULATEXT('#_6 Sales Commissions '!G36),'#_6 Sales Commissions '!G36),"$",""))),TRUE,FALSE),"MissingAbsMsg",TRUE,"PerfectMsg")</f>
        <v/>
      </c>
      <c r="H36" s="428">
        <v>15991</v>
      </c>
      <c r="I36" s="429" t="str">
        <f ca="1">_xlfn.IFS(ISBLANK('6 Sales Commissions '!I36),"",IF(NOT(ISNA('#_6 Sales Commissions '!I36)),IF(ISNA('6 Sales Commissions '!I36),TRUE,FALSE),FALSE),"StuNAMsg",IF(AND(ISNA('#_6 Sales Commissions '!I36),ISNA('6 Sales Commissions '!I36)),TRUE,FALSE),"PerfectMsg",IF(NOT(ISERROR('#_6 Sales Commissions '!I36)),IF(ISERROR('6 Sales Commissions '!I36),TRUE,FALSE),FALSE),"StuErrorMsg",IF(TYPE('#_6 Sales Commissions '!I36)&lt;&gt;TYPE('6 Sales Commissions '!I36),TRUE,FALSE),"WrongTypeMsg",IF(_xlfn.ISFORMULA('#_6 Sales Commissions '!I36),IF(NOT(_xlfn.ISFORMULA('6 Sales Commissions '!I36)),TRUE),FALSE),"MissingFormulaMsg",IF(NOT(AND(ISNUMBER(FIND("[",_xlfn.FORMULATEXT('#_6 Sales Commissions '!I36))),ISNUMBER(FIND("!",_xlfn.FORMULATEXT('#_6 Sales Commissions '!I36))))),AND(ISNUMBER(FIND("[",_xlfn.FORMULATEXT('6 Sales Commissions '!I36))),ISNUMBER(FIND("!",_xlfn.FORMULATEXT('6 Sales Commissions '!I36)))),FALSE),"ExternalRefsMsg",IF(ISNUMBER('#_6 Sales Commissions '!I36),IF(ABS('#_6 Sales Commissions '!I36-'6 Sales Commissions '!I36)&gt;0.00001,TRUE,FALSE),IF('#_6 Sales Commissions '!I36&lt;&gt;'6 Sales Commissions '!I36,TRUE,FALSE)),IF(ISNUMBER('#_6 Sales Commissions '!I36),IF('#_6 Sales Commissions '!I36&gt;'6 Sales Commissions '!I36,"TooLow","TooHigh"),"WrongAnswer"),NOT(_xlfn.ISFORMULA('#_6 Sales Commissions '!I36)),"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'!I36),_xlfn.FORMULATEXT('6 Sales Commissions '!I36),'6 Sales Commissions '!I36),"9","#"),"8","#"),"7","#"),"6","#"),"5","#"),"4","#"),"3","#"),"2","#"),"1","#"),"0","#"),CHAR(10),""),"$",""),"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'!I36),_xlfn.FORMULATEXT('6 Sales Commissions '!I36),'6 Sales Commissions '!I36),"9","#"),"8","#"),"7","#"),"6","#"),"5","#"),"4","#"),"3","#"),"2","#"),"1","#"),"0","#"),CHAR(10),""),"$",""),"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'!I36),_xlfn.FORMULATEXT('#_6 Sales Commissions '!I36),'#_6 Sales Commissions '!I36),"9","#"),"8","#"),"7","#"),"6","#"),"5","#"),"4","#"),"3","#"),"2","#"),"1","#"),"0","#"),CHAR(10),""),"$",""),"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'!I36),_xlfn.FORMULATEXT('#_6 Sales Commissions '!I36),'#_6 Sales Commissions '!I36),"9","#"),"8","#"),"7","#"),"6","#"),"5","#"),"4","#"),"3","#"),"2","#"),"1","#"),"0","#"),CHAR(10),""),"$","")," ",""),",","@"),"&gt;","@"),"&lt;","@"),"=","@"),")","@"),"(","@"),"^","@"),"/","@"),"+","@"),"*","@"),"-","@"),"@#","")))/2,TRUE,FALSE),"HardCodeMsg",IF(LEN(IF(_xlfn.ISFORMULA('6 Sales Commissions '!I36),_xlfn.FORMULATEXT('6 Sales Commissions '!I36),'6 Sales Commissions '!I36))-LEN(SUBSTITUTE(IF(_xlfn.ISFORMULA('6 Sales Commissions '!I36),_xlfn.FORMULATEXT('6 Sales Commissions '!I36),'6 Sales Commissions '!I36),"""",""))&gt;LEN(IF(_xlfn.ISFORMULA('#_6 Sales Commissions '!I36),_xlfn.FORMULATEXT('#_6 Sales Commissions '!I36),'#_6 Sales Commissions '!I36))-LEN(SUBSTITUTE(IF(_xlfn.ISFORMULA('#_6 Sales Commissions '!I36),_xlfn.FORMULATEXT('#_6 Sales Commissions '!I36),'#_6 Sales Commissions '!I36),"""","")),TRUE,FALSE),"HardQuoteMsg",IF(LEN(IF(_xlfn.ISFORMULA('6 Sales Commissions '!I36),_xlfn.FORMULATEXT('6 Sales Commissions '!I36),'6 Sales Commissions '!I36))-LEN(SUBSTITUTE(IF(_xlfn.ISFORMULA('6 Sales Commissions '!I36),_xlfn.FORMULATEXT('6 Sales Commissions '!I36),'6 Sales Commissions '!I36),"$",""))&lt;0.5*(LEN(IF(_xlfn.ISFORMULA('#_6 Sales Commissions '!I36),_xlfn.FORMULATEXT('#_6 Sales Commissions '!I36),'#_6 Sales Commissions '!I36))-LEN(SUBSTITUTE(IF(_xlfn.ISFORMULA('#_6 Sales Commissions '!I36),_xlfn.FORMULATEXT('#_6 Sales Commissions '!I36),'#_6 Sales Commissions '!I36),"$",""))),TRUE,FALSE),"MissingAbsMsg",TRUE,"PerfectMsg")</f>
        <v/>
      </c>
      <c r="J36" s="301">
        <v>0</v>
      </c>
      <c r="K36" s="301" t="str">
        <f ca="1">_xlfn.IFS(ISBLANK('6 Sales Commissions '!K36),"",IF(NOT(ISNA('#_6 Sales Commissions '!K36)),IF(ISNA('6 Sales Commissions '!K36),TRUE,FALSE),FALSE),"StuNAMsg",IF(AND(ISNA('#_6 Sales Commissions '!K36),ISNA('6 Sales Commissions '!K36)),TRUE,FALSE),"PerfectMsg",IF(NOT(ISERROR('#_6 Sales Commissions '!K36)),IF(ISERROR('6 Sales Commissions '!K36),TRUE,FALSE),FALSE),"StuErrorMsg",IF(TYPE('#_6 Sales Commissions '!K36)&lt;&gt;TYPE('6 Sales Commissions '!K36),TRUE,FALSE),"WrongTypeMsg",IF(_xlfn.ISFORMULA('#_6 Sales Commissions '!K36),IF(NOT(_xlfn.ISFORMULA('6 Sales Commissions '!K36)),TRUE),FALSE),"MissingFormulaMsg",IF(NOT(AND(ISNUMBER(FIND("[",_xlfn.FORMULATEXT('#_6 Sales Commissions '!K36))),ISNUMBER(FIND("!",_xlfn.FORMULATEXT('#_6 Sales Commissions '!K36))))),AND(ISNUMBER(FIND("[",_xlfn.FORMULATEXT('6 Sales Commissions '!K36))),ISNUMBER(FIND("!",_xlfn.FORMULATEXT('6 Sales Commissions '!K36)))),FALSE),"ExternalRefsMsg",IF(ISNUMBER('#_6 Sales Commissions '!K36),IF(ABS('#_6 Sales Commissions '!K36-'6 Sales Commissions '!K36)&gt;0.00001,TRUE,FALSE),IF('#_6 Sales Commissions '!K36&lt;&gt;'6 Sales Commissions '!K36,TRUE,FALSE)),IF(ISNUMBER('#_6 Sales Commissions '!K36),IF('#_6 Sales Commissions '!K36&gt;'6 Sales Commissions '!K36,"TooLow","TooHigh"),"WrongAnswer"),NOT(_xlfn.ISFORMULA('#_6 Sales Commissions '!K36)),"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'!K36),_xlfn.FORMULATEXT('6 Sales Commissions '!K36),'6 Sales Commissions '!K36),"9","#"),"8","#"),"7","#"),"6","#"),"5","#"),"4","#"),"3","#"),"2","#"),"1","#"),"0","#"),CHAR(10),""),"$",""),"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'!K36),_xlfn.FORMULATEXT('6 Sales Commissions '!K36),'6 Sales Commissions '!K36),"9","#"),"8","#"),"7","#"),"6","#"),"5","#"),"4","#"),"3","#"),"2","#"),"1","#"),"0","#"),CHAR(10),""),"$",""),"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'!K36),_xlfn.FORMULATEXT('#_6 Sales Commissions '!K36),'#_6 Sales Commissions '!K36),"9","#"),"8","#"),"7","#"),"6","#"),"5","#"),"4","#"),"3","#"),"2","#"),"1","#"),"0","#"),CHAR(10),""),"$",""),"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'!K36),_xlfn.FORMULATEXT('#_6 Sales Commissions '!K36),'#_6 Sales Commissions '!K36),"9","#"),"8","#"),"7","#"),"6","#"),"5","#"),"4","#"),"3","#"),"2","#"),"1","#"),"0","#"),CHAR(10),""),"$","")," ",""),",","@"),"&gt;","@"),"&lt;","@"),"=","@"),")","@"),"(","@"),"^","@"),"/","@"),"+","@"),"*","@"),"-","@"),"@#","")))/2,TRUE,FALSE),"HardCodeMsg",IF(LEN(IF(_xlfn.ISFORMULA('6 Sales Commissions '!K36),_xlfn.FORMULATEXT('6 Sales Commissions '!K36),'6 Sales Commissions '!K36))-LEN(SUBSTITUTE(IF(_xlfn.ISFORMULA('6 Sales Commissions '!K36),_xlfn.FORMULATEXT('6 Sales Commissions '!K36),'6 Sales Commissions '!K36),"""",""))&gt;LEN(IF(_xlfn.ISFORMULA('#_6 Sales Commissions '!K36),_xlfn.FORMULATEXT('#_6 Sales Commissions '!K36),'#_6 Sales Commissions '!K36))-LEN(SUBSTITUTE(IF(_xlfn.ISFORMULA('#_6 Sales Commissions '!K36),_xlfn.FORMULATEXT('#_6 Sales Commissions '!K36),'#_6 Sales Commissions '!K36),"""","")),TRUE,FALSE),"HardQuoteMsg",IF(LEN(IF(_xlfn.ISFORMULA('6 Sales Commissions '!K36),_xlfn.FORMULATEXT('6 Sales Commissions '!K36),'6 Sales Commissions '!K36))-LEN(SUBSTITUTE(IF(_xlfn.ISFORMULA('6 Sales Commissions '!K36),_xlfn.FORMULATEXT('6 Sales Commissions '!K36),'6 Sales Commissions '!K36),"$",""))&lt;0.5*(LEN(IF(_xlfn.ISFORMULA('#_6 Sales Commissions '!K36),_xlfn.FORMULATEXT('#_6 Sales Commissions '!K36),'#_6 Sales Commissions '!K36))-LEN(SUBSTITUTE(IF(_xlfn.ISFORMULA('#_6 Sales Commissions '!K36),_xlfn.FORMULATEXT('#_6 Sales Commissions '!K36),'#_6 Sales Commissions '!K36),"$",""))),TRUE,FALSE),"MissingAbsMsg",TRUE,"PerfectMsg")</f>
        <v/>
      </c>
      <c r="L36" s="430" t="str">
        <f ca="1">_xlfn.IFS(ISBLANK('6 Sales Commissions '!L36),"",IF(NOT(ISNA('#_6 Sales Commissions '!L36)),IF(ISNA('6 Sales Commissions '!L36),TRUE,FALSE),FALSE),"StuNAMsg",IF(AND(ISNA('#_6 Sales Commissions '!L36),ISNA('6 Sales Commissions '!L36)),TRUE,FALSE),"PerfectMsg",IF(NOT(ISERROR('#_6 Sales Commissions '!L36)),IF(ISERROR('6 Sales Commissions '!L36),TRUE,FALSE),FALSE),"StuErrorMsg",IF(TYPE('#_6 Sales Commissions '!L36)&lt;&gt;TYPE('6 Sales Commissions '!L36),TRUE,FALSE),"WrongTypeMsg",IF(_xlfn.ISFORMULA('#_6 Sales Commissions '!L36),IF(NOT(_xlfn.ISFORMULA('6 Sales Commissions '!L36)),TRUE),FALSE),"MissingFormulaMsg",IF(NOT(AND(ISNUMBER(FIND("[",_xlfn.FORMULATEXT('#_6 Sales Commissions '!L36))),ISNUMBER(FIND("!",_xlfn.FORMULATEXT('#_6 Sales Commissions '!L36))))),AND(ISNUMBER(FIND("[",_xlfn.FORMULATEXT('6 Sales Commissions '!L36))),ISNUMBER(FIND("!",_xlfn.FORMULATEXT('6 Sales Commissions '!L36)))),FALSE),"ExternalRefsMsg",IF(ISNUMBER('#_6 Sales Commissions '!L36),IF(ABS('#_6 Sales Commissions '!L36-'6 Sales Commissions '!L36)&gt;0.00001,TRUE,FALSE),IF('#_6 Sales Commissions '!L36&lt;&gt;'6 Sales Commissions '!L36,TRUE,FALSE)),IF(ISNUMBER('#_6 Sales Commissions '!L36),IF('#_6 Sales Commissions '!L36&gt;'6 Sales Commissions '!L36,"TooLow","TooHigh"),"WrongAnswer"),NOT(_xlfn.ISFORMULA('#_6 Sales Commissions '!L36)),"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'!L36),_xlfn.FORMULATEXT('6 Sales Commissions '!L36),'6 Sales Commissions '!L36),"9","#"),"8","#"),"7","#"),"6","#"),"5","#"),"4","#"),"3","#"),"2","#"),"1","#"),"0","#"),CHAR(10),""),"$",""),"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'!L36),_xlfn.FORMULATEXT('6 Sales Commissions '!L36),'6 Sales Commissions '!L36),"9","#"),"8","#"),"7","#"),"6","#"),"5","#"),"4","#"),"3","#"),"2","#"),"1","#"),"0","#"),CHAR(10),""),"$",""),"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'!L36),_xlfn.FORMULATEXT('#_6 Sales Commissions '!L36),'#_6 Sales Commissions '!L36),"9","#"),"8","#"),"7","#"),"6","#"),"5","#"),"4","#"),"3","#"),"2","#"),"1","#"),"0","#"),CHAR(10),""),"$",""),"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'!L36),_xlfn.FORMULATEXT('#_6 Sales Commissions '!L36),'#_6 Sales Commissions '!L36),"9","#"),"8","#"),"7","#"),"6","#"),"5","#"),"4","#"),"3","#"),"2","#"),"1","#"),"0","#"),CHAR(10),""),"$","")," ",""),",","@"),"&gt;","@"),"&lt;","@"),"=","@"),")","@"),"(","@"),"^","@"),"/","@"),"+","@"),"*","@"),"-","@"),"@#","")))/2,TRUE,FALSE),"HardCodeMsg",IF(LEN(IF(_xlfn.ISFORMULA('6 Sales Commissions '!L36),_xlfn.FORMULATEXT('6 Sales Commissions '!L36),'6 Sales Commissions '!L36))-LEN(SUBSTITUTE(IF(_xlfn.ISFORMULA('6 Sales Commissions '!L36),_xlfn.FORMULATEXT('6 Sales Commissions '!L36),'6 Sales Commissions '!L36),"""",""))&gt;LEN(IF(_xlfn.ISFORMULA('#_6 Sales Commissions '!L36),_xlfn.FORMULATEXT('#_6 Sales Commissions '!L36),'#_6 Sales Commissions '!L36))-LEN(SUBSTITUTE(IF(_xlfn.ISFORMULA('#_6 Sales Commissions '!L36),_xlfn.FORMULATEXT('#_6 Sales Commissions '!L36),'#_6 Sales Commissions '!L36),"""","")),TRUE,FALSE),"HardQuoteMsg",IF(LEN(IF(_xlfn.ISFORMULA('6 Sales Commissions '!L36),_xlfn.FORMULATEXT('6 Sales Commissions '!L36),'6 Sales Commissions '!L36))-LEN(SUBSTITUTE(IF(_xlfn.ISFORMULA('6 Sales Commissions '!L36),_xlfn.FORMULATEXT('6 Sales Commissions '!L36),'6 Sales Commissions '!L36),"$",""))&lt;0.5*(LEN(IF(_xlfn.ISFORMULA('#_6 Sales Commissions '!L36),_xlfn.FORMULATEXT('#_6 Sales Commissions '!L36),'#_6 Sales Commissions '!L36))-LEN(SUBSTITUTE(IF(_xlfn.ISFORMULA('#_6 Sales Commissions '!L36),_xlfn.FORMULATEXT('#_6 Sales Commissions '!L36),'#_6 Sales Commissions '!L36),"$",""))),TRUE,FALSE),"MissingAbsMsg",TRUE,"PerfectMsg")</f>
        <v/>
      </c>
      <c r="M36" s="431" t="str">
        <f ca="1">_xlfn.IFS(ISBLANK('6 Sales Commissions '!M36),"",IF(NOT(ISNA('#_6 Sales Commissions '!M36)),IF(ISNA('6 Sales Commissions '!M36),TRUE,FALSE),FALSE),"StuNAMsg",IF(AND(ISNA('#_6 Sales Commissions '!M36),ISNA('6 Sales Commissions '!M36)),TRUE,FALSE),"PerfectMsg",IF(NOT(ISERROR('#_6 Sales Commissions '!M36)),IF(ISERROR('6 Sales Commissions '!M36),TRUE,FALSE),FALSE),"StuErrorMsg",IF(TYPE('#_6 Sales Commissions '!M36)&lt;&gt;TYPE('6 Sales Commissions '!M36),TRUE,FALSE),"WrongTypeMsg",IF(_xlfn.ISFORMULA('#_6 Sales Commissions '!M36),IF(NOT(_xlfn.ISFORMULA('6 Sales Commissions '!M36)),TRUE),FALSE),"MissingFormulaMsg",IF(NOT(AND(ISNUMBER(FIND("[",_xlfn.FORMULATEXT('#_6 Sales Commissions '!M36))),ISNUMBER(FIND("!",_xlfn.FORMULATEXT('#_6 Sales Commissions '!M36))))),AND(ISNUMBER(FIND("[",_xlfn.FORMULATEXT('6 Sales Commissions '!M36))),ISNUMBER(FIND("!",_xlfn.FORMULATEXT('6 Sales Commissions '!M36)))),FALSE),"ExternalRefsMsg",IF(ISNUMBER('#_6 Sales Commissions '!M36),IF(ABS('#_6 Sales Commissions '!M36-'6 Sales Commissions '!M36)&gt;0.00001,TRUE,FALSE),IF('#_6 Sales Commissions '!M36&lt;&gt;'6 Sales Commissions '!M36,TRUE,FALSE)),IF(ISNUMBER('#_6 Sales Commissions '!M36),IF('#_6 Sales Commissions '!M36&gt;'6 Sales Commissions '!M36,"TooLow","TooHigh"),"WrongAnswer"),NOT(_xlfn.ISFORMULA('#_6 Sales Commissions '!M36)),"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'!M36),_xlfn.FORMULATEXT('6 Sales Commissions '!M36),'6 Sales Commissions '!M36),"9","#"),"8","#"),"7","#"),"6","#"),"5","#"),"4","#"),"3","#"),"2","#"),"1","#"),"0","#"),CHAR(10),""),"$",""),"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'!M36),_xlfn.FORMULATEXT('6 Sales Commissions '!M36),'6 Sales Commissions '!M36),"9","#"),"8","#"),"7","#"),"6","#"),"5","#"),"4","#"),"3","#"),"2","#"),"1","#"),"0","#"),CHAR(10),""),"$",""),"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'!M36),_xlfn.FORMULATEXT('#_6 Sales Commissions '!M36),'#_6 Sales Commissions '!M36),"9","#"),"8","#"),"7","#"),"6","#"),"5","#"),"4","#"),"3","#"),"2","#"),"1","#"),"0","#"),CHAR(10),""),"$",""),"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'!M36),_xlfn.FORMULATEXT('#_6 Sales Commissions '!M36),'#_6 Sales Commissions '!M36),"9","#"),"8","#"),"7","#"),"6","#"),"5","#"),"4","#"),"3","#"),"2","#"),"1","#"),"0","#"),CHAR(10),""),"$","")," ",""),",","@"),"&gt;","@"),"&lt;","@"),"=","@"),")","@"),"(","@"),"^","@"),"/","@"),"+","@"),"*","@"),"-","@"),"@#","")))/2,TRUE,FALSE),"HardCodeMsg",IF(LEN(IF(_xlfn.ISFORMULA('6 Sales Commissions '!M36),_xlfn.FORMULATEXT('6 Sales Commissions '!M36),'6 Sales Commissions '!M36))-LEN(SUBSTITUTE(IF(_xlfn.ISFORMULA('6 Sales Commissions '!M36),_xlfn.FORMULATEXT('6 Sales Commissions '!M36),'6 Sales Commissions '!M36),"""",""))&gt;LEN(IF(_xlfn.ISFORMULA('#_6 Sales Commissions '!M36),_xlfn.FORMULATEXT('#_6 Sales Commissions '!M36),'#_6 Sales Commissions '!M36))-LEN(SUBSTITUTE(IF(_xlfn.ISFORMULA('#_6 Sales Commissions '!M36),_xlfn.FORMULATEXT('#_6 Sales Commissions '!M36),'#_6 Sales Commissions '!M36),"""","")),TRUE,FALSE),"HardQuoteMsg",IF(LEN(IF(_xlfn.ISFORMULA('6 Sales Commissions '!M36),_xlfn.FORMULATEXT('6 Sales Commissions '!M36),'6 Sales Commissions '!M36))-LEN(SUBSTITUTE(IF(_xlfn.ISFORMULA('6 Sales Commissions '!M36),_xlfn.FORMULATEXT('6 Sales Commissions '!M36),'6 Sales Commissions '!M36),"$",""))&lt;0.5*(LEN(IF(_xlfn.ISFORMULA('#_6 Sales Commissions '!M36),_xlfn.FORMULATEXT('#_6 Sales Commissions '!M36),'#_6 Sales Commissions '!M36))-LEN(SUBSTITUTE(IF(_xlfn.ISFORMULA('#_6 Sales Commissions '!M36),_xlfn.FORMULATEXT('#_6 Sales Commissions '!M36),'#_6 Sales Commissions '!M36),"$",""))),TRUE,FALSE),"MissingAbsMsg",TRUE,"PerfectMsg")</f>
        <v/>
      </c>
    </row>
    <row r="37" spans="5:18" s="286" customFormat="1" x14ac:dyDescent="0.15">
      <c r="E37" s="301">
        <v>0</v>
      </c>
      <c r="F37" s="424">
        <v>0</v>
      </c>
      <c r="G37" s="427" t="str">
        <f ca="1">_xlfn.IFS(ISBLANK('6 Sales Commissions '!G37),"",IF(NOT(ISNA('#_6 Sales Commissions '!G37)),IF(ISNA('6 Sales Commissions '!G37),TRUE,FALSE),FALSE),"StuNAMsg",IF(AND(ISNA('#_6 Sales Commissions '!G37),ISNA('6 Sales Commissions '!G37)),TRUE,FALSE),"PerfectMsg",IF(NOT(ISERROR('#_6 Sales Commissions '!G37)),IF(ISERROR('6 Sales Commissions '!G37),TRUE,FALSE),FALSE),"StuErrorMsg",IF(TYPE('#_6 Sales Commissions '!G37)&lt;&gt;TYPE('6 Sales Commissions '!G37),TRUE,FALSE),"WrongTypeMsg",IF(_xlfn.ISFORMULA('#_6 Sales Commissions '!G37),IF(NOT(_xlfn.ISFORMULA('6 Sales Commissions '!G37)),TRUE),FALSE),"MissingFormulaMsg",IF(NOT(AND(ISNUMBER(FIND("[",_xlfn.FORMULATEXT('#_6 Sales Commissions '!G37))),ISNUMBER(FIND("!",_xlfn.FORMULATEXT('#_6 Sales Commissions '!G37))))),AND(ISNUMBER(FIND("[",_xlfn.FORMULATEXT('6 Sales Commissions '!G37))),ISNUMBER(FIND("!",_xlfn.FORMULATEXT('6 Sales Commissions '!G37)))),FALSE),"ExternalRefsMsg",IF(ISNUMBER('#_6 Sales Commissions '!G37),IF(ABS('#_6 Sales Commissions '!G37-'6 Sales Commissions '!G37)&gt;0.00001,TRUE,FALSE),IF('#_6 Sales Commissions '!G37&lt;&gt;'6 Sales Commissions '!G37,TRUE,FALSE)),IF(ISNUMBER('#_6 Sales Commissions '!G37),IF('#_6 Sales Commissions '!G37&gt;'6 Sales Commissions '!G37,"TooLow","TooHigh"),"WrongAnswer"),NOT(_xlfn.ISFORMULA('#_6 Sales Commissions '!G37)),"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'!G37),_xlfn.FORMULATEXT('6 Sales Commissions '!G37),'6 Sales Commissions '!G37),"9","#"),"8","#"),"7","#"),"6","#"),"5","#"),"4","#"),"3","#"),"2","#"),"1","#"),"0","#"),CHAR(10),""),"$",""),"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'!G37),_xlfn.FORMULATEXT('6 Sales Commissions '!G37),'6 Sales Commissions '!G37),"9","#"),"8","#"),"7","#"),"6","#"),"5","#"),"4","#"),"3","#"),"2","#"),"1","#"),"0","#"),CHAR(10),""),"$",""),"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'!G37),_xlfn.FORMULATEXT('#_6 Sales Commissions '!G37),'#_6 Sales Commissions '!G37),"9","#"),"8","#"),"7","#"),"6","#"),"5","#"),"4","#"),"3","#"),"2","#"),"1","#"),"0","#"),CHAR(10),""),"$",""),"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'!G37),_xlfn.FORMULATEXT('#_6 Sales Commissions '!G37),'#_6 Sales Commissions '!G37),"9","#"),"8","#"),"7","#"),"6","#"),"5","#"),"4","#"),"3","#"),"2","#"),"1","#"),"0","#"),CHAR(10),""),"$","")," ",""),",","@"),"&gt;","@"),"&lt;","@"),"=","@"),")","@"),"(","@"),"^","@"),"/","@"),"+","@"),"*","@"),"-","@"),"@#","")))/2,TRUE,FALSE),"HardCodeMsg",IF(LEN(IF(_xlfn.ISFORMULA('6 Sales Commissions '!G37),_xlfn.FORMULATEXT('6 Sales Commissions '!G37),'6 Sales Commissions '!G37))-LEN(SUBSTITUTE(IF(_xlfn.ISFORMULA('6 Sales Commissions '!G37),_xlfn.FORMULATEXT('6 Sales Commissions '!G37),'6 Sales Commissions '!G37),"""",""))&gt;LEN(IF(_xlfn.ISFORMULA('#_6 Sales Commissions '!G37),_xlfn.FORMULATEXT('#_6 Sales Commissions '!G37),'#_6 Sales Commissions '!G37))-LEN(SUBSTITUTE(IF(_xlfn.ISFORMULA('#_6 Sales Commissions '!G37),_xlfn.FORMULATEXT('#_6 Sales Commissions '!G37),'#_6 Sales Commissions '!G37),"""","")),TRUE,FALSE),"HardQuoteMsg",IF(LEN(IF(_xlfn.ISFORMULA('6 Sales Commissions '!G37),_xlfn.FORMULATEXT('6 Sales Commissions '!G37),'6 Sales Commissions '!G37))-LEN(SUBSTITUTE(IF(_xlfn.ISFORMULA('6 Sales Commissions '!G37),_xlfn.FORMULATEXT('6 Sales Commissions '!G37),'6 Sales Commissions '!G37),"$",""))&lt;0.5*(LEN(IF(_xlfn.ISFORMULA('#_6 Sales Commissions '!G37),_xlfn.FORMULATEXT('#_6 Sales Commissions '!G37),'#_6 Sales Commissions '!G37))-LEN(SUBSTITUTE(IF(_xlfn.ISFORMULA('#_6 Sales Commissions '!G37),_xlfn.FORMULATEXT('#_6 Sales Commissions '!G37),'#_6 Sales Commissions '!G37),"$",""))),TRUE,FALSE),"MissingAbsMsg",TRUE,"PerfectMsg")</f>
        <v/>
      </c>
      <c r="H37" s="428">
        <v>36608</v>
      </c>
      <c r="I37" s="429" t="str">
        <f ca="1">_xlfn.IFS(ISBLANK('6 Sales Commissions '!I37),"",IF(NOT(ISNA('#_6 Sales Commissions '!I37)),IF(ISNA('6 Sales Commissions '!I37),TRUE,FALSE),FALSE),"StuNAMsg",IF(AND(ISNA('#_6 Sales Commissions '!I37),ISNA('6 Sales Commissions '!I37)),TRUE,FALSE),"PerfectMsg",IF(NOT(ISERROR('#_6 Sales Commissions '!I37)),IF(ISERROR('6 Sales Commissions '!I37),TRUE,FALSE),FALSE),"StuErrorMsg",IF(TYPE('#_6 Sales Commissions '!I37)&lt;&gt;TYPE('6 Sales Commissions '!I37),TRUE,FALSE),"WrongTypeMsg",IF(_xlfn.ISFORMULA('#_6 Sales Commissions '!I37),IF(NOT(_xlfn.ISFORMULA('6 Sales Commissions '!I37)),TRUE),FALSE),"MissingFormulaMsg",IF(NOT(AND(ISNUMBER(FIND("[",_xlfn.FORMULATEXT('#_6 Sales Commissions '!I37))),ISNUMBER(FIND("!",_xlfn.FORMULATEXT('#_6 Sales Commissions '!I37))))),AND(ISNUMBER(FIND("[",_xlfn.FORMULATEXT('6 Sales Commissions '!I37))),ISNUMBER(FIND("!",_xlfn.FORMULATEXT('6 Sales Commissions '!I37)))),FALSE),"ExternalRefsMsg",IF(ISNUMBER('#_6 Sales Commissions '!I37),IF(ABS('#_6 Sales Commissions '!I37-'6 Sales Commissions '!I37)&gt;0.00001,TRUE,FALSE),IF('#_6 Sales Commissions '!I37&lt;&gt;'6 Sales Commissions '!I37,TRUE,FALSE)),IF(ISNUMBER('#_6 Sales Commissions '!I37),IF('#_6 Sales Commissions '!I37&gt;'6 Sales Commissions '!I37,"TooLow","TooHigh"),"WrongAnswer"),NOT(_xlfn.ISFORMULA('#_6 Sales Commissions '!I37)),"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'!I37),_xlfn.FORMULATEXT('6 Sales Commissions '!I37),'6 Sales Commissions '!I37),"9","#"),"8","#"),"7","#"),"6","#"),"5","#"),"4","#"),"3","#"),"2","#"),"1","#"),"0","#"),CHAR(10),""),"$",""),"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'!I37),_xlfn.FORMULATEXT('6 Sales Commissions '!I37),'6 Sales Commissions '!I37),"9","#"),"8","#"),"7","#"),"6","#"),"5","#"),"4","#"),"3","#"),"2","#"),"1","#"),"0","#"),CHAR(10),""),"$",""),"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'!I37),_xlfn.FORMULATEXT('#_6 Sales Commissions '!I37),'#_6 Sales Commissions '!I37),"9","#"),"8","#"),"7","#"),"6","#"),"5","#"),"4","#"),"3","#"),"2","#"),"1","#"),"0","#"),CHAR(10),""),"$",""),"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'!I37),_xlfn.FORMULATEXT('#_6 Sales Commissions '!I37),'#_6 Sales Commissions '!I37),"9","#"),"8","#"),"7","#"),"6","#"),"5","#"),"4","#"),"3","#"),"2","#"),"1","#"),"0","#"),CHAR(10),""),"$","")," ",""),",","@"),"&gt;","@"),"&lt;","@"),"=","@"),")","@"),"(","@"),"^","@"),"/","@"),"+","@"),"*","@"),"-","@"),"@#","")))/2,TRUE,FALSE),"HardCodeMsg",IF(LEN(IF(_xlfn.ISFORMULA('6 Sales Commissions '!I37),_xlfn.FORMULATEXT('6 Sales Commissions '!I37),'6 Sales Commissions '!I37))-LEN(SUBSTITUTE(IF(_xlfn.ISFORMULA('6 Sales Commissions '!I37),_xlfn.FORMULATEXT('6 Sales Commissions '!I37),'6 Sales Commissions '!I37),"""",""))&gt;LEN(IF(_xlfn.ISFORMULA('#_6 Sales Commissions '!I37),_xlfn.FORMULATEXT('#_6 Sales Commissions '!I37),'#_6 Sales Commissions '!I37))-LEN(SUBSTITUTE(IF(_xlfn.ISFORMULA('#_6 Sales Commissions '!I37),_xlfn.FORMULATEXT('#_6 Sales Commissions '!I37),'#_6 Sales Commissions '!I37),"""","")),TRUE,FALSE),"HardQuoteMsg",IF(LEN(IF(_xlfn.ISFORMULA('6 Sales Commissions '!I37),_xlfn.FORMULATEXT('6 Sales Commissions '!I37),'6 Sales Commissions '!I37))-LEN(SUBSTITUTE(IF(_xlfn.ISFORMULA('6 Sales Commissions '!I37),_xlfn.FORMULATEXT('6 Sales Commissions '!I37),'6 Sales Commissions '!I37),"$",""))&lt;0.5*(LEN(IF(_xlfn.ISFORMULA('#_6 Sales Commissions '!I37),_xlfn.FORMULATEXT('#_6 Sales Commissions '!I37),'#_6 Sales Commissions '!I37))-LEN(SUBSTITUTE(IF(_xlfn.ISFORMULA('#_6 Sales Commissions '!I37),_xlfn.FORMULATEXT('#_6 Sales Commissions '!I37),'#_6 Sales Commissions '!I37),"$",""))),TRUE,FALSE),"MissingAbsMsg",TRUE,"PerfectMsg")</f>
        <v/>
      </c>
      <c r="J37" s="301">
        <v>0</v>
      </c>
      <c r="K37" s="301" t="str">
        <f ca="1">_xlfn.IFS(ISBLANK('6 Sales Commissions '!K37),"",IF(NOT(ISNA('#_6 Sales Commissions '!K37)),IF(ISNA('6 Sales Commissions '!K37),TRUE,FALSE),FALSE),"StuNAMsg",IF(AND(ISNA('#_6 Sales Commissions '!K37),ISNA('6 Sales Commissions '!K37)),TRUE,FALSE),"PerfectMsg",IF(NOT(ISERROR('#_6 Sales Commissions '!K37)),IF(ISERROR('6 Sales Commissions '!K37),TRUE,FALSE),FALSE),"StuErrorMsg",IF(TYPE('#_6 Sales Commissions '!K37)&lt;&gt;TYPE('6 Sales Commissions '!K37),TRUE,FALSE),"WrongTypeMsg",IF(_xlfn.ISFORMULA('#_6 Sales Commissions '!K37),IF(NOT(_xlfn.ISFORMULA('6 Sales Commissions '!K37)),TRUE),FALSE),"MissingFormulaMsg",IF(NOT(AND(ISNUMBER(FIND("[",_xlfn.FORMULATEXT('#_6 Sales Commissions '!K37))),ISNUMBER(FIND("!",_xlfn.FORMULATEXT('#_6 Sales Commissions '!K37))))),AND(ISNUMBER(FIND("[",_xlfn.FORMULATEXT('6 Sales Commissions '!K37))),ISNUMBER(FIND("!",_xlfn.FORMULATEXT('6 Sales Commissions '!K37)))),FALSE),"ExternalRefsMsg",IF(ISNUMBER('#_6 Sales Commissions '!K37),IF(ABS('#_6 Sales Commissions '!K37-'6 Sales Commissions '!K37)&gt;0.00001,TRUE,FALSE),IF('#_6 Sales Commissions '!K37&lt;&gt;'6 Sales Commissions '!K37,TRUE,FALSE)),IF(ISNUMBER('#_6 Sales Commissions '!K37),IF('#_6 Sales Commissions '!K37&gt;'6 Sales Commissions '!K37,"TooLow","TooHigh"),"WrongAnswer"),NOT(_xlfn.ISFORMULA('#_6 Sales Commissions '!K37)),"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'!K37),_xlfn.FORMULATEXT('6 Sales Commissions '!K37),'6 Sales Commissions '!K37),"9","#"),"8","#"),"7","#"),"6","#"),"5","#"),"4","#"),"3","#"),"2","#"),"1","#"),"0","#"),CHAR(10),""),"$",""),"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'!K37),_xlfn.FORMULATEXT('6 Sales Commissions '!K37),'6 Sales Commissions '!K37),"9","#"),"8","#"),"7","#"),"6","#"),"5","#"),"4","#"),"3","#"),"2","#"),"1","#"),"0","#"),CHAR(10),""),"$",""),"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'!K37),_xlfn.FORMULATEXT('#_6 Sales Commissions '!K37),'#_6 Sales Commissions '!K37),"9","#"),"8","#"),"7","#"),"6","#"),"5","#"),"4","#"),"3","#"),"2","#"),"1","#"),"0","#"),CHAR(10),""),"$",""),"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'!K37),_xlfn.FORMULATEXT('#_6 Sales Commissions '!K37),'#_6 Sales Commissions '!K37),"9","#"),"8","#"),"7","#"),"6","#"),"5","#"),"4","#"),"3","#"),"2","#"),"1","#"),"0","#"),CHAR(10),""),"$","")," ",""),",","@"),"&gt;","@"),"&lt;","@"),"=","@"),")","@"),"(","@"),"^","@"),"/","@"),"+","@"),"*","@"),"-","@"),"@#","")))/2,TRUE,FALSE),"HardCodeMsg",IF(LEN(IF(_xlfn.ISFORMULA('6 Sales Commissions '!K37),_xlfn.FORMULATEXT('6 Sales Commissions '!K37),'6 Sales Commissions '!K37))-LEN(SUBSTITUTE(IF(_xlfn.ISFORMULA('6 Sales Commissions '!K37),_xlfn.FORMULATEXT('6 Sales Commissions '!K37),'6 Sales Commissions '!K37),"""",""))&gt;LEN(IF(_xlfn.ISFORMULA('#_6 Sales Commissions '!K37),_xlfn.FORMULATEXT('#_6 Sales Commissions '!K37),'#_6 Sales Commissions '!K37))-LEN(SUBSTITUTE(IF(_xlfn.ISFORMULA('#_6 Sales Commissions '!K37),_xlfn.FORMULATEXT('#_6 Sales Commissions '!K37),'#_6 Sales Commissions '!K37),"""","")),TRUE,FALSE),"HardQuoteMsg",IF(LEN(IF(_xlfn.ISFORMULA('6 Sales Commissions '!K37),_xlfn.FORMULATEXT('6 Sales Commissions '!K37),'6 Sales Commissions '!K37))-LEN(SUBSTITUTE(IF(_xlfn.ISFORMULA('6 Sales Commissions '!K37),_xlfn.FORMULATEXT('6 Sales Commissions '!K37),'6 Sales Commissions '!K37),"$",""))&lt;0.5*(LEN(IF(_xlfn.ISFORMULA('#_6 Sales Commissions '!K37),_xlfn.FORMULATEXT('#_6 Sales Commissions '!K37),'#_6 Sales Commissions '!K37))-LEN(SUBSTITUTE(IF(_xlfn.ISFORMULA('#_6 Sales Commissions '!K37),_xlfn.FORMULATEXT('#_6 Sales Commissions '!K37),'#_6 Sales Commissions '!K37),"$",""))),TRUE,FALSE),"MissingAbsMsg",TRUE,"PerfectMsg")</f>
        <v/>
      </c>
      <c r="L37" s="430" t="str">
        <f ca="1">_xlfn.IFS(ISBLANK('6 Sales Commissions '!L37),"",IF(NOT(ISNA('#_6 Sales Commissions '!L37)),IF(ISNA('6 Sales Commissions '!L37),TRUE,FALSE),FALSE),"StuNAMsg",IF(AND(ISNA('#_6 Sales Commissions '!L37),ISNA('6 Sales Commissions '!L37)),TRUE,FALSE),"PerfectMsg",IF(NOT(ISERROR('#_6 Sales Commissions '!L37)),IF(ISERROR('6 Sales Commissions '!L37),TRUE,FALSE),FALSE),"StuErrorMsg",IF(TYPE('#_6 Sales Commissions '!L37)&lt;&gt;TYPE('6 Sales Commissions '!L37),TRUE,FALSE),"WrongTypeMsg",IF(_xlfn.ISFORMULA('#_6 Sales Commissions '!L37),IF(NOT(_xlfn.ISFORMULA('6 Sales Commissions '!L37)),TRUE),FALSE),"MissingFormulaMsg",IF(NOT(AND(ISNUMBER(FIND("[",_xlfn.FORMULATEXT('#_6 Sales Commissions '!L37))),ISNUMBER(FIND("!",_xlfn.FORMULATEXT('#_6 Sales Commissions '!L37))))),AND(ISNUMBER(FIND("[",_xlfn.FORMULATEXT('6 Sales Commissions '!L37))),ISNUMBER(FIND("!",_xlfn.FORMULATEXT('6 Sales Commissions '!L37)))),FALSE),"ExternalRefsMsg",IF(ISNUMBER('#_6 Sales Commissions '!L37),IF(ABS('#_6 Sales Commissions '!L37-'6 Sales Commissions '!L37)&gt;0.00001,TRUE,FALSE),IF('#_6 Sales Commissions '!L37&lt;&gt;'6 Sales Commissions '!L37,TRUE,FALSE)),IF(ISNUMBER('#_6 Sales Commissions '!L37),IF('#_6 Sales Commissions '!L37&gt;'6 Sales Commissions '!L37,"TooLow","TooHigh"),"WrongAnswer"),NOT(_xlfn.ISFORMULA('#_6 Sales Commissions '!L37)),"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'!L37),_xlfn.FORMULATEXT('6 Sales Commissions '!L37),'6 Sales Commissions '!L37),"9","#"),"8","#"),"7","#"),"6","#"),"5","#"),"4","#"),"3","#"),"2","#"),"1","#"),"0","#"),CHAR(10),""),"$",""),"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'!L37),_xlfn.FORMULATEXT('6 Sales Commissions '!L37),'6 Sales Commissions '!L37),"9","#"),"8","#"),"7","#"),"6","#"),"5","#"),"4","#"),"3","#"),"2","#"),"1","#"),"0","#"),CHAR(10),""),"$",""),"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'!L37),_xlfn.FORMULATEXT('#_6 Sales Commissions '!L37),'#_6 Sales Commissions '!L37),"9","#"),"8","#"),"7","#"),"6","#"),"5","#"),"4","#"),"3","#"),"2","#"),"1","#"),"0","#"),CHAR(10),""),"$",""),"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'!L37),_xlfn.FORMULATEXT('#_6 Sales Commissions '!L37),'#_6 Sales Commissions '!L37),"9","#"),"8","#"),"7","#"),"6","#"),"5","#"),"4","#"),"3","#"),"2","#"),"1","#"),"0","#"),CHAR(10),""),"$","")," ",""),",","@"),"&gt;","@"),"&lt;","@"),"=","@"),")","@"),"(","@"),"^","@"),"/","@"),"+","@"),"*","@"),"-","@"),"@#","")))/2,TRUE,FALSE),"HardCodeMsg",IF(LEN(IF(_xlfn.ISFORMULA('6 Sales Commissions '!L37),_xlfn.FORMULATEXT('6 Sales Commissions '!L37),'6 Sales Commissions '!L37))-LEN(SUBSTITUTE(IF(_xlfn.ISFORMULA('6 Sales Commissions '!L37),_xlfn.FORMULATEXT('6 Sales Commissions '!L37),'6 Sales Commissions '!L37),"""",""))&gt;LEN(IF(_xlfn.ISFORMULA('#_6 Sales Commissions '!L37),_xlfn.FORMULATEXT('#_6 Sales Commissions '!L37),'#_6 Sales Commissions '!L37))-LEN(SUBSTITUTE(IF(_xlfn.ISFORMULA('#_6 Sales Commissions '!L37),_xlfn.FORMULATEXT('#_6 Sales Commissions '!L37),'#_6 Sales Commissions '!L37),"""","")),TRUE,FALSE),"HardQuoteMsg",IF(LEN(IF(_xlfn.ISFORMULA('6 Sales Commissions '!L37),_xlfn.FORMULATEXT('6 Sales Commissions '!L37),'6 Sales Commissions '!L37))-LEN(SUBSTITUTE(IF(_xlfn.ISFORMULA('6 Sales Commissions '!L37),_xlfn.FORMULATEXT('6 Sales Commissions '!L37),'6 Sales Commissions '!L37),"$",""))&lt;0.5*(LEN(IF(_xlfn.ISFORMULA('#_6 Sales Commissions '!L37),_xlfn.FORMULATEXT('#_6 Sales Commissions '!L37),'#_6 Sales Commissions '!L37))-LEN(SUBSTITUTE(IF(_xlfn.ISFORMULA('#_6 Sales Commissions '!L37),_xlfn.FORMULATEXT('#_6 Sales Commissions '!L37),'#_6 Sales Commissions '!L37),"$",""))),TRUE,FALSE),"MissingAbsMsg",TRUE,"PerfectMsg")</f>
        <v/>
      </c>
      <c r="M37" s="431" t="str">
        <f ca="1">_xlfn.IFS(ISBLANK('6 Sales Commissions '!M37),"",IF(NOT(ISNA('#_6 Sales Commissions '!M37)),IF(ISNA('6 Sales Commissions '!M37),TRUE,FALSE),FALSE),"StuNAMsg",IF(AND(ISNA('#_6 Sales Commissions '!M37),ISNA('6 Sales Commissions '!M37)),TRUE,FALSE),"PerfectMsg",IF(NOT(ISERROR('#_6 Sales Commissions '!M37)),IF(ISERROR('6 Sales Commissions '!M37),TRUE,FALSE),FALSE),"StuErrorMsg",IF(TYPE('#_6 Sales Commissions '!M37)&lt;&gt;TYPE('6 Sales Commissions '!M37),TRUE,FALSE),"WrongTypeMsg",IF(_xlfn.ISFORMULA('#_6 Sales Commissions '!M37),IF(NOT(_xlfn.ISFORMULA('6 Sales Commissions '!M37)),TRUE),FALSE),"MissingFormulaMsg",IF(NOT(AND(ISNUMBER(FIND("[",_xlfn.FORMULATEXT('#_6 Sales Commissions '!M37))),ISNUMBER(FIND("!",_xlfn.FORMULATEXT('#_6 Sales Commissions '!M37))))),AND(ISNUMBER(FIND("[",_xlfn.FORMULATEXT('6 Sales Commissions '!M37))),ISNUMBER(FIND("!",_xlfn.FORMULATEXT('6 Sales Commissions '!M37)))),FALSE),"ExternalRefsMsg",IF(ISNUMBER('#_6 Sales Commissions '!M37),IF(ABS('#_6 Sales Commissions '!M37-'6 Sales Commissions '!M37)&gt;0.00001,TRUE,FALSE),IF('#_6 Sales Commissions '!M37&lt;&gt;'6 Sales Commissions '!M37,TRUE,FALSE)),IF(ISNUMBER('#_6 Sales Commissions '!M37),IF('#_6 Sales Commissions '!M37&gt;'6 Sales Commissions '!M37,"TooLow","TooHigh"),"WrongAnswer"),NOT(_xlfn.ISFORMULA('#_6 Sales Commissions '!M37)),"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'!M37),_xlfn.FORMULATEXT('6 Sales Commissions '!M37),'6 Sales Commissions '!M37),"9","#"),"8","#"),"7","#"),"6","#"),"5","#"),"4","#"),"3","#"),"2","#"),"1","#"),"0","#"),CHAR(10),""),"$",""),"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'!M37),_xlfn.FORMULATEXT('6 Sales Commissions '!M37),'6 Sales Commissions '!M37),"9","#"),"8","#"),"7","#"),"6","#"),"5","#"),"4","#"),"3","#"),"2","#"),"1","#"),"0","#"),CHAR(10),""),"$",""),"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'!M37),_xlfn.FORMULATEXT('#_6 Sales Commissions '!M37),'#_6 Sales Commissions '!M37),"9","#"),"8","#"),"7","#"),"6","#"),"5","#"),"4","#"),"3","#"),"2","#"),"1","#"),"0","#"),CHAR(10),""),"$",""),"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'!M37),_xlfn.FORMULATEXT('#_6 Sales Commissions '!M37),'#_6 Sales Commissions '!M37),"9","#"),"8","#"),"7","#"),"6","#"),"5","#"),"4","#"),"3","#"),"2","#"),"1","#"),"0","#"),CHAR(10),""),"$","")," ",""),",","@"),"&gt;","@"),"&lt;","@"),"=","@"),")","@"),"(","@"),"^","@"),"/","@"),"+","@"),"*","@"),"-","@"),"@#","")))/2,TRUE,FALSE),"HardCodeMsg",IF(LEN(IF(_xlfn.ISFORMULA('6 Sales Commissions '!M37),_xlfn.FORMULATEXT('6 Sales Commissions '!M37),'6 Sales Commissions '!M37))-LEN(SUBSTITUTE(IF(_xlfn.ISFORMULA('6 Sales Commissions '!M37),_xlfn.FORMULATEXT('6 Sales Commissions '!M37),'6 Sales Commissions '!M37),"""",""))&gt;LEN(IF(_xlfn.ISFORMULA('#_6 Sales Commissions '!M37),_xlfn.FORMULATEXT('#_6 Sales Commissions '!M37),'#_6 Sales Commissions '!M37))-LEN(SUBSTITUTE(IF(_xlfn.ISFORMULA('#_6 Sales Commissions '!M37),_xlfn.FORMULATEXT('#_6 Sales Commissions '!M37),'#_6 Sales Commissions '!M37),"""","")),TRUE,FALSE),"HardQuoteMsg",IF(LEN(IF(_xlfn.ISFORMULA('6 Sales Commissions '!M37),_xlfn.FORMULATEXT('6 Sales Commissions '!M37),'6 Sales Commissions '!M37))-LEN(SUBSTITUTE(IF(_xlfn.ISFORMULA('6 Sales Commissions '!M37),_xlfn.FORMULATEXT('6 Sales Commissions '!M37),'6 Sales Commissions '!M37),"$",""))&lt;0.5*(LEN(IF(_xlfn.ISFORMULA('#_6 Sales Commissions '!M37),_xlfn.FORMULATEXT('#_6 Sales Commissions '!M37),'#_6 Sales Commissions '!M37))-LEN(SUBSTITUTE(IF(_xlfn.ISFORMULA('#_6 Sales Commissions '!M37),_xlfn.FORMULATEXT('#_6 Sales Commissions '!M37),'#_6 Sales Commissions '!M37),"$",""))),TRUE,FALSE),"MissingAbsMsg",TRUE,"PerfectMsg")</f>
        <v/>
      </c>
    </row>
    <row r="38" spans="5:18" s="286" customFormat="1" x14ac:dyDescent="0.15">
      <c r="E38" s="301">
        <v>0</v>
      </c>
      <c r="F38" s="301">
        <v>0</v>
      </c>
      <c r="G38" s="427" t="str">
        <f ca="1">_xlfn.IFS(ISBLANK('6 Sales Commissions '!G38),"",IF(NOT(ISNA('#_6 Sales Commissions '!G38)),IF(ISNA('6 Sales Commissions '!G38),TRUE,FALSE),FALSE),"StuNAMsg",IF(AND(ISNA('#_6 Sales Commissions '!G38),ISNA('6 Sales Commissions '!G38)),TRUE,FALSE),"PerfectMsg",IF(NOT(ISERROR('#_6 Sales Commissions '!G38)),IF(ISERROR('6 Sales Commissions '!G38),TRUE,FALSE),FALSE),"StuErrorMsg",IF(TYPE('#_6 Sales Commissions '!G38)&lt;&gt;TYPE('6 Sales Commissions '!G38),TRUE,FALSE),"WrongTypeMsg",IF(_xlfn.ISFORMULA('#_6 Sales Commissions '!G38),IF(NOT(_xlfn.ISFORMULA('6 Sales Commissions '!G38)),TRUE),FALSE),"MissingFormulaMsg",IF(NOT(AND(ISNUMBER(FIND("[",_xlfn.FORMULATEXT('#_6 Sales Commissions '!G38))),ISNUMBER(FIND("!",_xlfn.FORMULATEXT('#_6 Sales Commissions '!G38))))),AND(ISNUMBER(FIND("[",_xlfn.FORMULATEXT('6 Sales Commissions '!G38))),ISNUMBER(FIND("!",_xlfn.FORMULATEXT('6 Sales Commissions '!G38)))),FALSE),"ExternalRefsMsg",IF(ISNUMBER('#_6 Sales Commissions '!G38),IF(ABS('#_6 Sales Commissions '!G38-'6 Sales Commissions '!G38)&gt;0.00001,TRUE,FALSE),IF('#_6 Sales Commissions '!G38&lt;&gt;'6 Sales Commissions '!G38,TRUE,FALSE)),IF(ISNUMBER('#_6 Sales Commissions '!G38),IF('#_6 Sales Commissions '!G38&gt;'6 Sales Commissions '!G38,"TooLow","TooHigh"),"WrongAnswer"),NOT(_xlfn.ISFORMULA('#_6 Sales Commissions '!G38)),"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'!G38),_xlfn.FORMULATEXT('6 Sales Commissions '!G38),'6 Sales Commissions '!G38),"9","#"),"8","#"),"7","#"),"6","#"),"5","#"),"4","#"),"3","#"),"2","#"),"1","#"),"0","#"),CHAR(10),""),"$",""),"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'!G38),_xlfn.FORMULATEXT('6 Sales Commissions '!G38),'6 Sales Commissions '!G38),"9","#"),"8","#"),"7","#"),"6","#"),"5","#"),"4","#"),"3","#"),"2","#"),"1","#"),"0","#"),CHAR(10),""),"$",""),"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'!G38),_xlfn.FORMULATEXT('#_6 Sales Commissions '!G38),'#_6 Sales Commissions '!G38),"9","#"),"8","#"),"7","#"),"6","#"),"5","#"),"4","#"),"3","#"),"2","#"),"1","#"),"0","#"),CHAR(10),""),"$",""),"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'!G38),_xlfn.FORMULATEXT('#_6 Sales Commissions '!G38),'#_6 Sales Commissions '!G38),"9","#"),"8","#"),"7","#"),"6","#"),"5","#"),"4","#"),"3","#"),"2","#"),"1","#"),"0","#"),CHAR(10),""),"$","")," ",""),",","@"),"&gt;","@"),"&lt;","@"),"=","@"),")","@"),"(","@"),"^","@"),"/","@"),"+","@"),"*","@"),"-","@"),"@#","")))/2,TRUE,FALSE),"HardCodeMsg",IF(LEN(IF(_xlfn.ISFORMULA('6 Sales Commissions '!G38),_xlfn.FORMULATEXT('6 Sales Commissions '!G38),'6 Sales Commissions '!G38))-LEN(SUBSTITUTE(IF(_xlfn.ISFORMULA('6 Sales Commissions '!G38),_xlfn.FORMULATEXT('6 Sales Commissions '!G38),'6 Sales Commissions '!G38),"""",""))&gt;LEN(IF(_xlfn.ISFORMULA('#_6 Sales Commissions '!G38),_xlfn.FORMULATEXT('#_6 Sales Commissions '!G38),'#_6 Sales Commissions '!G38))-LEN(SUBSTITUTE(IF(_xlfn.ISFORMULA('#_6 Sales Commissions '!G38),_xlfn.FORMULATEXT('#_6 Sales Commissions '!G38),'#_6 Sales Commissions '!G38),"""","")),TRUE,FALSE),"HardQuoteMsg",IF(LEN(IF(_xlfn.ISFORMULA('6 Sales Commissions '!G38),_xlfn.FORMULATEXT('6 Sales Commissions '!G38),'6 Sales Commissions '!G38))-LEN(SUBSTITUTE(IF(_xlfn.ISFORMULA('6 Sales Commissions '!G38),_xlfn.FORMULATEXT('6 Sales Commissions '!G38),'6 Sales Commissions '!G38),"$",""))&lt;0.5*(LEN(IF(_xlfn.ISFORMULA('#_6 Sales Commissions '!G38),_xlfn.FORMULATEXT('#_6 Sales Commissions '!G38),'#_6 Sales Commissions '!G38))-LEN(SUBSTITUTE(IF(_xlfn.ISFORMULA('#_6 Sales Commissions '!G38),_xlfn.FORMULATEXT('#_6 Sales Commissions '!G38),'#_6 Sales Commissions '!G38),"$",""))),TRUE,FALSE),"MissingAbsMsg",TRUE,"PerfectMsg")</f>
        <v/>
      </c>
      <c r="H38" s="431">
        <v>0</v>
      </c>
      <c r="I38" s="429" t="str">
        <f ca="1">_xlfn.IFS(ISBLANK('6 Sales Commissions '!I38),"",IF(NOT(ISNA('#_6 Sales Commissions '!I38)),IF(ISNA('6 Sales Commissions '!I38),TRUE,FALSE),FALSE),"StuNAMsg",IF(AND(ISNA('#_6 Sales Commissions '!I38),ISNA('6 Sales Commissions '!I38)),TRUE,FALSE),"PerfectMsg",IF(NOT(ISERROR('#_6 Sales Commissions '!I38)),IF(ISERROR('6 Sales Commissions '!I38),TRUE,FALSE),FALSE),"StuErrorMsg",IF(TYPE('#_6 Sales Commissions '!I38)&lt;&gt;TYPE('6 Sales Commissions '!I38),TRUE,FALSE),"WrongTypeMsg",IF(_xlfn.ISFORMULA('#_6 Sales Commissions '!I38),IF(NOT(_xlfn.ISFORMULA('6 Sales Commissions '!I38)),TRUE),FALSE),"MissingFormulaMsg",IF(NOT(AND(ISNUMBER(FIND("[",_xlfn.FORMULATEXT('#_6 Sales Commissions '!I38))),ISNUMBER(FIND("!",_xlfn.FORMULATEXT('#_6 Sales Commissions '!I38))))),AND(ISNUMBER(FIND("[",_xlfn.FORMULATEXT('6 Sales Commissions '!I38))),ISNUMBER(FIND("!",_xlfn.FORMULATEXT('6 Sales Commissions '!I38)))),FALSE),"ExternalRefsMsg",IF(ISNUMBER('#_6 Sales Commissions '!I38),IF(ABS('#_6 Sales Commissions '!I38-'6 Sales Commissions '!I38)&gt;0.00001,TRUE,FALSE),IF('#_6 Sales Commissions '!I38&lt;&gt;'6 Sales Commissions '!I38,TRUE,FALSE)),IF(ISNUMBER('#_6 Sales Commissions '!I38),IF('#_6 Sales Commissions '!I38&gt;'6 Sales Commissions '!I38,"TooLow","TooHigh"),"WrongAnswer"),NOT(_xlfn.ISFORMULA('#_6 Sales Commissions '!I38)),"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'!I38),_xlfn.FORMULATEXT('6 Sales Commissions '!I38),'6 Sales Commissions '!I38),"9","#"),"8","#"),"7","#"),"6","#"),"5","#"),"4","#"),"3","#"),"2","#"),"1","#"),"0","#"),CHAR(10),""),"$",""),"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'!I38),_xlfn.FORMULATEXT('6 Sales Commissions '!I38),'6 Sales Commissions '!I38),"9","#"),"8","#"),"7","#"),"6","#"),"5","#"),"4","#"),"3","#"),"2","#"),"1","#"),"0","#"),CHAR(10),""),"$",""),"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'!I38),_xlfn.FORMULATEXT('#_6 Sales Commissions '!I38),'#_6 Sales Commissions '!I38),"9","#"),"8","#"),"7","#"),"6","#"),"5","#"),"4","#"),"3","#"),"2","#"),"1","#"),"0","#"),CHAR(10),""),"$",""),"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'!I38),_xlfn.FORMULATEXT('#_6 Sales Commissions '!I38),'#_6 Sales Commissions '!I38),"9","#"),"8","#"),"7","#"),"6","#"),"5","#"),"4","#"),"3","#"),"2","#"),"1","#"),"0","#"),CHAR(10),""),"$","")," ",""),",","@"),"&gt;","@"),"&lt;","@"),"=","@"),")","@"),"(","@"),"^","@"),"/","@"),"+","@"),"*","@"),"-","@"),"@#","")))/2,TRUE,FALSE),"HardCodeMsg",IF(LEN(IF(_xlfn.ISFORMULA('6 Sales Commissions '!I38),_xlfn.FORMULATEXT('6 Sales Commissions '!I38),'6 Sales Commissions '!I38))-LEN(SUBSTITUTE(IF(_xlfn.ISFORMULA('6 Sales Commissions '!I38),_xlfn.FORMULATEXT('6 Sales Commissions '!I38),'6 Sales Commissions '!I38),"""",""))&gt;LEN(IF(_xlfn.ISFORMULA('#_6 Sales Commissions '!I38),_xlfn.FORMULATEXT('#_6 Sales Commissions '!I38),'#_6 Sales Commissions '!I38))-LEN(SUBSTITUTE(IF(_xlfn.ISFORMULA('#_6 Sales Commissions '!I38),_xlfn.FORMULATEXT('#_6 Sales Commissions '!I38),'#_6 Sales Commissions '!I38),"""","")),TRUE,FALSE),"HardQuoteMsg",IF(LEN(IF(_xlfn.ISFORMULA('6 Sales Commissions '!I38),_xlfn.FORMULATEXT('6 Sales Commissions '!I38),'6 Sales Commissions '!I38))-LEN(SUBSTITUTE(IF(_xlfn.ISFORMULA('6 Sales Commissions '!I38),_xlfn.FORMULATEXT('6 Sales Commissions '!I38),'6 Sales Commissions '!I38),"$",""))&lt;0.5*(LEN(IF(_xlfn.ISFORMULA('#_6 Sales Commissions '!I38),_xlfn.FORMULATEXT('#_6 Sales Commissions '!I38),'#_6 Sales Commissions '!I38))-LEN(SUBSTITUTE(IF(_xlfn.ISFORMULA('#_6 Sales Commissions '!I38),_xlfn.FORMULATEXT('#_6 Sales Commissions '!I38),'#_6 Sales Commissions '!I38),"$",""))),TRUE,FALSE),"MissingAbsMsg",TRUE,"PerfectMsg")</f>
        <v/>
      </c>
      <c r="J38" s="301">
        <v>0</v>
      </c>
      <c r="K38" s="301" t="str">
        <f ca="1">_xlfn.IFS(ISBLANK('6 Sales Commissions '!K38),"",IF(NOT(ISNA('#_6 Sales Commissions '!K38)),IF(ISNA('6 Sales Commissions '!K38),TRUE,FALSE),FALSE),"StuNAMsg",IF(AND(ISNA('#_6 Sales Commissions '!K38),ISNA('6 Sales Commissions '!K38)),TRUE,FALSE),"PerfectMsg",IF(NOT(ISERROR('#_6 Sales Commissions '!K38)),IF(ISERROR('6 Sales Commissions '!K38),TRUE,FALSE),FALSE),"StuErrorMsg",IF(TYPE('#_6 Sales Commissions '!K38)&lt;&gt;TYPE('6 Sales Commissions '!K38),TRUE,FALSE),"WrongTypeMsg",IF(_xlfn.ISFORMULA('#_6 Sales Commissions '!K38),IF(NOT(_xlfn.ISFORMULA('6 Sales Commissions '!K38)),TRUE),FALSE),"MissingFormulaMsg",IF(NOT(AND(ISNUMBER(FIND("[",_xlfn.FORMULATEXT('#_6 Sales Commissions '!K38))),ISNUMBER(FIND("!",_xlfn.FORMULATEXT('#_6 Sales Commissions '!K38))))),AND(ISNUMBER(FIND("[",_xlfn.FORMULATEXT('6 Sales Commissions '!K38))),ISNUMBER(FIND("!",_xlfn.FORMULATEXT('6 Sales Commissions '!K38)))),FALSE),"ExternalRefsMsg",IF(ISNUMBER('#_6 Sales Commissions '!K38),IF(ABS('#_6 Sales Commissions '!K38-'6 Sales Commissions '!K38)&gt;0.00001,TRUE,FALSE),IF('#_6 Sales Commissions '!K38&lt;&gt;'6 Sales Commissions '!K38,TRUE,FALSE)),IF(ISNUMBER('#_6 Sales Commissions '!K38),IF('#_6 Sales Commissions '!K38&gt;'6 Sales Commissions '!K38,"TooLow","TooHigh"),"WrongAnswer"),NOT(_xlfn.ISFORMULA('#_6 Sales Commissions '!K38)),"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'!K38),_xlfn.FORMULATEXT('6 Sales Commissions '!K38),'6 Sales Commissions '!K38),"9","#"),"8","#"),"7","#"),"6","#"),"5","#"),"4","#"),"3","#"),"2","#"),"1","#"),"0","#"),CHAR(10),""),"$",""),"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'!K38),_xlfn.FORMULATEXT('6 Sales Commissions '!K38),'6 Sales Commissions '!K38),"9","#"),"8","#"),"7","#"),"6","#"),"5","#"),"4","#"),"3","#"),"2","#"),"1","#"),"0","#"),CHAR(10),""),"$",""),"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'!K38),_xlfn.FORMULATEXT('#_6 Sales Commissions '!K38),'#_6 Sales Commissions '!K38),"9","#"),"8","#"),"7","#"),"6","#"),"5","#"),"4","#"),"3","#"),"2","#"),"1","#"),"0","#"),CHAR(10),""),"$",""),"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'!K38),_xlfn.FORMULATEXT('#_6 Sales Commissions '!K38),'#_6 Sales Commissions '!K38),"9","#"),"8","#"),"7","#"),"6","#"),"5","#"),"4","#"),"3","#"),"2","#"),"1","#"),"0","#"),CHAR(10),""),"$","")," ",""),",","@"),"&gt;","@"),"&lt;","@"),"=","@"),")","@"),"(","@"),"^","@"),"/","@"),"+","@"),"*","@"),"-","@"),"@#","")))/2,TRUE,FALSE),"HardCodeMsg",IF(LEN(IF(_xlfn.ISFORMULA('6 Sales Commissions '!K38),_xlfn.FORMULATEXT('6 Sales Commissions '!K38),'6 Sales Commissions '!K38))-LEN(SUBSTITUTE(IF(_xlfn.ISFORMULA('6 Sales Commissions '!K38),_xlfn.FORMULATEXT('6 Sales Commissions '!K38),'6 Sales Commissions '!K38),"""",""))&gt;LEN(IF(_xlfn.ISFORMULA('#_6 Sales Commissions '!K38),_xlfn.FORMULATEXT('#_6 Sales Commissions '!K38),'#_6 Sales Commissions '!K38))-LEN(SUBSTITUTE(IF(_xlfn.ISFORMULA('#_6 Sales Commissions '!K38),_xlfn.FORMULATEXT('#_6 Sales Commissions '!K38),'#_6 Sales Commissions '!K38),"""","")),TRUE,FALSE),"HardQuoteMsg",IF(LEN(IF(_xlfn.ISFORMULA('6 Sales Commissions '!K38),_xlfn.FORMULATEXT('6 Sales Commissions '!K38),'6 Sales Commissions '!K38))-LEN(SUBSTITUTE(IF(_xlfn.ISFORMULA('6 Sales Commissions '!K38),_xlfn.FORMULATEXT('6 Sales Commissions '!K38),'6 Sales Commissions '!K38),"$",""))&lt;0.5*(LEN(IF(_xlfn.ISFORMULA('#_6 Sales Commissions '!K38),_xlfn.FORMULATEXT('#_6 Sales Commissions '!K38),'#_6 Sales Commissions '!K38))-LEN(SUBSTITUTE(IF(_xlfn.ISFORMULA('#_6 Sales Commissions '!K38),_xlfn.FORMULATEXT('#_6 Sales Commissions '!K38),'#_6 Sales Commissions '!K38),"$",""))),TRUE,FALSE),"MissingAbsMsg",TRUE,"PerfectMsg")</f>
        <v/>
      </c>
      <c r="L38" s="430" t="str">
        <f ca="1">_xlfn.IFS(ISBLANK('6 Sales Commissions '!L38),"",IF(NOT(ISNA('#_6 Sales Commissions '!L38)),IF(ISNA('6 Sales Commissions '!L38),TRUE,FALSE),FALSE),"StuNAMsg",IF(AND(ISNA('#_6 Sales Commissions '!L38),ISNA('6 Sales Commissions '!L38)),TRUE,FALSE),"PerfectMsg",IF(NOT(ISERROR('#_6 Sales Commissions '!L38)),IF(ISERROR('6 Sales Commissions '!L38),TRUE,FALSE),FALSE),"StuErrorMsg",IF(TYPE('#_6 Sales Commissions '!L38)&lt;&gt;TYPE('6 Sales Commissions '!L38),TRUE,FALSE),"WrongTypeMsg",IF(_xlfn.ISFORMULA('#_6 Sales Commissions '!L38),IF(NOT(_xlfn.ISFORMULA('6 Sales Commissions '!L38)),TRUE),FALSE),"MissingFormulaMsg",IF(NOT(AND(ISNUMBER(FIND("[",_xlfn.FORMULATEXT('#_6 Sales Commissions '!L38))),ISNUMBER(FIND("!",_xlfn.FORMULATEXT('#_6 Sales Commissions '!L38))))),AND(ISNUMBER(FIND("[",_xlfn.FORMULATEXT('6 Sales Commissions '!L38))),ISNUMBER(FIND("!",_xlfn.FORMULATEXT('6 Sales Commissions '!L38)))),FALSE),"ExternalRefsMsg",IF(ISNUMBER('#_6 Sales Commissions '!L38),IF(ABS('#_6 Sales Commissions '!L38-'6 Sales Commissions '!L38)&gt;0.00001,TRUE,FALSE),IF('#_6 Sales Commissions '!L38&lt;&gt;'6 Sales Commissions '!L38,TRUE,FALSE)),IF(ISNUMBER('#_6 Sales Commissions '!L38),IF('#_6 Sales Commissions '!L38&gt;'6 Sales Commissions '!L38,"TooLow","TooHigh"),"WrongAnswer"),NOT(_xlfn.ISFORMULA('#_6 Sales Commissions '!L38)),"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'!L38),_xlfn.FORMULATEXT('6 Sales Commissions '!L38),'6 Sales Commissions '!L38),"9","#"),"8","#"),"7","#"),"6","#"),"5","#"),"4","#"),"3","#"),"2","#"),"1","#"),"0","#"),CHAR(10),""),"$",""),"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'!L38),_xlfn.FORMULATEXT('6 Sales Commissions '!L38),'6 Sales Commissions '!L38),"9","#"),"8","#"),"7","#"),"6","#"),"5","#"),"4","#"),"3","#"),"2","#"),"1","#"),"0","#"),CHAR(10),""),"$",""),"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'!L38),_xlfn.FORMULATEXT('#_6 Sales Commissions '!L38),'#_6 Sales Commissions '!L38),"9","#"),"8","#"),"7","#"),"6","#"),"5","#"),"4","#"),"3","#"),"2","#"),"1","#"),"0","#"),CHAR(10),""),"$",""),"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'!L38),_xlfn.FORMULATEXT('#_6 Sales Commissions '!L38),'#_6 Sales Commissions '!L38),"9","#"),"8","#"),"7","#"),"6","#"),"5","#"),"4","#"),"3","#"),"2","#"),"1","#"),"0","#"),CHAR(10),""),"$","")," ",""),",","@"),"&gt;","@"),"&lt;","@"),"=","@"),")","@"),"(","@"),"^","@"),"/","@"),"+","@"),"*","@"),"-","@"),"@#","")))/2,TRUE,FALSE),"HardCodeMsg",IF(LEN(IF(_xlfn.ISFORMULA('6 Sales Commissions '!L38),_xlfn.FORMULATEXT('6 Sales Commissions '!L38),'6 Sales Commissions '!L38))-LEN(SUBSTITUTE(IF(_xlfn.ISFORMULA('6 Sales Commissions '!L38),_xlfn.FORMULATEXT('6 Sales Commissions '!L38),'6 Sales Commissions '!L38),"""",""))&gt;LEN(IF(_xlfn.ISFORMULA('#_6 Sales Commissions '!L38),_xlfn.FORMULATEXT('#_6 Sales Commissions '!L38),'#_6 Sales Commissions '!L38))-LEN(SUBSTITUTE(IF(_xlfn.ISFORMULA('#_6 Sales Commissions '!L38),_xlfn.FORMULATEXT('#_6 Sales Commissions '!L38),'#_6 Sales Commissions '!L38),"""","")),TRUE,FALSE),"HardQuoteMsg",IF(LEN(IF(_xlfn.ISFORMULA('6 Sales Commissions '!L38),_xlfn.FORMULATEXT('6 Sales Commissions '!L38),'6 Sales Commissions '!L38))-LEN(SUBSTITUTE(IF(_xlfn.ISFORMULA('6 Sales Commissions '!L38),_xlfn.FORMULATEXT('6 Sales Commissions '!L38),'6 Sales Commissions '!L38),"$",""))&lt;0.5*(LEN(IF(_xlfn.ISFORMULA('#_6 Sales Commissions '!L38),_xlfn.FORMULATEXT('#_6 Sales Commissions '!L38),'#_6 Sales Commissions '!L38))-LEN(SUBSTITUTE(IF(_xlfn.ISFORMULA('#_6 Sales Commissions '!L38),_xlfn.FORMULATEXT('#_6 Sales Commissions '!L38),'#_6 Sales Commissions '!L38),"$",""))),TRUE,FALSE),"MissingAbsMsg",TRUE,"PerfectMsg")</f>
        <v/>
      </c>
      <c r="M38" s="431" t="str">
        <f ca="1">_xlfn.IFS(ISBLANK('6 Sales Commissions '!M38),"",IF(NOT(ISNA('#_6 Sales Commissions '!M38)),IF(ISNA('6 Sales Commissions '!M38),TRUE,FALSE),FALSE),"StuNAMsg",IF(AND(ISNA('#_6 Sales Commissions '!M38),ISNA('6 Sales Commissions '!M38)),TRUE,FALSE),"PerfectMsg",IF(NOT(ISERROR('#_6 Sales Commissions '!M38)),IF(ISERROR('6 Sales Commissions '!M38),TRUE,FALSE),FALSE),"StuErrorMsg",IF(TYPE('#_6 Sales Commissions '!M38)&lt;&gt;TYPE('6 Sales Commissions '!M38),TRUE,FALSE),"WrongTypeMsg",IF(_xlfn.ISFORMULA('#_6 Sales Commissions '!M38),IF(NOT(_xlfn.ISFORMULA('6 Sales Commissions '!M38)),TRUE),FALSE),"MissingFormulaMsg",IF(NOT(AND(ISNUMBER(FIND("[",_xlfn.FORMULATEXT('#_6 Sales Commissions '!M38))),ISNUMBER(FIND("!",_xlfn.FORMULATEXT('#_6 Sales Commissions '!M38))))),AND(ISNUMBER(FIND("[",_xlfn.FORMULATEXT('6 Sales Commissions '!M38))),ISNUMBER(FIND("!",_xlfn.FORMULATEXT('6 Sales Commissions '!M38)))),FALSE),"ExternalRefsMsg",IF(ISNUMBER('#_6 Sales Commissions '!M38),IF(ABS('#_6 Sales Commissions '!M38-'6 Sales Commissions '!M38)&gt;0.00001,TRUE,FALSE),IF('#_6 Sales Commissions '!M38&lt;&gt;'6 Sales Commissions '!M38,TRUE,FALSE)),IF(ISNUMBER('#_6 Sales Commissions '!M38),IF('#_6 Sales Commissions '!M38&gt;'6 Sales Commissions '!M38,"TooLow","TooHigh"),"WrongAnswer"),NOT(_xlfn.ISFORMULA('#_6 Sales Commissions '!M38)),"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'!M38),_xlfn.FORMULATEXT('6 Sales Commissions '!M38),'6 Sales Commissions '!M38),"9","#"),"8","#"),"7","#"),"6","#"),"5","#"),"4","#"),"3","#"),"2","#"),"1","#"),"0","#"),CHAR(10),""),"$",""),"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'!M38),_xlfn.FORMULATEXT('6 Sales Commissions '!M38),'6 Sales Commissions '!M38),"9","#"),"8","#"),"7","#"),"6","#"),"5","#"),"4","#"),"3","#"),"2","#"),"1","#"),"0","#"),CHAR(10),""),"$",""),"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'!M38),_xlfn.FORMULATEXT('#_6 Sales Commissions '!M38),'#_6 Sales Commissions '!M38),"9","#"),"8","#"),"7","#"),"6","#"),"5","#"),"4","#"),"3","#"),"2","#"),"1","#"),"0","#"),CHAR(10),""),"$",""),"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'!M38),_xlfn.FORMULATEXT('#_6 Sales Commissions '!M38),'#_6 Sales Commissions '!M38),"9","#"),"8","#"),"7","#"),"6","#"),"5","#"),"4","#"),"3","#"),"2","#"),"1","#"),"0","#"),CHAR(10),""),"$","")," ",""),",","@"),"&gt;","@"),"&lt;","@"),"=","@"),")","@"),"(","@"),"^","@"),"/","@"),"+","@"),"*","@"),"-","@"),"@#","")))/2,TRUE,FALSE),"HardCodeMsg",IF(LEN(IF(_xlfn.ISFORMULA('6 Sales Commissions '!M38),_xlfn.FORMULATEXT('6 Sales Commissions '!M38),'6 Sales Commissions '!M38))-LEN(SUBSTITUTE(IF(_xlfn.ISFORMULA('6 Sales Commissions '!M38),_xlfn.FORMULATEXT('6 Sales Commissions '!M38),'6 Sales Commissions '!M38),"""",""))&gt;LEN(IF(_xlfn.ISFORMULA('#_6 Sales Commissions '!M38),_xlfn.FORMULATEXT('#_6 Sales Commissions '!M38),'#_6 Sales Commissions '!M38))-LEN(SUBSTITUTE(IF(_xlfn.ISFORMULA('#_6 Sales Commissions '!M38),_xlfn.FORMULATEXT('#_6 Sales Commissions '!M38),'#_6 Sales Commissions '!M38),"""","")),TRUE,FALSE),"HardQuoteMsg",IF(LEN(IF(_xlfn.ISFORMULA('6 Sales Commissions '!M38),_xlfn.FORMULATEXT('6 Sales Commissions '!M38),'6 Sales Commissions '!M38))-LEN(SUBSTITUTE(IF(_xlfn.ISFORMULA('6 Sales Commissions '!M38),_xlfn.FORMULATEXT('6 Sales Commissions '!M38),'6 Sales Commissions '!M38),"$",""))&lt;0.5*(LEN(IF(_xlfn.ISFORMULA('#_6 Sales Commissions '!M38),_xlfn.FORMULATEXT('#_6 Sales Commissions '!M38),'#_6 Sales Commissions '!M38))-LEN(SUBSTITUTE(IF(_xlfn.ISFORMULA('#_6 Sales Commissions '!M38),_xlfn.FORMULATEXT('#_6 Sales Commissions '!M38),'#_6 Sales Commissions '!M38),"$",""))),TRUE,FALSE),"MissingAbsMsg",TRUE,"PerfectMsg")</f>
        <v/>
      </c>
    </row>
    <row r="39" spans="5:18" s="286" customFormat="1" hidden="1" x14ac:dyDescent="0.15">
      <c r="E39" s="301"/>
      <c r="F39" s="301"/>
      <c r="G39" s="427"/>
      <c r="H39" s="431"/>
      <c r="I39" s="429"/>
      <c r="J39" s="301">
        <v>1000</v>
      </c>
      <c r="K39" s="301" t="str">
        <f ca="1">_xlfn.IFS(ISBLANK('6 Sales Commissions '!K39),"",IF(NOT(ISNA('#_6 Sales Commissions '!K39)),IF(ISNA('6 Sales Commissions '!K39),TRUE,FALSE),FALSE),"StuNAMsg",IF(AND(ISNA('#_6 Sales Commissions '!K39),ISNA('6 Sales Commissions '!K39)),TRUE,FALSE),"PerfectMsg",IF(NOT(ISERROR('#_6 Sales Commissions '!K39)),IF(ISERROR('6 Sales Commissions '!K39),TRUE,FALSE),FALSE),"StuErrorMsg",IF(TYPE('#_6 Sales Commissions '!K39)&lt;&gt;TYPE('6 Sales Commissions '!K39),TRUE,FALSE),"WrongTypeMsg",IF(_xlfn.ISFORMULA('#_6 Sales Commissions '!K39),IF(NOT(_xlfn.ISFORMULA('6 Sales Commissions '!K39)),TRUE),FALSE),"MissingFormulaMsg",IF(NOT(AND(ISNUMBER(FIND("[",_xlfn.FORMULATEXT('#_6 Sales Commissions '!K39))),ISNUMBER(FIND("!",_xlfn.FORMULATEXT('#_6 Sales Commissions '!K39))))),AND(ISNUMBER(FIND("[",_xlfn.FORMULATEXT('6 Sales Commissions '!K39))),ISNUMBER(FIND("!",_xlfn.FORMULATEXT('6 Sales Commissions '!K39)))),FALSE),"ExternalRefsMsg",IF(ISNUMBER('#_6 Sales Commissions '!K39),IF(ABS('#_6 Sales Commissions '!K39-'6 Sales Commissions '!K39)&gt;0.00001,TRUE,FALSE),IF('#_6 Sales Commissions '!K39&lt;&gt;'6 Sales Commissions '!K39,TRUE,FALSE)),IF(ISNUMBER('#_6 Sales Commissions '!K39),IF('#_6 Sales Commissions '!K39&gt;'6 Sales Commissions '!K39,"TooLow","TooHigh"),"WrongAnswer"),NOT(_xlfn.ISFORMULA('#_6 Sales Commissions '!K39)),"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'!K39),_xlfn.FORMULATEXT('6 Sales Commissions '!K39),'6 Sales Commissions '!K39),"9","#"),"8","#"),"7","#"),"6","#"),"5","#"),"4","#"),"3","#"),"2","#"),"1","#"),"0","#"),CHAR(10),""),"$",""),"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'!K39),_xlfn.FORMULATEXT('6 Sales Commissions '!K39),'6 Sales Commissions '!K39),"9","#"),"8","#"),"7","#"),"6","#"),"5","#"),"4","#"),"3","#"),"2","#"),"1","#"),"0","#"),CHAR(10),""),"$",""),"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'!K39),_xlfn.FORMULATEXT('#_6 Sales Commissions '!K39),'#_6 Sales Commissions '!K39),"9","#"),"8","#"),"7","#"),"6","#"),"5","#"),"4","#"),"3","#"),"2","#"),"1","#"),"0","#"),CHAR(10),""),"$",""),"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'!K39),_xlfn.FORMULATEXT('#_6 Sales Commissions '!K39),'#_6 Sales Commissions '!K39),"9","#"),"8","#"),"7","#"),"6","#"),"5","#"),"4","#"),"3","#"),"2","#"),"1","#"),"0","#"),CHAR(10),""),"$","")," ",""),",","@"),"&gt;","@"),"&lt;","@"),"=","@"),")","@"),"(","@"),"^","@"),"/","@"),"+","@"),"*","@"),"-","@"),"@#","")))/2,TRUE,FALSE),"HardCodeMsg",IF(LEN(IF(_xlfn.ISFORMULA('6 Sales Commissions '!K39),_xlfn.FORMULATEXT('6 Sales Commissions '!K39),'6 Sales Commissions '!K39))-LEN(SUBSTITUTE(IF(_xlfn.ISFORMULA('6 Sales Commissions '!K39),_xlfn.FORMULATEXT('6 Sales Commissions '!K39),'6 Sales Commissions '!K39),"""",""))&gt;LEN(IF(_xlfn.ISFORMULA('#_6 Sales Commissions '!K39),_xlfn.FORMULATEXT('#_6 Sales Commissions '!K39),'#_6 Sales Commissions '!K39))-LEN(SUBSTITUTE(IF(_xlfn.ISFORMULA('#_6 Sales Commissions '!K39),_xlfn.FORMULATEXT('#_6 Sales Commissions '!K39),'#_6 Sales Commissions '!K39),"""","")),TRUE,FALSE),"HardQuoteMsg",IF(LEN(IF(_xlfn.ISFORMULA('6 Sales Commissions '!K39),_xlfn.FORMULATEXT('6 Sales Commissions '!K39),'6 Sales Commissions '!K39))-LEN(SUBSTITUTE(IF(_xlfn.ISFORMULA('6 Sales Commissions '!K39),_xlfn.FORMULATEXT('6 Sales Commissions '!K39),'6 Sales Commissions '!K39),"$",""))&lt;0.5*(LEN(IF(_xlfn.ISFORMULA('#_6 Sales Commissions '!K39),_xlfn.FORMULATEXT('#_6 Sales Commissions '!K39),'#_6 Sales Commissions '!K39))-LEN(SUBSTITUTE(IF(_xlfn.ISFORMULA('#_6 Sales Commissions '!K39),_xlfn.FORMULATEXT('#_6 Sales Commissions '!K39),'#_6 Sales Commissions '!K39),"$",""))),TRUE,FALSE),"MissingAbsMsg",TRUE,"PerfectMsg")</f>
        <v/>
      </c>
      <c r="L39" s="430" t="str">
        <f ca="1">_xlfn.IFS(ISBLANK('6 Sales Commissions '!L39),"",IF(NOT(ISNA('#_6 Sales Commissions '!L39)),IF(ISNA('6 Sales Commissions '!L39),TRUE,FALSE),FALSE),"StuNAMsg",IF(AND(ISNA('#_6 Sales Commissions '!L39),ISNA('6 Sales Commissions '!L39)),TRUE,FALSE),"PerfectMsg",IF(NOT(ISERROR('#_6 Sales Commissions '!L39)),IF(ISERROR('6 Sales Commissions '!L39),TRUE,FALSE),FALSE),"StuErrorMsg",IF(TYPE('#_6 Sales Commissions '!L39)&lt;&gt;TYPE('6 Sales Commissions '!L39),TRUE,FALSE),"WrongTypeMsg",IF(_xlfn.ISFORMULA('#_6 Sales Commissions '!L39),IF(NOT(_xlfn.ISFORMULA('6 Sales Commissions '!L39)),TRUE),FALSE),"MissingFormulaMsg",IF(NOT(AND(ISNUMBER(FIND("[",_xlfn.FORMULATEXT('#_6 Sales Commissions '!L39))),ISNUMBER(FIND("!",_xlfn.FORMULATEXT('#_6 Sales Commissions '!L39))))),AND(ISNUMBER(FIND("[",_xlfn.FORMULATEXT('6 Sales Commissions '!L39))),ISNUMBER(FIND("!",_xlfn.FORMULATEXT('6 Sales Commissions '!L39)))),FALSE),"ExternalRefsMsg",IF(ISNUMBER('#_6 Sales Commissions '!L39),IF(ABS('#_6 Sales Commissions '!L39-'6 Sales Commissions '!L39)&gt;0.00001,TRUE,FALSE),IF('#_6 Sales Commissions '!L39&lt;&gt;'6 Sales Commissions '!L39,TRUE,FALSE)),IF(ISNUMBER('#_6 Sales Commissions '!L39),IF('#_6 Sales Commissions '!L39&gt;'6 Sales Commissions '!L39,"TooLow","TooHigh"),"WrongAnswer"),NOT(_xlfn.ISFORMULA('#_6 Sales Commissions '!L39)),"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'!L39),_xlfn.FORMULATEXT('6 Sales Commissions '!L39),'6 Sales Commissions '!L39),"9","#"),"8","#"),"7","#"),"6","#"),"5","#"),"4","#"),"3","#"),"2","#"),"1","#"),"0","#"),CHAR(10),""),"$",""),"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'!L39),_xlfn.FORMULATEXT('6 Sales Commissions '!L39),'6 Sales Commissions '!L39),"9","#"),"8","#"),"7","#"),"6","#"),"5","#"),"4","#"),"3","#"),"2","#"),"1","#"),"0","#"),CHAR(10),""),"$",""),"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'!L39),_xlfn.FORMULATEXT('#_6 Sales Commissions '!L39),'#_6 Sales Commissions '!L39),"9","#"),"8","#"),"7","#"),"6","#"),"5","#"),"4","#"),"3","#"),"2","#"),"1","#"),"0","#"),CHAR(10),""),"$",""),"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'!L39),_xlfn.FORMULATEXT('#_6 Sales Commissions '!L39),'#_6 Sales Commissions '!L39),"9","#"),"8","#"),"7","#"),"6","#"),"5","#"),"4","#"),"3","#"),"2","#"),"1","#"),"0","#"),CHAR(10),""),"$","")," ",""),",","@"),"&gt;","@"),"&lt;","@"),"=","@"),")","@"),"(","@"),"^","@"),"/","@"),"+","@"),"*","@"),"-","@"),"@#","")))/2,TRUE,FALSE),"HardCodeMsg",IF(LEN(IF(_xlfn.ISFORMULA('6 Sales Commissions '!L39),_xlfn.FORMULATEXT('6 Sales Commissions '!L39),'6 Sales Commissions '!L39))-LEN(SUBSTITUTE(IF(_xlfn.ISFORMULA('6 Sales Commissions '!L39),_xlfn.FORMULATEXT('6 Sales Commissions '!L39),'6 Sales Commissions '!L39),"""",""))&gt;LEN(IF(_xlfn.ISFORMULA('#_6 Sales Commissions '!L39),_xlfn.FORMULATEXT('#_6 Sales Commissions '!L39),'#_6 Sales Commissions '!L39))-LEN(SUBSTITUTE(IF(_xlfn.ISFORMULA('#_6 Sales Commissions '!L39),_xlfn.FORMULATEXT('#_6 Sales Commissions '!L39),'#_6 Sales Commissions '!L39),"""","")),TRUE,FALSE),"HardQuoteMsg",IF(LEN(IF(_xlfn.ISFORMULA('6 Sales Commissions '!L39),_xlfn.FORMULATEXT('6 Sales Commissions '!L39),'6 Sales Commissions '!L39))-LEN(SUBSTITUTE(IF(_xlfn.ISFORMULA('6 Sales Commissions '!L39),_xlfn.FORMULATEXT('6 Sales Commissions '!L39),'6 Sales Commissions '!L39),"$",""))&lt;0.5*(LEN(IF(_xlfn.ISFORMULA('#_6 Sales Commissions '!L39),_xlfn.FORMULATEXT('#_6 Sales Commissions '!L39),'#_6 Sales Commissions '!L39))-LEN(SUBSTITUTE(IF(_xlfn.ISFORMULA('#_6 Sales Commissions '!L39),_xlfn.FORMULATEXT('#_6 Sales Commissions '!L39),'#_6 Sales Commissions '!L39),"$",""))),TRUE,FALSE),"MissingAbsMsg",TRUE,"PerfectMsg")</f>
        <v/>
      </c>
      <c r="M39" s="431" t="str">
        <f ca="1">_xlfn.IFS(ISBLANK('6 Sales Commissions '!M39),"",IF(NOT(ISNA('#_6 Sales Commissions '!M39)),IF(ISNA('6 Sales Commissions '!M39),TRUE,FALSE),FALSE),"StuNAMsg",IF(AND(ISNA('#_6 Sales Commissions '!M39),ISNA('6 Sales Commissions '!M39)),TRUE,FALSE),"PerfectMsg",IF(NOT(ISERROR('#_6 Sales Commissions '!M39)),IF(ISERROR('6 Sales Commissions '!M39),TRUE,FALSE),FALSE),"StuErrorMsg",IF(TYPE('#_6 Sales Commissions '!M39)&lt;&gt;TYPE('6 Sales Commissions '!M39),TRUE,FALSE),"WrongTypeMsg",IF(_xlfn.ISFORMULA('#_6 Sales Commissions '!M39),IF(NOT(_xlfn.ISFORMULA('6 Sales Commissions '!M39)),TRUE),FALSE),"MissingFormulaMsg",IF(NOT(AND(ISNUMBER(FIND("[",_xlfn.FORMULATEXT('#_6 Sales Commissions '!M39))),ISNUMBER(FIND("!",_xlfn.FORMULATEXT('#_6 Sales Commissions '!M39))))),AND(ISNUMBER(FIND("[",_xlfn.FORMULATEXT('6 Sales Commissions '!M39))),ISNUMBER(FIND("!",_xlfn.FORMULATEXT('6 Sales Commissions '!M39)))),FALSE),"ExternalRefsMsg",IF(ISNUMBER('#_6 Sales Commissions '!M39),IF(ABS('#_6 Sales Commissions '!M39-'6 Sales Commissions '!M39)&gt;0.00001,TRUE,FALSE),IF('#_6 Sales Commissions '!M39&lt;&gt;'6 Sales Commissions '!M39,TRUE,FALSE)),IF(ISNUMBER('#_6 Sales Commissions '!M39),IF('#_6 Sales Commissions '!M39&gt;'6 Sales Commissions '!M39,"TooLow","TooHigh"),"WrongAnswer"),NOT(_xlfn.ISFORMULA('#_6 Sales Commissions '!M39)),"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'!M39),_xlfn.FORMULATEXT('6 Sales Commissions '!M39),'6 Sales Commissions '!M39),"9","#"),"8","#"),"7","#"),"6","#"),"5","#"),"4","#"),"3","#"),"2","#"),"1","#"),"0","#"),CHAR(10),""),"$",""),"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'!M39),_xlfn.FORMULATEXT('6 Sales Commissions '!M39),'6 Sales Commissions '!M39),"9","#"),"8","#"),"7","#"),"6","#"),"5","#"),"4","#"),"3","#"),"2","#"),"1","#"),"0","#"),CHAR(10),""),"$",""),"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'!M39),_xlfn.FORMULATEXT('#_6 Sales Commissions '!M39),'#_6 Sales Commissions '!M39),"9","#"),"8","#"),"7","#"),"6","#"),"5","#"),"4","#"),"3","#"),"2","#"),"1","#"),"0","#"),CHAR(10),""),"$",""),"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'!M39),_xlfn.FORMULATEXT('#_6 Sales Commissions '!M39),'#_6 Sales Commissions '!M39),"9","#"),"8","#"),"7","#"),"6","#"),"5","#"),"4","#"),"3","#"),"2","#"),"1","#"),"0","#"),CHAR(10),""),"$","")," ",""),",","@"),"&gt;","@"),"&lt;","@"),"=","@"),")","@"),"(","@"),"^","@"),"/","@"),"+","@"),"*","@"),"-","@"),"@#","")))/2,TRUE,FALSE),"HardCodeMsg",IF(LEN(IF(_xlfn.ISFORMULA('6 Sales Commissions '!M39),_xlfn.FORMULATEXT('6 Sales Commissions '!M39),'6 Sales Commissions '!M39))-LEN(SUBSTITUTE(IF(_xlfn.ISFORMULA('6 Sales Commissions '!M39),_xlfn.FORMULATEXT('6 Sales Commissions '!M39),'6 Sales Commissions '!M39),"""",""))&gt;LEN(IF(_xlfn.ISFORMULA('#_6 Sales Commissions '!M39),_xlfn.FORMULATEXT('#_6 Sales Commissions '!M39),'#_6 Sales Commissions '!M39))-LEN(SUBSTITUTE(IF(_xlfn.ISFORMULA('#_6 Sales Commissions '!M39),_xlfn.FORMULATEXT('#_6 Sales Commissions '!M39),'#_6 Sales Commissions '!M39),"""","")),TRUE,FALSE),"HardQuoteMsg",IF(LEN(IF(_xlfn.ISFORMULA('6 Sales Commissions '!M39),_xlfn.FORMULATEXT('6 Sales Commissions '!M39),'6 Sales Commissions '!M39))-LEN(SUBSTITUTE(IF(_xlfn.ISFORMULA('6 Sales Commissions '!M39),_xlfn.FORMULATEXT('6 Sales Commissions '!M39),'6 Sales Commissions '!M39),"$",""))&lt;0.5*(LEN(IF(_xlfn.ISFORMULA('#_6 Sales Commissions '!M39),_xlfn.FORMULATEXT('#_6 Sales Commissions '!M39),'#_6 Sales Commissions '!M39))-LEN(SUBSTITUTE(IF(_xlfn.ISFORMULA('#_6 Sales Commissions '!M39),_xlfn.FORMULATEXT('#_6 Sales Commissions '!M39),'#_6 Sales Commissions '!M39),"$",""))),TRUE,FALSE),"MissingAbsMsg",TRUE,"PerfectMsg")</f>
        <v/>
      </c>
    </row>
    <row r="40" spans="5:18" s="286" customFormat="1" x14ac:dyDescent="0.15">
      <c r="E40" s="301">
        <v>0</v>
      </c>
      <c r="F40" s="301">
        <v>0</v>
      </c>
      <c r="G40" s="427" t="str">
        <f ca="1">_xlfn.IFS(ISBLANK('6 Sales Commissions '!G40),"",IF(NOT(ISNA('#_6 Sales Commissions '!G40)),IF(ISNA('6 Sales Commissions '!G40),TRUE,FALSE),FALSE),"StuNAMsg",IF(AND(ISNA('#_6 Sales Commissions '!G40),ISNA('6 Sales Commissions '!G40)),TRUE,FALSE),"PerfectMsg",IF(NOT(ISERROR('#_6 Sales Commissions '!G40)),IF(ISERROR('6 Sales Commissions '!G40),TRUE,FALSE),FALSE),"StuErrorMsg",IF(TYPE('#_6 Sales Commissions '!G40)&lt;&gt;TYPE('6 Sales Commissions '!G40),TRUE,FALSE),"WrongTypeMsg",IF(_xlfn.ISFORMULA('#_6 Sales Commissions '!G40),IF(NOT(_xlfn.ISFORMULA('6 Sales Commissions '!G40)),TRUE),FALSE),"MissingFormulaMsg",IF(NOT(AND(ISNUMBER(FIND("[",_xlfn.FORMULATEXT('#_6 Sales Commissions '!G40))),ISNUMBER(FIND("!",_xlfn.FORMULATEXT('#_6 Sales Commissions '!G40))))),AND(ISNUMBER(FIND("[",_xlfn.FORMULATEXT('6 Sales Commissions '!G40))),ISNUMBER(FIND("!",_xlfn.FORMULATEXT('6 Sales Commissions '!G40)))),FALSE),"ExternalRefsMsg",IF(ISNUMBER('#_6 Sales Commissions '!G40),IF(ABS('#_6 Sales Commissions '!G40-'6 Sales Commissions '!G40)&gt;0.00001,TRUE,FALSE),IF('#_6 Sales Commissions '!G40&lt;&gt;'6 Sales Commissions '!G40,TRUE,FALSE)),IF(ISNUMBER('#_6 Sales Commissions '!G40),IF('#_6 Sales Commissions '!G40&gt;'6 Sales Commissions '!G40,"TooLow","TooHigh"),"WrongAnswer"),NOT(_xlfn.ISFORMULA('#_6 Sales Commissions '!G40)),"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'!G40),_xlfn.FORMULATEXT('6 Sales Commissions '!G40),'6 Sales Commissions '!G40),"9","#"),"8","#"),"7","#"),"6","#"),"5","#"),"4","#"),"3","#"),"2","#"),"1","#"),"0","#"),CHAR(10),""),"$",""),"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'!G40),_xlfn.FORMULATEXT('6 Sales Commissions '!G40),'6 Sales Commissions '!G40),"9","#"),"8","#"),"7","#"),"6","#"),"5","#"),"4","#"),"3","#"),"2","#"),"1","#"),"0","#"),CHAR(10),""),"$",""),"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'!G40),_xlfn.FORMULATEXT('#_6 Sales Commissions '!G40),'#_6 Sales Commissions '!G40),"9","#"),"8","#"),"7","#"),"6","#"),"5","#"),"4","#"),"3","#"),"2","#"),"1","#"),"0","#"),CHAR(10),""),"$",""),"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'!G40),_xlfn.FORMULATEXT('#_6 Sales Commissions '!G40),'#_6 Sales Commissions '!G40),"9","#"),"8","#"),"7","#"),"6","#"),"5","#"),"4","#"),"3","#"),"2","#"),"1","#"),"0","#"),CHAR(10),""),"$","")," ",""),",","@"),"&gt;","@"),"&lt;","@"),"=","@"),")","@"),"(","@"),"^","@"),"/","@"),"+","@"),"*","@"),"-","@"),"@#","")))/2,TRUE,FALSE),"HardCodeMsg",IF(LEN(IF(_xlfn.ISFORMULA('6 Sales Commissions '!G40),_xlfn.FORMULATEXT('6 Sales Commissions '!G40),'6 Sales Commissions '!G40))-LEN(SUBSTITUTE(IF(_xlfn.ISFORMULA('6 Sales Commissions '!G40),_xlfn.FORMULATEXT('6 Sales Commissions '!G40),'6 Sales Commissions '!G40),"""",""))&gt;LEN(IF(_xlfn.ISFORMULA('#_6 Sales Commissions '!G40),_xlfn.FORMULATEXT('#_6 Sales Commissions '!G40),'#_6 Sales Commissions '!G40))-LEN(SUBSTITUTE(IF(_xlfn.ISFORMULA('#_6 Sales Commissions '!G40),_xlfn.FORMULATEXT('#_6 Sales Commissions '!G40),'#_6 Sales Commissions '!G40),"""","")),TRUE,FALSE),"HardQuoteMsg",IF(LEN(IF(_xlfn.ISFORMULA('6 Sales Commissions '!G40),_xlfn.FORMULATEXT('6 Sales Commissions '!G40),'6 Sales Commissions '!G40))-LEN(SUBSTITUTE(IF(_xlfn.ISFORMULA('6 Sales Commissions '!G40),_xlfn.FORMULATEXT('6 Sales Commissions '!G40),'6 Sales Commissions '!G40),"$",""))&lt;0.5*(LEN(IF(_xlfn.ISFORMULA('#_6 Sales Commissions '!G40),_xlfn.FORMULATEXT('#_6 Sales Commissions '!G40),'#_6 Sales Commissions '!G40))-LEN(SUBSTITUTE(IF(_xlfn.ISFORMULA('#_6 Sales Commissions '!G40),_xlfn.FORMULATEXT('#_6 Sales Commissions '!G40),'#_6 Sales Commissions '!G40),"$",""))),TRUE,FALSE),"MissingAbsMsg",TRUE,"PerfectMsg")</f>
        <v/>
      </c>
      <c r="H40" s="431">
        <v>0</v>
      </c>
      <c r="I40" s="429" t="str">
        <f ca="1">_xlfn.IFS(ISBLANK('6 Sales Commissions '!I40),"",IF(NOT(ISNA('#_6 Sales Commissions '!I40)),IF(ISNA('6 Sales Commissions '!I40),TRUE,FALSE),FALSE),"StuNAMsg",IF(AND(ISNA('#_6 Sales Commissions '!I40),ISNA('6 Sales Commissions '!I40)),TRUE,FALSE),"PerfectMsg",IF(NOT(ISERROR('#_6 Sales Commissions '!I40)),IF(ISERROR('6 Sales Commissions '!I40),TRUE,FALSE),FALSE),"StuErrorMsg",IF(TYPE('#_6 Sales Commissions '!I40)&lt;&gt;TYPE('6 Sales Commissions '!I40),TRUE,FALSE),"WrongTypeMsg",IF(_xlfn.ISFORMULA('#_6 Sales Commissions '!I40),IF(NOT(_xlfn.ISFORMULA('6 Sales Commissions '!I40)),TRUE),FALSE),"MissingFormulaMsg",IF(NOT(AND(ISNUMBER(FIND("[",_xlfn.FORMULATEXT('#_6 Sales Commissions '!I40))),ISNUMBER(FIND("!",_xlfn.FORMULATEXT('#_6 Sales Commissions '!I40))))),AND(ISNUMBER(FIND("[",_xlfn.FORMULATEXT('6 Sales Commissions '!I40))),ISNUMBER(FIND("!",_xlfn.FORMULATEXT('6 Sales Commissions '!I40)))),FALSE),"ExternalRefsMsg",IF(ISNUMBER('#_6 Sales Commissions '!I40),IF(ABS('#_6 Sales Commissions '!I40-'6 Sales Commissions '!I40)&gt;0.00001,TRUE,FALSE),IF('#_6 Sales Commissions '!I40&lt;&gt;'6 Sales Commissions '!I40,TRUE,FALSE)),IF(ISNUMBER('#_6 Sales Commissions '!I40),IF('#_6 Sales Commissions '!I40&gt;'6 Sales Commissions '!I40,"TooLow","TooHigh"),"WrongAnswer"),NOT(_xlfn.ISFORMULA('#_6 Sales Commissions '!I40)),"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'!I40),_xlfn.FORMULATEXT('6 Sales Commissions '!I40),'6 Sales Commissions '!I40),"9","#"),"8","#"),"7","#"),"6","#"),"5","#"),"4","#"),"3","#"),"2","#"),"1","#"),"0","#"),CHAR(10),""),"$",""),"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'!I40),_xlfn.FORMULATEXT('6 Sales Commissions '!I40),'6 Sales Commissions '!I40),"9","#"),"8","#"),"7","#"),"6","#"),"5","#"),"4","#"),"3","#"),"2","#"),"1","#"),"0","#"),CHAR(10),""),"$",""),"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'!I40),_xlfn.FORMULATEXT('#_6 Sales Commissions '!I40),'#_6 Sales Commissions '!I40),"9","#"),"8","#"),"7","#"),"6","#"),"5","#"),"4","#"),"3","#"),"2","#"),"1","#"),"0","#"),CHAR(10),""),"$",""),"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'!I40),_xlfn.FORMULATEXT('#_6 Sales Commissions '!I40),'#_6 Sales Commissions '!I40),"9","#"),"8","#"),"7","#"),"6","#"),"5","#"),"4","#"),"3","#"),"2","#"),"1","#"),"0","#"),CHAR(10),""),"$","")," ",""),",","@"),"&gt;","@"),"&lt;","@"),"=","@"),")","@"),"(","@"),"^","@"),"/","@"),"+","@"),"*","@"),"-","@"),"@#","")))/2,TRUE,FALSE),"HardCodeMsg",IF(LEN(IF(_xlfn.ISFORMULA('6 Sales Commissions '!I40),_xlfn.FORMULATEXT('6 Sales Commissions '!I40),'6 Sales Commissions '!I40))-LEN(SUBSTITUTE(IF(_xlfn.ISFORMULA('6 Sales Commissions '!I40),_xlfn.FORMULATEXT('6 Sales Commissions '!I40),'6 Sales Commissions '!I40),"""",""))&gt;LEN(IF(_xlfn.ISFORMULA('#_6 Sales Commissions '!I40),_xlfn.FORMULATEXT('#_6 Sales Commissions '!I40),'#_6 Sales Commissions '!I40))-LEN(SUBSTITUTE(IF(_xlfn.ISFORMULA('#_6 Sales Commissions '!I40),_xlfn.FORMULATEXT('#_6 Sales Commissions '!I40),'#_6 Sales Commissions '!I40),"""","")),TRUE,FALSE),"HardQuoteMsg",IF(LEN(IF(_xlfn.ISFORMULA('6 Sales Commissions '!I40),_xlfn.FORMULATEXT('6 Sales Commissions '!I40),'6 Sales Commissions '!I40))-LEN(SUBSTITUTE(IF(_xlfn.ISFORMULA('6 Sales Commissions '!I40),_xlfn.FORMULATEXT('6 Sales Commissions '!I40),'6 Sales Commissions '!I40),"$",""))&lt;0.5*(LEN(IF(_xlfn.ISFORMULA('#_6 Sales Commissions '!I40),_xlfn.FORMULATEXT('#_6 Sales Commissions '!I40),'#_6 Sales Commissions '!I40))-LEN(SUBSTITUTE(IF(_xlfn.ISFORMULA('#_6 Sales Commissions '!I40),_xlfn.FORMULATEXT('#_6 Sales Commissions '!I40),'#_6 Sales Commissions '!I40),"$",""))),TRUE,FALSE),"MissingAbsMsg",TRUE,"PerfectMsg")</f>
        <v/>
      </c>
      <c r="J40" s="301">
        <v>0</v>
      </c>
      <c r="K40" s="301" t="str">
        <f ca="1">_xlfn.IFS(ISBLANK('6 Sales Commissions '!K40),"",IF(NOT(ISNA('#_6 Sales Commissions '!K40)),IF(ISNA('6 Sales Commissions '!K40),TRUE,FALSE),FALSE),"StuNAMsg",IF(AND(ISNA('#_6 Sales Commissions '!K40),ISNA('6 Sales Commissions '!K40)),TRUE,FALSE),"PerfectMsg",IF(NOT(ISERROR('#_6 Sales Commissions '!K40)),IF(ISERROR('6 Sales Commissions '!K40),TRUE,FALSE),FALSE),"StuErrorMsg",IF(TYPE('#_6 Sales Commissions '!K40)&lt;&gt;TYPE('6 Sales Commissions '!K40),TRUE,FALSE),"WrongTypeMsg",IF(_xlfn.ISFORMULA('#_6 Sales Commissions '!K40),IF(NOT(_xlfn.ISFORMULA('6 Sales Commissions '!K40)),TRUE),FALSE),"MissingFormulaMsg",IF(NOT(AND(ISNUMBER(FIND("[",_xlfn.FORMULATEXT('#_6 Sales Commissions '!K40))),ISNUMBER(FIND("!",_xlfn.FORMULATEXT('#_6 Sales Commissions '!K40))))),AND(ISNUMBER(FIND("[",_xlfn.FORMULATEXT('6 Sales Commissions '!K40))),ISNUMBER(FIND("!",_xlfn.FORMULATEXT('6 Sales Commissions '!K40)))),FALSE),"ExternalRefsMsg",IF(ISNUMBER('#_6 Sales Commissions '!K40),IF(ABS('#_6 Sales Commissions '!K40-'6 Sales Commissions '!K40)&gt;0.00001,TRUE,FALSE),IF('#_6 Sales Commissions '!K40&lt;&gt;'6 Sales Commissions '!K40,TRUE,FALSE)),IF(ISNUMBER('#_6 Sales Commissions '!K40),IF('#_6 Sales Commissions '!K40&gt;'6 Sales Commissions '!K40,"TooLow","TooHigh"),"WrongAnswer"),NOT(_xlfn.ISFORMULA('#_6 Sales Commissions '!K40)),"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'!K40),_xlfn.FORMULATEXT('6 Sales Commissions '!K40),'6 Sales Commissions '!K40),"9","#"),"8","#"),"7","#"),"6","#"),"5","#"),"4","#"),"3","#"),"2","#"),"1","#"),"0","#"),CHAR(10),""),"$",""),"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'!K40),_xlfn.FORMULATEXT('6 Sales Commissions '!K40),'6 Sales Commissions '!K40),"9","#"),"8","#"),"7","#"),"6","#"),"5","#"),"4","#"),"3","#"),"2","#"),"1","#"),"0","#"),CHAR(10),""),"$",""),"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'!K40),_xlfn.FORMULATEXT('#_6 Sales Commissions '!K40),'#_6 Sales Commissions '!K40),"9","#"),"8","#"),"7","#"),"6","#"),"5","#"),"4","#"),"3","#"),"2","#"),"1","#"),"0","#"),CHAR(10),""),"$",""),"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'!K40),_xlfn.FORMULATEXT('#_6 Sales Commissions '!K40),'#_6 Sales Commissions '!K40),"9","#"),"8","#"),"7","#"),"6","#"),"5","#"),"4","#"),"3","#"),"2","#"),"1","#"),"0","#"),CHAR(10),""),"$","")," ",""),",","@"),"&gt;","@"),"&lt;","@"),"=","@"),")","@"),"(","@"),"^","@"),"/","@"),"+","@"),"*","@"),"-","@"),"@#","")))/2,TRUE,FALSE),"HardCodeMsg",IF(LEN(IF(_xlfn.ISFORMULA('6 Sales Commissions '!K40),_xlfn.FORMULATEXT('6 Sales Commissions '!K40),'6 Sales Commissions '!K40))-LEN(SUBSTITUTE(IF(_xlfn.ISFORMULA('6 Sales Commissions '!K40),_xlfn.FORMULATEXT('6 Sales Commissions '!K40),'6 Sales Commissions '!K40),"""",""))&gt;LEN(IF(_xlfn.ISFORMULA('#_6 Sales Commissions '!K40),_xlfn.FORMULATEXT('#_6 Sales Commissions '!K40),'#_6 Sales Commissions '!K40))-LEN(SUBSTITUTE(IF(_xlfn.ISFORMULA('#_6 Sales Commissions '!K40),_xlfn.FORMULATEXT('#_6 Sales Commissions '!K40),'#_6 Sales Commissions '!K40),"""","")),TRUE,FALSE),"HardQuoteMsg",IF(LEN(IF(_xlfn.ISFORMULA('6 Sales Commissions '!K40),_xlfn.FORMULATEXT('6 Sales Commissions '!K40),'6 Sales Commissions '!K40))-LEN(SUBSTITUTE(IF(_xlfn.ISFORMULA('6 Sales Commissions '!K40),_xlfn.FORMULATEXT('6 Sales Commissions '!K40),'6 Sales Commissions '!K40),"$",""))&lt;0.5*(LEN(IF(_xlfn.ISFORMULA('#_6 Sales Commissions '!K40),_xlfn.FORMULATEXT('#_6 Sales Commissions '!K40),'#_6 Sales Commissions '!K40))-LEN(SUBSTITUTE(IF(_xlfn.ISFORMULA('#_6 Sales Commissions '!K40),_xlfn.FORMULATEXT('#_6 Sales Commissions '!K40),'#_6 Sales Commissions '!K40),"$",""))),TRUE,FALSE),"MissingAbsMsg",TRUE,"PerfectMsg")</f>
        <v/>
      </c>
      <c r="L40" s="430" t="str">
        <f ca="1">_xlfn.IFS(ISBLANK('6 Sales Commissions '!L40),"",IF(NOT(ISNA('#_6 Sales Commissions '!L40)),IF(ISNA('6 Sales Commissions '!L40),TRUE,FALSE),FALSE),"StuNAMsg",IF(AND(ISNA('#_6 Sales Commissions '!L40),ISNA('6 Sales Commissions '!L40)),TRUE,FALSE),"PerfectMsg",IF(NOT(ISERROR('#_6 Sales Commissions '!L40)),IF(ISERROR('6 Sales Commissions '!L40),TRUE,FALSE),FALSE),"StuErrorMsg",IF(TYPE('#_6 Sales Commissions '!L40)&lt;&gt;TYPE('6 Sales Commissions '!L40),TRUE,FALSE),"WrongTypeMsg",IF(_xlfn.ISFORMULA('#_6 Sales Commissions '!L40),IF(NOT(_xlfn.ISFORMULA('6 Sales Commissions '!L40)),TRUE),FALSE),"MissingFormulaMsg",IF(NOT(AND(ISNUMBER(FIND("[",_xlfn.FORMULATEXT('#_6 Sales Commissions '!L40))),ISNUMBER(FIND("!",_xlfn.FORMULATEXT('#_6 Sales Commissions '!L40))))),AND(ISNUMBER(FIND("[",_xlfn.FORMULATEXT('6 Sales Commissions '!L40))),ISNUMBER(FIND("!",_xlfn.FORMULATEXT('6 Sales Commissions '!L40)))),FALSE),"ExternalRefsMsg",IF(ISNUMBER('#_6 Sales Commissions '!L40),IF(ABS('#_6 Sales Commissions '!L40-'6 Sales Commissions '!L40)&gt;0.00001,TRUE,FALSE),IF('#_6 Sales Commissions '!L40&lt;&gt;'6 Sales Commissions '!L40,TRUE,FALSE)),IF(ISNUMBER('#_6 Sales Commissions '!L40),IF('#_6 Sales Commissions '!L40&gt;'6 Sales Commissions '!L40,"TooLow","TooHigh"),"WrongAnswer"),NOT(_xlfn.ISFORMULA('#_6 Sales Commissions '!L40)),"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'!L40),_xlfn.FORMULATEXT('6 Sales Commissions '!L40),'6 Sales Commissions '!L40),"9","#"),"8","#"),"7","#"),"6","#"),"5","#"),"4","#"),"3","#"),"2","#"),"1","#"),"0","#"),CHAR(10),""),"$",""),"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'!L40),_xlfn.FORMULATEXT('6 Sales Commissions '!L40),'6 Sales Commissions '!L40),"9","#"),"8","#"),"7","#"),"6","#"),"5","#"),"4","#"),"3","#"),"2","#"),"1","#"),"0","#"),CHAR(10),""),"$",""),"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'!L40),_xlfn.FORMULATEXT('#_6 Sales Commissions '!L40),'#_6 Sales Commissions '!L40),"9","#"),"8","#"),"7","#"),"6","#"),"5","#"),"4","#"),"3","#"),"2","#"),"1","#"),"0","#"),CHAR(10),""),"$",""),"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'!L40),_xlfn.FORMULATEXT('#_6 Sales Commissions '!L40),'#_6 Sales Commissions '!L40),"9","#"),"8","#"),"7","#"),"6","#"),"5","#"),"4","#"),"3","#"),"2","#"),"1","#"),"0","#"),CHAR(10),""),"$","")," ",""),",","@"),"&gt;","@"),"&lt;","@"),"=","@"),")","@"),"(","@"),"^","@"),"/","@"),"+","@"),"*","@"),"-","@"),"@#","")))/2,TRUE,FALSE),"HardCodeMsg",IF(LEN(IF(_xlfn.ISFORMULA('6 Sales Commissions '!L40),_xlfn.FORMULATEXT('6 Sales Commissions '!L40),'6 Sales Commissions '!L40))-LEN(SUBSTITUTE(IF(_xlfn.ISFORMULA('6 Sales Commissions '!L40),_xlfn.FORMULATEXT('6 Sales Commissions '!L40),'6 Sales Commissions '!L40),"""",""))&gt;LEN(IF(_xlfn.ISFORMULA('#_6 Sales Commissions '!L40),_xlfn.FORMULATEXT('#_6 Sales Commissions '!L40),'#_6 Sales Commissions '!L40))-LEN(SUBSTITUTE(IF(_xlfn.ISFORMULA('#_6 Sales Commissions '!L40),_xlfn.FORMULATEXT('#_6 Sales Commissions '!L40),'#_6 Sales Commissions '!L40),"""","")),TRUE,FALSE),"HardQuoteMsg",IF(LEN(IF(_xlfn.ISFORMULA('6 Sales Commissions '!L40),_xlfn.FORMULATEXT('6 Sales Commissions '!L40),'6 Sales Commissions '!L40))-LEN(SUBSTITUTE(IF(_xlfn.ISFORMULA('6 Sales Commissions '!L40),_xlfn.FORMULATEXT('6 Sales Commissions '!L40),'6 Sales Commissions '!L40),"$",""))&lt;0.5*(LEN(IF(_xlfn.ISFORMULA('#_6 Sales Commissions '!L40),_xlfn.FORMULATEXT('#_6 Sales Commissions '!L40),'#_6 Sales Commissions '!L40))-LEN(SUBSTITUTE(IF(_xlfn.ISFORMULA('#_6 Sales Commissions '!L40),_xlfn.FORMULATEXT('#_6 Sales Commissions '!L40),'#_6 Sales Commissions '!L40),"$",""))),TRUE,FALSE),"MissingAbsMsg",TRUE,"PerfectMsg")</f>
        <v/>
      </c>
      <c r="M40" s="431" t="str">
        <f ca="1">_xlfn.IFS(ISBLANK('6 Sales Commissions '!M40),"",IF(NOT(ISNA('#_6 Sales Commissions '!M40)),IF(ISNA('6 Sales Commissions '!M40),TRUE,FALSE),FALSE),"StuNAMsg",IF(AND(ISNA('#_6 Sales Commissions '!M40),ISNA('6 Sales Commissions '!M40)),TRUE,FALSE),"PerfectMsg",IF(NOT(ISERROR('#_6 Sales Commissions '!M40)),IF(ISERROR('6 Sales Commissions '!M40),TRUE,FALSE),FALSE),"StuErrorMsg",IF(TYPE('#_6 Sales Commissions '!M40)&lt;&gt;TYPE('6 Sales Commissions '!M40),TRUE,FALSE),"WrongTypeMsg",IF(_xlfn.ISFORMULA('#_6 Sales Commissions '!M40),IF(NOT(_xlfn.ISFORMULA('6 Sales Commissions '!M40)),TRUE),FALSE),"MissingFormulaMsg",IF(NOT(AND(ISNUMBER(FIND("[",_xlfn.FORMULATEXT('#_6 Sales Commissions '!M40))),ISNUMBER(FIND("!",_xlfn.FORMULATEXT('#_6 Sales Commissions '!M40))))),AND(ISNUMBER(FIND("[",_xlfn.FORMULATEXT('6 Sales Commissions '!M40))),ISNUMBER(FIND("!",_xlfn.FORMULATEXT('6 Sales Commissions '!M40)))),FALSE),"ExternalRefsMsg",IF(ISNUMBER('#_6 Sales Commissions '!M40),IF(ABS('#_6 Sales Commissions '!M40-'6 Sales Commissions '!M40)&gt;0.00001,TRUE,FALSE),IF('#_6 Sales Commissions '!M40&lt;&gt;'6 Sales Commissions '!M40,TRUE,FALSE)),IF(ISNUMBER('#_6 Sales Commissions '!M40),IF('#_6 Sales Commissions '!M40&gt;'6 Sales Commissions '!M40,"TooLow","TooHigh"),"WrongAnswer"),NOT(_xlfn.ISFORMULA('#_6 Sales Commissions '!M40)),"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'!M40),_xlfn.FORMULATEXT('6 Sales Commissions '!M40),'6 Sales Commissions '!M40),"9","#"),"8","#"),"7","#"),"6","#"),"5","#"),"4","#"),"3","#"),"2","#"),"1","#"),"0","#"),CHAR(10),""),"$",""),"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'!M40),_xlfn.FORMULATEXT('6 Sales Commissions '!M40),'6 Sales Commissions '!M40),"9","#"),"8","#"),"7","#"),"6","#"),"5","#"),"4","#"),"3","#"),"2","#"),"1","#"),"0","#"),CHAR(10),""),"$",""),"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'!M40),_xlfn.FORMULATEXT('#_6 Sales Commissions '!M40),'#_6 Sales Commissions '!M40),"9","#"),"8","#"),"7","#"),"6","#"),"5","#"),"4","#"),"3","#"),"2","#"),"1","#"),"0","#"),CHAR(10),""),"$",""),"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'!M40),_xlfn.FORMULATEXT('#_6 Sales Commissions '!M40),'#_6 Sales Commissions '!M40),"9","#"),"8","#"),"7","#"),"6","#"),"5","#"),"4","#"),"3","#"),"2","#"),"1","#"),"0","#"),CHAR(10),""),"$","")," ",""),",","@"),"&gt;","@"),"&lt;","@"),"=","@"),")","@"),"(","@"),"^","@"),"/","@"),"+","@"),"*","@"),"-","@"),"@#","")))/2,TRUE,FALSE),"HardCodeMsg",IF(LEN(IF(_xlfn.ISFORMULA('6 Sales Commissions '!M40),_xlfn.FORMULATEXT('6 Sales Commissions '!M40),'6 Sales Commissions '!M40))-LEN(SUBSTITUTE(IF(_xlfn.ISFORMULA('6 Sales Commissions '!M40),_xlfn.FORMULATEXT('6 Sales Commissions '!M40),'6 Sales Commissions '!M40),"""",""))&gt;LEN(IF(_xlfn.ISFORMULA('#_6 Sales Commissions '!M40),_xlfn.FORMULATEXT('#_6 Sales Commissions '!M40),'#_6 Sales Commissions '!M40))-LEN(SUBSTITUTE(IF(_xlfn.ISFORMULA('#_6 Sales Commissions '!M40),_xlfn.FORMULATEXT('#_6 Sales Commissions '!M40),'#_6 Sales Commissions '!M40),"""","")),TRUE,FALSE),"HardQuoteMsg",IF(LEN(IF(_xlfn.ISFORMULA('6 Sales Commissions '!M40),_xlfn.FORMULATEXT('6 Sales Commissions '!M40),'6 Sales Commissions '!M40))-LEN(SUBSTITUTE(IF(_xlfn.ISFORMULA('6 Sales Commissions '!M40),_xlfn.FORMULATEXT('6 Sales Commissions '!M40),'6 Sales Commissions '!M40),"$",""))&lt;0.5*(LEN(IF(_xlfn.ISFORMULA('#_6 Sales Commissions '!M40),_xlfn.FORMULATEXT('#_6 Sales Commissions '!M40),'#_6 Sales Commissions '!M40))-LEN(SUBSTITUTE(IF(_xlfn.ISFORMULA('#_6 Sales Commissions '!M40),_xlfn.FORMULATEXT('#_6 Sales Commissions '!M40),'#_6 Sales Commissions '!M40),"$",""))),TRUE,FALSE),"MissingAbsMsg",TRUE,"PerfectMsg")</f>
        <v/>
      </c>
    </row>
    <row r="41" spans="5:18" s="286" customFormat="1" x14ac:dyDescent="0.15">
      <c r="E41" s="301">
        <v>0</v>
      </c>
      <c r="F41" s="301">
        <v>0</v>
      </c>
      <c r="G41" s="427" t="str">
        <f ca="1">_xlfn.IFS(ISBLANK('6 Sales Commissions '!G41),"",IF(NOT(ISNA('#_6 Sales Commissions '!G41)),IF(ISNA('6 Sales Commissions '!G41),TRUE,FALSE),FALSE),"StuNAMsg",IF(AND(ISNA('#_6 Sales Commissions '!G41),ISNA('6 Sales Commissions '!G41)),TRUE,FALSE),"PerfectMsg",IF(NOT(ISERROR('#_6 Sales Commissions '!G41)),IF(ISERROR('6 Sales Commissions '!G41),TRUE,FALSE),FALSE),"StuErrorMsg",IF(TYPE('#_6 Sales Commissions '!G41)&lt;&gt;TYPE('6 Sales Commissions '!G41),TRUE,FALSE),"WrongTypeMsg",IF(_xlfn.ISFORMULA('#_6 Sales Commissions '!G41),IF(NOT(_xlfn.ISFORMULA('6 Sales Commissions '!G41)),TRUE),FALSE),"MissingFormulaMsg",IF(NOT(AND(ISNUMBER(FIND("[",_xlfn.FORMULATEXT('#_6 Sales Commissions '!G41))),ISNUMBER(FIND("!",_xlfn.FORMULATEXT('#_6 Sales Commissions '!G41))))),AND(ISNUMBER(FIND("[",_xlfn.FORMULATEXT('6 Sales Commissions '!G41))),ISNUMBER(FIND("!",_xlfn.FORMULATEXT('6 Sales Commissions '!G41)))),FALSE),"ExternalRefsMsg",IF(ISNUMBER('#_6 Sales Commissions '!G41),IF(ABS('#_6 Sales Commissions '!G41-'6 Sales Commissions '!G41)&gt;0.00001,TRUE,FALSE),IF('#_6 Sales Commissions '!G41&lt;&gt;'6 Sales Commissions '!G41,TRUE,FALSE)),IF(ISNUMBER('#_6 Sales Commissions '!G41),IF('#_6 Sales Commissions '!G41&gt;'6 Sales Commissions '!G41,"TooLow","TooHigh"),"WrongAnswer"),NOT(_xlfn.ISFORMULA('#_6 Sales Commissions '!G41)),"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'!G41),_xlfn.FORMULATEXT('6 Sales Commissions '!G41),'6 Sales Commissions '!G41),"9","#"),"8","#"),"7","#"),"6","#"),"5","#"),"4","#"),"3","#"),"2","#"),"1","#"),"0","#"),CHAR(10),""),"$",""),"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'!G41),_xlfn.FORMULATEXT('6 Sales Commissions '!G41),'6 Sales Commissions '!G41),"9","#"),"8","#"),"7","#"),"6","#"),"5","#"),"4","#"),"3","#"),"2","#"),"1","#"),"0","#"),CHAR(10),""),"$",""),"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'!G41),_xlfn.FORMULATEXT('#_6 Sales Commissions '!G41),'#_6 Sales Commissions '!G41),"9","#"),"8","#"),"7","#"),"6","#"),"5","#"),"4","#"),"3","#"),"2","#"),"1","#"),"0","#"),CHAR(10),""),"$",""),"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'!G41),_xlfn.FORMULATEXT('#_6 Sales Commissions '!G41),'#_6 Sales Commissions '!G41),"9","#"),"8","#"),"7","#"),"6","#"),"5","#"),"4","#"),"3","#"),"2","#"),"1","#"),"0","#"),CHAR(10),""),"$","")," ",""),",","@"),"&gt;","@"),"&lt;","@"),"=","@"),")","@"),"(","@"),"^","@"),"/","@"),"+","@"),"*","@"),"-","@"),"@#","")))/2,TRUE,FALSE),"HardCodeMsg",IF(LEN(IF(_xlfn.ISFORMULA('6 Sales Commissions '!G41),_xlfn.FORMULATEXT('6 Sales Commissions '!G41),'6 Sales Commissions '!G41))-LEN(SUBSTITUTE(IF(_xlfn.ISFORMULA('6 Sales Commissions '!G41),_xlfn.FORMULATEXT('6 Sales Commissions '!G41),'6 Sales Commissions '!G41),"""",""))&gt;LEN(IF(_xlfn.ISFORMULA('#_6 Sales Commissions '!G41),_xlfn.FORMULATEXT('#_6 Sales Commissions '!G41),'#_6 Sales Commissions '!G41))-LEN(SUBSTITUTE(IF(_xlfn.ISFORMULA('#_6 Sales Commissions '!G41),_xlfn.FORMULATEXT('#_6 Sales Commissions '!G41),'#_6 Sales Commissions '!G41),"""","")),TRUE,FALSE),"HardQuoteMsg",IF(LEN(IF(_xlfn.ISFORMULA('6 Sales Commissions '!G41),_xlfn.FORMULATEXT('6 Sales Commissions '!G41),'6 Sales Commissions '!G41))-LEN(SUBSTITUTE(IF(_xlfn.ISFORMULA('6 Sales Commissions '!G41),_xlfn.FORMULATEXT('6 Sales Commissions '!G41),'6 Sales Commissions '!G41),"$",""))&lt;0.5*(LEN(IF(_xlfn.ISFORMULA('#_6 Sales Commissions '!G41),_xlfn.FORMULATEXT('#_6 Sales Commissions '!G41),'#_6 Sales Commissions '!G41))-LEN(SUBSTITUTE(IF(_xlfn.ISFORMULA('#_6 Sales Commissions '!G41),_xlfn.FORMULATEXT('#_6 Sales Commissions '!G41),'#_6 Sales Commissions '!G41),"$",""))),TRUE,FALSE),"MissingAbsMsg",TRUE,"PerfectMsg")</f>
        <v/>
      </c>
      <c r="H41" s="431">
        <v>0</v>
      </c>
      <c r="I41" s="429" t="str">
        <f ca="1">_xlfn.IFS(ISBLANK('6 Sales Commissions '!I41),"",IF(NOT(ISNA('#_6 Sales Commissions '!I41)),IF(ISNA('6 Sales Commissions '!I41),TRUE,FALSE),FALSE),"StuNAMsg",IF(AND(ISNA('#_6 Sales Commissions '!I41),ISNA('6 Sales Commissions '!I41)),TRUE,FALSE),"PerfectMsg",IF(NOT(ISERROR('#_6 Sales Commissions '!I41)),IF(ISERROR('6 Sales Commissions '!I41),TRUE,FALSE),FALSE),"StuErrorMsg",IF(TYPE('#_6 Sales Commissions '!I41)&lt;&gt;TYPE('6 Sales Commissions '!I41),TRUE,FALSE),"WrongTypeMsg",IF(_xlfn.ISFORMULA('#_6 Sales Commissions '!I41),IF(NOT(_xlfn.ISFORMULA('6 Sales Commissions '!I41)),TRUE),FALSE),"MissingFormulaMsg",IF(NOT(AND(ISNUMBER(FIND("[",_xlfn.FORMULATEXT('#_6 Sales Commissions '!I41))),ISNUMBER(FIND("!",_xlfn.FORMULATEXT('#_6 Sales Commissions '!I41))))),AND(ISNUMBER(FIND("[",_xlfn.FORMULATEXT('6 Sales Commissions '!I41))),ISNUMBER(FIND("!",_xlfn.FORMULATEXT('6 Sales Commissions '!I41)))),FALSE),"ExternalRefsMsg",IF(ISNUMBER('#_6 Sales Commissions '!I41),IF(ABS('#_6 Sales Commissions '!I41-'6 Sales Commissions '!I41)&gt;0.00001,TRUE,FALSE),IF('#_6 Sales Commissions '!I41&lt;&gt;'6 Sales Commissions '!I41,TRUE,FALSE)),IF(ISNUMBER('#_6 Sales Commissions '!I41),IF('#_6 Sales Commissions '!I41&gt;'6 Sales Commissions '!I41,"TooLow","TooHigh"),"WrongAnswer"),NOT(_xlfn.ISFORMULA('#_6 Sales Commissions '!I41)),"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'!I41),_xlfn.FORMULATEXT('6 Sales Commissions '!I41),'6 Sales Commissions '!I41),"9","#"),"8","#"),"7","#"),"6","#"),"5","#"),"4","#"),"3","#"),"2","#"),"1","#"),"0","#"),CHAR(10),""),"$",""),"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'!I41),_xlfn.FORMULATEXT('6 Sales Commissions '!I41),'6 Sales Commissions '!I41),"9","#"),"8","#"),"7","#"),"6","#"),"5","#"),"4","#"),"3","#"),"2","#"),"1","#"),"0","#"),CHAR(10),""),"$",""),"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'!I41),_xlfn.FORMULATEXT('#_6 Sales Commissions '!I41),'#_6 Sales Commissions '!I41),"9","#"),"8","#"),"7","#"),"6","#"),"5","#"),"4","#"),"3","#"),"2","#"),"1","#"),"0","#"),CHAR(10),""),"$",""),"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'!I41),_xlfn.FORMULATEXT('#_6 Sales Commissions '!I41),'#_6 Sales Commissions '!I41),"9","#"),"8","#"),"7","#"),"6","#"),"5","#"),"4","#"),"3","#"),"2","#"),"1","#"),"0","#"),CHAR(10),""),"$","")," ",""),",","@"),"&gt;","@"),"&lt;","@"),"=","@"),")","@"),"(","@"),"^","@"),"/","@"),"+","@"),"*","@"),"-","@"),"@#","")))/2,TRUE,FALSE),"HardCodeMsg",IF(LEN(IF(_xlfn.ISFORMULA('6 Sales Commissions '!I41),_xlfn.FORMULATEXT('6 Sales Commissions '!I41),'6 Sales Commissions '!I41))-LEN(SUBSTITUTE(IF(_xlfn.ISFORMULA('6 Sales Commissions '!I41),_xlfn.FORMULATEXT('6 Sales Commissions '!I41),'6 Sales Commissions '!I41),"""",""))&gt;LEN(IF(_xlfn.ISFORMULA('#_6 Sales Commissions '!I41),_xlfn.FORMULATEXT('#_6 Sales Commissions '!I41),'#_6 Sales Commissions '!I41))-LEN(SUBSTITUTE(IF(_xlfn.ISFORMULA('#_6 Sales Commissions '!I41),_xlfn.FORMULATEXT('#_6 Sales Commissions '!I41),'#_6 Sales Commissions '!I41),"""","")),TRUE,FALSE),"HardQuoteMsg",IF(LEN(IF(_xlfn.ISFORMULA('6 Sales Commissions '!I41),_xlfn.FORMULATEXT('6 Sales Commissions '!I41),'6 Sales Commissions '!I41))-LEN(SUBSTITUTE(IF(_xlfn.ISFORMULA('6 Sales Commissions '!I41),_xlfn.FORMULATEXT('6 Sales Commissions '!I41),'6 Sales Commissions '!I41),"$",""))&lt;0.5*(LEN(IF(_xlfn.ISFORMULA('#_6 Sales Commissions '!I41),_xlfn.FORMULATEXT('#_6 Sales Commissions '!I41),'#_6 Sales Commissions '!I41))-LEN(SUBSTITUTE(IF(_xlfn.ISFORMULA('#_6 Sales Commissions '!I41),_xlfn.FORMULATEXT('#_6 Sales Commissions '!I41),'#_6 Sales Commissions '!I41),"$",""))),TRUE,FALSE),"MissingAbsMsg",TRUE,"PerfectMsg")</f>
        <v/>
      </c>
      <c r="J41" s="301">
        <v>0</v>
      </c>
      <c r="K41" s="301" t="str">
        <f ca="1">_xlfn.IFS(ISBLANK('6 Sales Commissions '!K41),"",IF(NOT(ISNA('#_6 Sales Commissions '!K41)),IF(ISNA('6 Sales Commissions '!K41),TRUE,FALSE),FALSE),"StuNAMsg",IF(AND(ISNA('#_6 Sales Commissions '!K41),ISNA('6 Sales Commissions '!K41)),TRUE,FALSE),"PerfectMsg",IF(NOT(ISERROR('#_6 Sales Commissions '!K41)),IF(ISERROR('6 Sales Commissions '!K41),TRUE,FALSE),FALSE),"StuErrorMsg",IF(TYPE('#_6 Sales Commissions '!K41)&lt;&gt;TYPE('6 Sales Commissions '!K41),TRUE,FALSE),"WrongTypeMsg",IF(_xlfn.ISFORMULA('#_6 Sales Commissions '!K41),IF(NOT(_xlfn.ISFORMULA('6 Sales Commissions '!K41)),TRUE),FALSE),"MissingFormulaMsg",IF(NOT(AND(ISNUMBER(FIND("[",_xlfn.FORMULATEXT('#_6 Sales Commissions '!K41))),ISNUMBER(FIND("!",_xlfn.FORMULATEXT('#_6 Sales Commissions '!K41))))),AND(ISNUMBER(FIND("[",_xlfn.FORMULATEXT('6 Sales Commissions '!K41))),ISNUMBER(FIND("!",_xlfn.FORMULATEXT('6 Sales Commissions '!K41)))),FALSE),"ExternalRefsMsg",IF(ISNUMBER('#_6 Sales Commissions '!K41),IF(ABS('#_6 Sales Commissions '!K41-'6 Sales Commissions '!K41)&gt;0.00001,TRUE,FALSE),IF('#_6 Sales Commissions '!K41&lt;&gt;'6 Sales Commissions '!K41,TRUE,FALSE)),IF(ISNUMBER('#_6 Sales Commissions '!K41),IF('#_6 Sales Commissions '!K41&gt;'6 Sales Commissions '!K41,"TooLow","TooHigh"),"WrongAnswer"),NOT(_xlfn.ISFORMULA('#_6 Sales Commissions '!K41)),"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'!K41),_xlfn.FORMULATEXT('6 Sales Commissions '!K41),'6 Sales Commissions '!K41),"9","#"),"8","#"),"7","#"),"6","#"),"5","#"),"4","#"),"3","#"),"2","#"),"1","#"),"0","#"),CHAR(10),""),"$",""),"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'!K41),_xlfn.FORMULATEXT('6 Sales Commissions '!K41),'6 Sales Commissions '!K41),"9","#"),"8","#"),"7","#"),"6","#"),"5","#"),"4","#"),"3","#"),"2","#"),"1","#"),"0","#"),CHAR(10),""),"$",""),"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'!K41),_xlfn.FORMULATEXT('#_6 Sales Commissions '!K41),'#_6 Sales Commissions '!K41),"9","#"),"8","#"),"7","#"),"6","#"),"5","#"),"4","#"),"3","#"),"2","#"),"1","#"),"0","#"),CHAR(10),""),"$",""),"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'!K41),_xlfn.FORMULATEXT('#_6 Sales Commissions '!K41),'#_6 Sales Commissions '!K41),"9","#"),"8","#"),"7","#"),"6","#"),"5","#"),"4","#"),"3","#"),"2","#"),"1","#"),"0","#"),CHAR(10),""),"$","")," ",""),",","@"),"&gt;","@"),"&lt;","@"),"=","@"),")","@"),"(","@"),"^","@"),"/","@"),"+","@"),"*","@"),"-","@"),"@#","")))/2,TRUE,FALSE),"HardCodeMsg",IF(LEN(IF(_xlfn.ISFORMULA('6 Sales Commissions '!K41),_xlfn.FORMULATEXT('6 Sales Commissions '!K41),'6 Sales Commissions '!K41))-LEN(SUBSTITUTE(IF(_xlfn.ISFORMULA('6 Sales Commissions '!K41),_xlfn.FORMULATEXT('6 Sales Commissions '!K41),'6 Sales Commissions '!K41),"""",""))&gt;LEN(IF(_xlfn.ISFORMULA('#_6 Sales Commissions '!K41),_xlfn.FORMULATEXT('#_6 Sales Commissions '!K41),'#_6 Sales Commissions '!K41))-LEN(SUBSTITUTE(IF(_xlfn.ISFORMULA('#_6 Sales Commissions '!K41),_xlfn.FORMULATEXT('#_6 Sales Commissions '!K41),'#_6 Sales Commissions '!K41),"""","")),TRUE,FALSE),"HardQuoteMsg",IF(LEN(IF(_xlfn.ISFORMULA('6 Sales Commissions '!K41),_xlfn.FORMULATEXT('6 Sales Commissions '!K41),'6 Sales Commissions '!K41))-LEN(SUBSTITUTE(IF(_xlfn.ISFORMULA('6 Sales Commissions '!K41),_xlfn.FORMULATEXT('6 Sales Commissions '!K41),'6 Sales Commissions '!K41),"$",""))&lt;0.5*(LEN(IF(_xlfn.ISFORMULA('#_6 Sales Commissions '!K41),_xlfn.FORMULATEXT('#_6 Sales Commissions '!K41),'#_6 Sales Commissions '!K41))-LEN(SUBSTITUTE(IF(_xlfn.ISFORMULA('#_6 Sales Commissions '!K41),_xlfn.FORMULATEXT('#_6 Sales Commissions '!K41),'#_6 Sales Commissions '!K41),"$",""))),TRUE,FALSE),"MissingAbsMsg",TRUE,"PerfectMsg")</f>
        <v/>
      </c>
      <c r="L41" s="430" t="str">
        <f ca="1">_xlfn.IFS(ISBLANK('6 Sales Commissions '!L41),"",IF(NOT(ISNA('#_6 Sales Commissions '!L41)),IF(ISNA('6 Sales Commissions '!L41),TRUE,FALSE),FALSE),"StuNAMsg",IF(AND(ISNA('#_6 Sales Commissions '!L41),ISNA('6 Sales Commissions '!L41)),TRUE,FALSE),"PerfectMsg",IF(NOT(ISERROR('#_6 Sales Commissions '!L41)),IF(ISERROR('6 Sales Commissions '!L41),TRUE,FALSE),FALSE),"StuErrorMsg",IF(TYPE('#_6 Sales Commissions '!L41)&lt;&gt;TYPE('6 Sales Commissions '!L41),TRUE,FALSE),"WrongTypeMsg",IF(_xlfn.ISFORMULA('#_6 Sales Commissions '!L41),IF(NOT(_xlfn.ISFORMULA('6 Sales Commissions '!L41)),TRUE),FALSE),"MissingFormulaMsg",IF(NOT(AND(ISNUMBER(FIND("[",_xlfn.FORMULATEXT('#_6 Sales Commissions '!L41))),ISNUMBER(FIND("!",_xlfn.FORMULATEXT('#_6 Sales Commissions '!L41))))),AND(ISNUMBER(FIND("[",_xlfn.FORMULATEXT('6 Sales Commissions '!L41))),ISNUMBER(FIND("!",_xlfn.FORMULATEXT('6 Sales Commissions '!L41)))),FALSE),"ExternalRefsMsg",IF(ISNUMBER('#_6 Sales Commissions '!L41),IF(ABS('#_6 Sales Commissions '!L41-'6 Sales Commissions '!L41)&gt;0.00001,TRUE,FALSE),IF('#_6 Sales Commissions '!L41&lt;&gt;'6 Sales Commissions '!L41,TRUE,FALSE)),IF(ISNUMBER('#_6 Sales Commissions '!L41),IF('#_6 Sales Commissions '!L41&gt;'6 Sales Commissions '!L41,"TooLow","TooHigh"),"WrongAnswer"),NOT(_xlfn.ISFORMULA('#_6 Sales Commissions '!L41)),"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'!L41),_xlfn.FORMULATEXT('6 Sales Commissions '!L41),'6 Sales Commissions '!L41),"9","#"),"8","#"),"7","#"),"6","#"),"5","#"),"4","#"),"3","#"),"2","#"),"1","#"),"0","#"),CHAR(10),""),"$",""),"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'!L41),_xlfn.FORMULATEXT('6 Sales Commissions '!L41),'6 Sales Commissions '!L41),"9","#"),"8","#"),"7","#"),"6","#"),"5","#"),"4","#"),"3","#"),"2","#"),"1","#"),"0","#"),CHAR(10),""),"$",""),"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'!L41),_xlfn.FORMULATEXT('#_6 Sales Commissions '!L41),'#_6 Sales Commissions '!L41),"9","#"),"8","#"),"7","#"),"6","#"),"5","#"),"4","#"),"3","#"),"2","#"),"1","#"),"0","#"),CHAR(10),""),"$",""),"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'!L41),_xlfn.FORMULATEXT('#_6 Sales Commissions '!L41),'#_6 Sales Commissions '!L41),"9","#"),"8","#"),"7","#"),"6","#"),"5","#"),"4","#"),"3","#"),"2","#"),"1","#"),"0","#"),CHAR(10),""),"$","")," ",""),",","@"),"&gt;","@"),"&lt;","@"),"=","@"),")","@"),"(","@"),"^","@"),"/","@"),"+","@"),"*","@"),"-","@"),"@#","")))/2,TRUE,FALSE),"HardCodeMsg",IF(LEN(IF(_xlfn.ISFORMULA('6 Sales Commissions '!L41),_xlfn.FORMULATEXT('6 Sales Commissions '!L41),'6 Sales Commissions '!L41))-LEN(SUBSTITUTE(IF(_xlfn.ISFORMULA('6 Sales Commissions '!L41),_xlfn.FORMULATEXT('6 Sales Commissions '!L41),'6 Sales Commissions '!L41),"""",""))&gt;LEN(IF(_xlfn.ISFORMULA('#_6 Sales Commissions '!L41),_xlfn.FORMULATEXT('#_6 Sales Commissions '!L41),'#_6 Sales Commissions '!L41))-LEN(SUBSTITUTE(IF(_xlfn.ISFORMULA('#_6 Sales Commissions '!L41),_xlfn.FORMULATEXT('#_6 Sales Commissions '!L41),'#_6 Sales Commissions '!L41),"""","")),TRUE,FALSE),"HardQuoteMsg",IF(LEN(IF(_xlfn.ISFORMULA('6 Sales Commissions '!L41),_xlfn.FORMULATEXT('6 Sales Commissions '!L41),'6 Sales Commissions '!L41))-LEN(SUBSTITUTE(IF(_xlfn.ISFORMULA('6 Sales Commissions '!L41),_xlfn.FORMULATEXT('6 Sales Commissions '!L41),'6 Sales Commissions '!L41),"$",""))&lt;0.5*(LEN(IF(_xlfn.ISFORMULA('#_6 Sales Commissions '!L41),_xlfn.FORMULATEXT('#_6 Sales Commissions '!L41),'#_6 Sales Commissions '!L41))-LEN(SUBSTITUTE(IF(_xlfn.ISFORMULA('#_6 Sales Commissions '!L41),_xlfn.FORMULATEXT('#_6 Sales Commissions '!L41),'#_6 Sales Commissions '!L41),"$",""))),TRUE,FALSE),"MissingAbsMsg",TRUE,"PerfectMsg")</f>
        <v/>
      </c>
      <c r="M41" s="431" t="str">
        <f ca="1">_xlfn.IFS(ISBLANK('6 Sales Commissions '!M41),"",IF(NOT(ISNA('#_6 Sales Commissions '!M41)),IF(ISNA('6 Sales Commissions '!M41),TRUE,FALSE),FALSE),"StuNAMsg",IF(AND(ISNA('#_6 Sales Commissions '!M41),ISNA('6 Sales Commissions '!M41)),TRUE,FALSE),"PerfectMsg",IF(NOT(ISERROR('#_6 Sales Commissions '!M41)),IF(ISERROR('6 Sales Commissions '!M41),TRUE,FALSE),FALSE),"StuErrorMsg",IF(TYPE('#_6 Sales Commissions '!M41)&lt;&gt;TYPE('6 Sales Commissions '!M41),TRUE,FALSE),"WrongTypeMsg",IF(_xlfn.ISFORMULA('#_6 Sales Commissions '!M41),IF(NOT(_xlfn.ISFORMULA('6 Sales Commissions '!M41)),TRUE),FALSE),"MissingFormulaMsg",IF(NOT(AND(ISNUMBER(FIND("[",_xlfn.FORMULATEXT('#_6 Sales Commissions '!M41))),ISNUMBER(FIND("!",_xlfn.FORMULATEXT('#_6 Sales Commissions '!M41))))),AND(ISNUMBER(FIND("[",_xlfn.FORMULATEXT('6 Sales Commissions '!M41))),ISNUMBER(FIND("!",_xlfn.FORMULATEXT('6 Sales Commissions '!M41)))),FALSE),"ExternalRefsMsg",IF(ISNUMBER('#_6 Sales Commissions '!M41),IF(ABS('#_6 Sales Commissions '!M41-'6 Sales Commissions '!M41)&gt;0.00001,TRUE,FALSE),IF('#_6 Sales Commissions '!M41&lt;&gt;'6 Sales Commissions '!M41,TRUE,FALSE)),IF(ISNUMBER('#_6 Sales Commissions '!M41),IF('#_6 Sales Commissions '!M41&gt;'6 Sales Commissions '!M41,"TooLow","TooHigh"),"WrongAnswer"),NOT(_xlfn.ISFORMULA('#_6 Sales Commissions '!M41)),"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'!M41),_xlfn.FORMULATEXT('6 Sales Commissions '!M41),'6 Sales Commissions '!M41),"9","#"),"8","#"),"7","#"),"6","#"),"5","#"),"4","#"),"3","#"),"2","#"),"1","#"),"0","#"),CHAR(10),""),"$",""),"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'!M41),_xlfn.FORMULATEXT('6 Sales Commissions '!M41),'6 Sales Commissions '!M41),"9","#"),"8","#"),"7","#"),"6","#"),"5","#"),"4","#"),"3","#"),"2","#"),"1","#"),"0","#"),CHAR(10),""),"$",""),"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'!M41),_xlfn.FORMULATEXT('#_6 Sales Commissions '!M41),'#_6 Sales Commissions '!M41),"9","#"),"8","#"),"7","#"),"6","#"),"5","#"),"4","#"),"3","#"),"2","#"),"1","#"),"0","#"),CHAR(10),""),"$",""),"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'!M41),_xlfn.FORMULATEXT('#_6 Sales Commissions '!M41),'#_6 Sales Commissions '!M41),"9","#"),"8","#"),"7","#"),"6","#"),"5","#"),"4","#"),"3","#"),"2","#"),"1","#"),"0","#"),CHAR(10),""),"$","")," ",""),",","@"),"&gt;","@"),"&lt;","@"),"=","@"),")","@"),"(","@"),"^","@"),"/","@"),"+","@"),"*","@"),"-","@"),"@#","")))/2,TRUE,FALSE),"HardCodeMsg",IF(LEN(IF(_xlfn.ISFORMULA('6 Sales Commissions '!M41),_xlfn.FORMULATEXT('6 Sales Commissions '!M41),'6 Sales Commissions '!M41))-LEN(SUBSTITUTE(IF(_xlfn.ISFORMULA('6 Sales Commissions '!M41),_xlfn.FORMULATEXT('6 Sales Commissions '!M41),'6 Sales Commissions '!M41),"""",""))&gt;LEN(IF(_xlfn.ISFORMULA('#_6 Sales Commissions '!M41),_xlfn.FORMULATEXT('#_6 Sales Commissions '!M41),'#_6 Sales Commissions '!M41))-LEN(SUBSTITUTE(IF(_xlfn.ISFORMULA('#_6 Sales Commissions '!M41),_xlfn.FORMULATEXT('#_6 Sales Commissions '!M41),'#_6 Sales Commissions '!M41),"""","")),TRUE,FALSE),"HardQuoteMsg",IF(LEN(IF(_xlfn.ISFORMULA('6 Sales Commissions '!M41),_xlfn.FORMULATEXT('6 Sales Commissions '!M41),'6 Sales Commissions '!M41))-LEN(SUBSTITUTE(IF(_xlfn.ISFORMULA('6 Sales Commissions '!M41),_xlfn.FORMULATEXT('6 Sales Commissions '!M41),'6 Sales Commissions '!M41),"$",""))&lt;0.5*(LEN(IF(_xlfn.ISFORMULA('#_6 Sales Commissions '!M41),_xlfn.FORMULATEXT('#_6 Sales Commissions '!M41),'#_6 Sales Commissions '!M41))-LEN(SUBSTITUTE(IF(_xlfn.ISFORMULA('#_6 Sales Commissions '!M41),_xlfn.FORMULATEXT('#_6 Sales Commissions '!M41),'#_6 Sales Commissions '!M41),"$",""))),TRUE,FALSE),"MissingAbsMsg",TRUE,"PerfectMsg")</f>
        <v/>
      </c>
    </row>
    <row r="42" spans="5:18" s="286" customFormat="1" x14ac:dyDescent="0.15">
      <c r="E42" s="301">
        <v>0</v>
      </c>
      <c r="F42" s="424">
        <v>0</v>
      </c>
      <c r="G42" s="427" t="str">
        <f ca="1">_xlfn.IFS(ISBLANK('6 Sales Commissions '!G42),"",IF(NOT(ISNA('#_6 Sales Commissions '!G42)),IF(ISNA('6 Sales Commissions '!G42),TRUE,FALSE),FALSE),"StuNAMsg",IF(AND(ISNA('#_6 Sales Commissions '!G42),ISNA('6 Sales Commissions '!G42)),TRUE,FALSE),"PerfectMsg",IF(NOT(ISERROR('#_6 Sales Commissions '!G42)),IF(ISERROR('6 Sales Commissions '!G42),TRUE,FALSE),FALSE),"StuErrorMsg",IF(TYPE('#_6 Sales Commissions '!G42)&lt;&gt;TYPE('6 Sales Commissions '!G42),TRUE,FALSE),"WrongTypeMsg",IF(_xlfn.ISFORMULA('#_6 Sales Commissions '!G42),IF(NOT(_xlfn.ISFORMULA('6 Sales Commissions '!G42)),TRUE),FALSE),"MissingFormulaMsg",IF(NOT(AND(ISNUMBER(FIND("[",_xlfn.FORMULATEXT('#_6 Sales Commissions '!G42))),ISNUMBER(FIND("!",_xlfn.FORMULATEXT('#_6 Sales Commissions '!G42))))),AND(ISNUMBER(FIND("[",_xlfn.FORMULATEXT('6 Sales Commissions '!G42))),ISNUMBER(FIND("!",_xlfn.FORMULATEXT('6 Sales Commissions '!G42)))),FALSE),"ExternalRefsMsg",IF(ISNUMBER('#_6 Sales Commissions '!G42),IF(ABS('#_6 Sales Commissions '!G42-'6 Sales Commissions '!G42)&gt;0.00001,TRUE,FALSE),IF('#_6 Sales Commissions '!G42&lt;&gt;'6 Sales Commissions '!G42,TRUE,FALSE)),IF(ISNUMBER('#_6 Sales Commissions '!G42),IF('#_6 Sales Commissions '!G42&gt;'6 Sales Commissions '!G42,"TooLow","TooHigh"),"WrongAnswer"),NOT(_xlfn.ISFORMULA('#_6 Sales Commissions '!G42)),"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'!G42),_xlfn.FORMULATEXT('6 Sales Commissions '!G42),'6 Sales Commissions '!G42),"9","#"),"8","#"),"7","#"),"6","#"),"5","#"),"4","#"),"3","#"),"2","#"),"1","#"),"0","#"),CHAR(10),""),"$",""),"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'!G42),_xlfn.FORMULATEXT('6 Sales Commissions '!G42),'6 Sales Commissions '!G42),"9","#"),"8","#"),"7","#"),"6","#"),"5","#"),"4","#"),"3","#"),"2","#"),"1","#"),"0","#"),CHAR(10),""),"$",""),"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'!G42),_xlfn.FORMULATEXT('#_6 Sales Commissions '!G42),'#_6 Sales Commissions '!G42),"9","#"),"8","#"),"7","#"),"6","#"),"5","#"),"4","#"),"3","#"),"2","#"),"1","#"),"0","#"),CHAR(10),""),"$",""),"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'!G42),_xlfn.FORMULATEXT('#_6 Sales Commissions '!G42),'#_6 Sales Commissions '!G42),"9","#"),"8","#"),"7","#"),"6","#"),"5","#"),"4","#"),"3","#"),"2","#"),"1","#"),"0","#"),CHAR(10),""),"$","")," ",""),",","@"),"&gt;","@"),"&lt;","@"),"=","@"),")","@"),"(","@"),"^","@"),"/","@"),"+","@"),"*","@"),"-","@"),"@#","")))/2,TRUE,FALSE),"HardCodeMsg",IF(LEN(IF(_xlfn.ISFORMULA('6 Sales Commissions '!G42),_xlfn.FORMULATEXT('6 Sales Commissions '!G42),'6 Sales Commissions '!G42))-LEN(SUBSTITUTE(IF(_xlfn.ISFORMULA('6 Sales Commissions '!G42),_xlfn.FORMULATEXT('6 Sales Commissions '!G42),'6 Sales Commissions '!G42),"""",""))&gt;LEN(IF(_xlfn.ISFORMULA('#_6 Sales Commissions '!G42),_xlfn.FORMULATEXT('#_6 Sales Commissions '!G42),'#_6 Sales Commissions '!G42))-LEN(SUBSTITUTE(IF(_xlfn.ISFORMULA('#_6 Sales Commissions '!G42),_xlfn.FORMULATEXT('#_6 Sales Commissions '!G42),'#_6 Sales Commissions '!G42),"""","")),TRUE,FALSE),"HardQuoteMsg",IF(LEN(IF(_xlfn.ISFORMULA('6 Sales Commissions '!G42),_xlfn.FORMULATEXT('6 Sales Commissions '!G42),'6 Sales Commissions '!G42))-LEN(SUBSTITUTE(IF(_xlfn.ISFORMULA('6 Sales Commissions '!G42),_xlfn.FORMULATEXT('6 Sales Commissions '!G42),'6 Sales Commissions '!G42),"$",""))&lt;0.5*(LEN(IF(_xlfn.ISFORMULA('#_6 Sales Commissions '!G42),_xlfn.FORMULATEXT('#_6 Sales Commissions '!G42),'#_6 Sales Commissions '!G42))-LEN(SUBSTITUTE(IF(_xlfn.ISFORMULA('#_6 Sales Commissions '!G42),_xlfn.FORMULATEXT('#_6 Sales Commissions '!G42),'#_6 Sales Commissions '!G42),"$",""))),TRUE,FALSE),"MissingAbsMsg",TRUE,"PerfectMsg")</f>
        <v/>
      </c>
      <c r="H42" s="431">
        <v>0</v>
      </c>
      <c r="I42" s="429" t="str">
        <f ca="1">_xlfn.IFS(ISBLANK('6 Sales Commissions '!I42),"",IF(NOT(ISNA('#_6 Sales Commissions '!I42)),IF(ISNA('6 Sales Commissions '!I42),TRUE,FALSE),FALSE),"StuNAMsg",IF(AND(ISNA('#_6 Sales Commissions '!I42),ISNA('6 Sales Commissions '!I42)),TRUE,FALSE),"PerfectMsg",IF(NOT(ISERROR('#_6 Sales Commissions '!I42)),IF(ISERROR('6 Sales Commissions '!I42),TRUE,FALSE),FALSE),"StuErrorMsg",IF(TYPE('#_6 Sales Commissions '!I42)&lt;&gt;TYPE('6 Sales Commissions '!I42),TRUE,FALSE),"WrongTypeMsg",IF(_xlfn.ISFORMULA('#_6 Sales Commissions '!I42),IF(NOT(_xlfn.ISFORMULA('6 Sales Commissions '!I42)),TRUE),FALSE),"MissingFormulaMsg",IF(NOT(AND(ISNUMBER(FIND("[",_xlfn.FORMULATEXT('#_6 Sales Commissions '!I42))),ISNUMBER(FIND("!",_xlfn.FORMULATEXT('#_6 Sales Commissions '!I42))))),AND(ISNUMBER(FIND("[",_xlfn.FORMULATEXT('6 Sales Commissions '!I42))),ISNUMBER(FIND("!",_xlfn.FORMULATEXT('6 Sales Commissions '!I42)))),FALSE),"ExternalRefsMsg",IF(ISNUMBER('#_6 Sales Commissions '!I42),IF(ABS('#_6 Sales Commissions '!I42-'6 Sales Commissions '!I42)&gt;0.00001,TRUE,FALSE),IF('#_6 Sales Commissions '!I42&lt;&gt;'6 Sales Commissions '!I42,TRUE,FALSE)),IF(ISNUMBER('#_6 Sales Commissions '!I42),IF('#_6 Sales Commissions '!I42&gt;'6 Sales Commissions '!I42,"TooLow","TooHigh"),"WrongAnswer"),NOT(_xlfn.ISFORMULA('#_6 Sales Commissions '!I42)),"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'!I42),_xlfn.FORMULATEXT('6 Sales Commissions '!I42),'6 Sales Commissions '!I42),"9","#"),"8","#"),"7","#"),"6","#"),"5","#"),"4","#"),"3","#"),"2","#"),"1","#"),"0","#"),CHAR(10),""),"$",""),"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'!I42),_xlfn.FORMULATEXT('6 Sales Commissions '!I42),'6 Sales Commissions '!I42),"9","#"),"8","#"),"7","#"),"6","#"),"5","#"),"4","#"),"3","#"),"2","#"),"1","#"),"0","#"),CHAR(10),""),"$",""),"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'!I42),_xlfn.FORMULATEXT('#_6 Sales Commissions '!I42),'#_6 Sales Commissions '!I42),"9","#"),"8","#"),"7","#"),"6","#"),"5","#"),"4","#"),"3","#"),"2","#"),"1","#"),"0","#"),CHAR(10),""),"$",""),"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'!I42),_xlfn.FORMULATEXT('#_6 Sales Commissions '!I42),'#_6 Sales Commissions '!I42),"9","#"),"8","#"),"7","#"),"6","#"),"5","#"),"4","#"),"3","#"),"2","#"),"1","#"),"0","#"),CHAR(10),""),"$","")," ",""),",","@"),"&gt;","@"),"&lt;","@"),"=","@"),")","@"),"(","@"),"^","@"),"/","@"),"+","@"),"*","@"),"-","@"),"@#","")))/2,TRUE,FALSE),"HardCodeMsg",IF(LEN(IF(_xlfn.ISFORMULA('6 Sales Commissions '!I42),_xlfn.FORMULATEXT('6 Sales Commissions '!I42),'6 Sales Commissions '!I42))-LEN(SUBSTITUTE(IF(_xlfn.ISFORMULA('6 Sales Commissions '!I42),_xlfn.FORMULATEXT('6 Sales Commissions '!I42),'6 Sales Commissions '!I42),"""",""))&gt;LEN(IF(_xlfn.ISFORMULA('#_6 Sales Commissions '!I42),_xlfn.FORMULATEXT('#_6 Sales Commissions '!I42),'#_6 Sales Commissions '!I42))-LEN(SUBSTITUTE(IF(_xlfn.ISFORMULA('#_6 Sales Commissions '!I42),_xlfn.FORMULATEXT('#_6 Sales Commissions '!I42),'#_6 Sales Commissions '!I42),"""","")),TRUE,FALSE),"HardQuoteMsg",IF(LEN(IF(_xlfn.ISFORMULA('6 Sales Commissions '!I42),_xlfn.FORMULATEXT('6 Sales Commissions '!I42),'6 Sales Commissions '!I42))-LEN(SUBSTITUTE(IF(_xlfn.ISFORMULA('6 Sales Commissions '!I42),_xlfn.FORMULATEXT('6 Sales Commissions '!I42),'6 Sales Commissions '!I42),"$",""))&lt;0.5*(LEN(IF(_xlfn.ISFORMULA('#_6 Sales Commissions '!I42),_xlfn.FORMULATEXT('#_6 Sales Commissions '!I42),'#_6 Sales Commissions '!I42))-LEN(SUBSTITUTE(IF(_xlfn.ISFORMULA('#_6 Sales Commissions '!I42),_xlfn.FORMULATEXT('#_6 Sales Commissions '!I42),'#_6 Sales Commissions '!I42),"$",""))),TRUE,FALSE),"MissingAbsMsg",TRUE,"PerfectMsg")</f>
        <v/>
      </c>
      <c r="J42" s="301">
        <v>0</v>
      </c>
      <c r="K42" s="301" t="str">
        <f ca="1">_xlfn.IFS(ISBLANK('6 Sales Commissions '!K42),"",IF(NOT(ISNA('#_6 Sales Commissions '!K42)),IF(ISNA('6 Sales Commissions '!K42),TRUE,FALSE),FALSE),"StuNAMsg",IF(AND(ISNA('#_6 Sales Commissions '!K42),ISNA('6 Sales Commissions '!K42)),TRUE,FALSE),"PerfectMsg",IF(NOT(ISERROR('#_6 Sales Commissions '!K42)),IF(ISERROR('6 Sales Commissions '!K42),TRUE,FALSE),FALSE),"StuErrorMsg",IF(TYPE('#_6 Sales Commissions '!K42)&lt;&gt;TYPE('6 Sales Commissions '!K42),TRUE,FALSE),"WrongTypeMsg",IF(_xlfn.ISFORMULA('#_6 Sales Commissions '!K42),IF(NOT(_xlfn.ISFORMULA('6 Sales Commissions '!K42)),TRUE),FALSE),"MissingFormulaMsg",IF(NOT(AND(ISNUMBER(FIND("[",_xlfn.FORMULATEXT('#_6 Sales Commissions '!K42))),ISNUMBER(FIND("!",_xlfn.FORMULATEXT('#_6 Sales Commissions '!K42))))),AND(ISNUMBER(FIND("[",_xlfn.FORMULATEXT('6 Sales Commissions '!K42))),ISNUMBER(FIND("!",_xlfn.FORMULATEXT('6 Sales Commissions '!K42)))),FALSE),"ExternalRefsMsg",IF(ISNUMBER('#_6 Sales Commissions '!K42),IF(ABS('#_6 Sales Commissions '!K42-'6 Sales Commissions '!K42)&gt;0.00001,TRUE,FALSE),IF('#_6 Sales Commissions '!K42&lt;&gt;'6 Sales Commissions '!K42,TRUE,FALSE)),IF(ISNUMBER('#_6 Sales Commissions '!K42),IF('#_6 Sales Commissions '!K42&gt;'6 Sales Commissions '!K42,"TooLow","TooHigh"),"WrongAnswer"),NOT(_xlfn.ISFORMULA('#_6 Sales Commissions '!K42)),"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'!K42),_xlfn.FORMULATEXT('6 Sales Commissions '!K42),'6 Sales Commissions '!K42),"9","#"),"8","#"),"7","#"),"6","#"),"5","#"),"4","#"),"3","#"),"2","#"),"1","#"),"0","#"),CHAR(10),""),"$",""),"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'!K42),_xlfn.FORMULATEXT('6 Sales Commissions '!K42),'6 Sales Commissions '!K42),"9","#"),"8","#"),"7","#"),"6","#"),"5","#"),"4","#"),"3","#"),"2","#"),"1","#"),"0","#"),CHAR(10),""),"$",""),"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'!K42),_xlfn.FORMULATEXT('#_6 Sales Commissions '!K42),'#_6 Sales Commissions '!K42),"9","#"),"8","#"),"7","#"),"6","#"),"5","#"),"4","#"),"3","#"),"2","#"),"1","#"),"0","#"),CHAR(10),""),"$",""),"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'!K42),_xlfn.FORMULATEXT('#_6 Sales Commissions '!K42),'#_6 Sales Commissions '!K42),"9","#"),"8","#"),"7","#"),"6","#"),"5","#"),"4","#"),"3","#"),"2","#"),"1","#"),"0","#"),CHAR(10),""),"$","")," ",""),",","@"),"&gt;","@"),"&lt;","@"),"=","@"),")","@"),"(","@"),"^","@"),"/","@"),"+","@"),"*","@"),"-","@"),"@#","")))/2,TRUE,FALSE),"HardCodeMsg",IF(LEN(IF(_xlfn.ISFORMULA('6 Sales Commissions '!K42),_xlfn.FORMULATEXT('6 Sales Commissions '!K42),'6 Sales Commissions '!K42))-LEN(SUBSTITUTE(IF(_xlfn.ISFORMULA('6 Sales Commissions '!K42),_xlfn.FORMULATEXT('6 Sales Commissions '!K42),'6 Sales Commissions '!K42),"""",""))&gt;LEN(IF(_xlfn.ISFORMULA('#_6 Sales Commissions '!K42),_xlfn.FORMULATEXT('#_6 Sales Commissions '!K42),'#_6 Sales Commissions '!K42))-LEN(SUBSTITUTE(IF(_xlfn.ISFORMULA('#_6 Sales Commissions '!K42),_xlfn.FORMULATEXT('#_6 Sales Commissions '!K42),'#_6 Sales Commissions '!K42),"""","")),TRUE,FALSE),"HardQuoteMsg",IF(LEN(IF(_xlfn.ISFORMULA('6 Sales Commissions '!K42),_xlfn.FORMULATEXT('6 Sales Commissions '!K42),'6 Sales Commissions '!K42))-LEN(SUBSTITUTE(IF(_xlfn.ISFORMULA('6 Sales Commissions '!K42),_xlfn.FORMULATEXT('6 Sales Commissions '!K42),'6 Sales Commissions '!K42),"$",""))&lt;0.5*(LEN(IF(_xlfn.ISFORMULA('#_6 Sales Commissions '!K42),_xlfn.FORMULATEXT('#_6 Sales Commissions '!K42),'#_6 Sales Commissions '!K42))-LEN(SUBSTITUTE(IF(_xlfn.ISFORMULA('#_6 Sales Commissions '!K42),_xlfn.FORMULATEXT('#_6 Sales Commissions '!K42),'#_6 Sales Commissions '!K42),"$",""))),TRUE,FALSE),"MissingAbsMsg",TRUE,"PerfectMsg")</f>
        <v/>
      </c>
      <c r="L42" s="430" t="str">
        <f ca="1">_xlfn.IFS(ISBLANK('6 Sales Commissions '!L42),"",IF(NOT(ISNA('#_6 Sales Commissions '!L42)),IF(ISNA('6 Sales Commissions '!L42),TRUE,FALSE),FALSE),"StuNAMsg",IF(AND(ISNA('#_6 Sales Commissions '!L42),ISNA('6 Sales Commissions '!L42)),TRUE,FALSE),"PerfectMsg",IF(NOT(ISERROR('#_6 Sales Commissions '!L42)),IF(ISERROR('6 Sales Commissions '!L42),TRUE,FALSE),FALSE),"StuErrorMsg",IF(TYPE('#_6 Sales Commissions '!L42)&lt;&gt;TYPE('6 Sales Commissions '!L42),TRUE,FALSE),"WrongTypeMsg",IF(_xlfn.ISFORMULA('#_6 Sales Commissions '!L42),IF(NOT(_xlfn.ISFORMULA('6 Sales Commissions '!L42)),TRUE),FALSE),"MissingFormulaMsg",IF(NOT(AND(ISNUMBER(FIND("[",_xlfn.FORMULATEXT('#_6 Sales Commissions '!L42))),ISNUMBER(FIND("!",_xlfn.FORMULATEXT('#_6 Sales Commissions '!L42))))),AND(ISNUMBER(FIND("[",_xlfn.FORMULATEXT('6 Sales Commissions '!L42))),ISNUMBER(FIND("!",_xlfn.FORMULATEXT('6 Sales Commissions '!L42)))),FALSE),"ExternalRefsMsg",IF(ISNUMBER('#_6 Sales Commissions '!L42),IF(ABS('#_6 Sales Commissions '!L42-'6 Sales Commissions '!L42)&gt;0.00001,TRUE,FALSE),IF('#_6 Sales Commissions '!L42&lt;&gt;'6 Sales Commissions '!L42,TRUE,FALSE)),IF(ISNUMBER('#_6 Sales Commissions '!L42),IF('#_6 Sales Commissions '!L42&gt;'6 Sales Commissions '!L42,"TooLow","TooHigh"),"WrongAnswer"),NOT(_xlfn.ISFORMULA('#_6 Sales Commissions '!L42)),"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'!L42),_xlfn.FORMULATEXT('6 Sales Commissions '!L42),'6 Sales Commissions '!L42),"9","#"),"8","#"),"7","#"),"6","#"),"5","#"),"4","#"),"3","#"),"2","#"),"1","#"),"0","#"),CHAR(10),""),"$",""),"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'!L42),_xlfn.FORMULATEXT('6 Sales Commissions '!L42),'6 Sales Commissions '!L42),"9","#"),"8","#"),"7","#"),"6","#"),"5","#"),"4","#"),"3","#"),"2","#"),"1","#"),"0","#"),CHAR(10),""),"$",""),"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'!L42),_xlfn.FORMULATEXT('#_6 Sales Commissions '!L42),'#_6 Sales Commissions '!L42),"9","#"),"8","#"),"7","#"),"6","#"),"5","#"),"4","#"),"3","#"),"2","#"),"1","#"),"0","#"),CHAR(10),""),"$",""),"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'!L42),_xlfn.FORMULATEXT('#_6 Sales Commissions '!L42),'#_6 Sales Commissions '!L42),"9","#"),"8","#"),"7","#"),"6","#"),"5","#"),"4","#"),"3","#"),"2","#"),"1","#"),"0","#"),CHAR(10),""),"$","")," ",""),",","@"),"&gt;","@"),"&lt;","@"),"=","@"),")","@"),"(","@"),"^","@"),"/","@"),"+","@"),"*","@"),"-","@"),"@#","")))/2,TRUE,FALSE),"HardCodeMsg",IF(LEN(IF(_xlfn.ISFORMULA('6 Sales Commissions '!L42),_xlfn.FORMULATEXT('6 Sales Commissions '!L42),'6 Sales Commissions '!L42))-LEN(SUBSTITUTE(IF(_xlfn.ISFORMULA('6 Sales Commissions '!L42),_xlfn.FORMULATEXT('6 Sales Commissions '!L42),'6 Sales Commissions '!L42),"""",""))&gt;LEN(IF(_xlfn.ISFORMULA('#_6 Sales Commissions '!L42),_xlfn.FORMULATEXT('#_6 Sales Commissions '!L42),'#_6 Sales Commissions '!L42))-LEN(SUBSTITUTE(IF(_xlfn.ISFORMULA('#_6 Sales Commissions '!L42),_xlfn.FORMULATEXT('#_6 Sales Commissions '!L42),'#_6 Sales Commissions '!L42),"""","")),TRUE,FALSE),"HardQuoteMsg",IF(LEN(IF(_xlfn.ISFORMULA('6 Sales Commissions '!L42),_xlfn.FORMULATEXT('6 Sales Commissions '!L42),'6 Sales Commissions '!L42))-LEN(SUBSTITUTE(IF(_xlfn.ISFORMULA('6 Sales Commissions '!L42),_xlfn.FORMULATEXT('6 Sales Commissions '!L42),'6 Sales Commissions '!L42),"$",""))&lt;0.5*(LEN(IF(_xlfn.ISFORMULA('#_6 Sales Commissions '!L42),_xlfn.FORMULATEXT('#_6 Sales Commissions '!L42),'#_6 Sales Commissions '!L42))-LEN(SUBSTITUTE(IF(_xlfn.ISFORMULA('#_6 Sales Commissions '!L42),_xlfn.FORMULATEXT('#_6 Sales Commissions '!L42),'#_6 Sales Commissions '!L42),"$",""))),TRUE,FALSE),"MissingAbsMsg",TRUE,"PerfectMsg")</f>
        <v/>
      </c>
      <c r="M42" s="431" t="str">
        <f ca="1">_xlfn.IFS(ISBLANK('6 Sales Commissions '!M42),"",IF(NOT(ISNA('#_6 Sales Commissions '!M42)),IF(ISNA('6 Sales Commissions '!M42),TRUE,FALSE),FALSE),"StuNAMsg",IF(AND(ISNA('#_6 Sales Commissions '!M42),ISNA('6 Sales Commissions '!M42)),TRUE,FALSE),"PerfectMsg",IF(NOT(ISERROR('#_6 Sales Commissions '!M42)),IF(ISERROR('6 Sales Commissions '!M42),TRUE,FALSE),FALSE),"StuErrorMsg",IF(TYPE('#_6 Sales Commissions '!M42)&lt;&gt;TYPE('6 Sales Commissions '!M42),TRUE,FALSE),"WrongTypeMsg",IF(_xlfn.ISFORMULA('#_6 Sales Commissions '!M42),IF(NOT(_xlfn.ISFORMULA('6 Sales Commissions '!M42)),TRUE),FALSE),"MissingFormulaMsg",IF(NOT(AND(ISNUMBER(FIND("[",_xlfn.FORMULATEXT('#_6 Sales Commissions '!M42))),ISNUMBER(FIND("!",_xlfn.FORMULATEXT('#_6 Sales Commissions '!M42))))),AND(ISNUMBER(FIND("[",_xlfn.FORMULATEXT('6 Sales Commissions '!M42))),ISNUMBER(FIND("!",_xlfn.FORMULATEXT('6 Sales Commissions '!M42)))),FALSE),"ExternalRefsMsg",IF(ISNUMBER('#_6 Sales Commissions '!M42),IF(ABS('#_6 Sales Commissions '!M42-'6 Sales Commissions '!M42)&gt;0.00001,TRUE,FALSE),IF('#_6 Sales Commissions '!M42&lt;&gt;'6 Sales Commissions '!M42,TRUE,FALSE)),IF(ISNUMBER('#_6 Sales Commissions '!M42),IF('#_6 Sales Commissions '!M42&gt;'6 Sales Commissions '!M42,"TooLow","TooHigh"),"WrongAnswer"),NOT(_xlfn.ISFORMULA('#_6 Sales Commissions '!M42)),"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'!M42),_xlfn.FORMULATEXT('6 Sales Commissions '!M42),'6 Sales Commissions '!M42),"9","#"),"8","#"),"7","#"),"6","#"),"5","#"),"4","#"),"3","#"),"2","#"),"1","#"),"0","#"),CHAR(10),""),"$",""),"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'!M42),_xlfn.FORMULATEXT('6 Sales Commissions '!M42),'6 Sales Commissions '!M42),"9","#"),"8","#"),"7","#"),"6","#"),"5","#"),"4","#"),"3","#"),"2","#"),"1","#"),"0","#"),CHAR(10),""),"$",""),"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'!M42),_xlfn.FORMULATEXT('#_6 Sales Commissions '!M42),'#_6 Sales Commissions '!M42),"9","#"),"8","#"),"7","#"),"6","#"),"5","#"),"4","#"),"3","#"),"2","#"),"1","#"),"0","#"),CHAR(10),""),"$",""),"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'!M42),_xlfn.FORMULATEXT('#_6 Sales Commissions '!M42),'#_6 Sales Commissions '!M42),"9","#"),"8","#"),"7","#"),"6","#"),"5","#"),"4","#"),"3","#"),"2","#"),"1","#"),"0","#"),CHAR(10),""),"$","")," ",""),",","@"),"&gt;","@"),"&lt;","@"),"=","@"),")","@"),"(","@"),"^","@"),"/","@"),"+","@"),"*","@"),"-","@"),"@#","")))/2,TRUE,FALSE),"HardCodeMsg",IF(LEN(IF(_xlfn.ISFORMULA('6 Sales Commissions '!M42),_xlfn.FORMULATEXT('6 Sales Commissions '!M42),'6 Sales Commissions '!M42))-LEN(SUBSTITUTE(IF(_xlfn.ISFORMULA('6 Sales Commissions '!M42),_xlfn.FORMULATEXT('6 Sales Commissions '!M42),'6 Sales Commissions '!M42),"""",""))&gt;LEN(IF(_xlfn.ISFORMULA('#_6 Sales Commissions '!M42),_xlfn.FORMULATEXT('#_6 Sales Commissions '!M42),'#_6 Sales Commissions '!M42))-LEN(SUBSTITUTE(IF(_xlfn.ISFORMULA('#_6 Sales Commissions '!M42),_xlfn.FORMULATEXT('#_6 Sales Commissions '!M42),'#_6 Sales Commissions '!M42),"""","")),TRUE,FALSE),"HardQuoteMsg",IF(LEN(IF(_xlfn.ISFORMULA('6 Sales Commissions '!M42),_xlfn.FORMULATEXT('6 Sales Commissions '!M42),'6 Sales Commissions '!M42))-LEN(SUBSTITUTE(IF(_xlfn.ISFORMULA('6 Sales Commissions '!M42),_xlfn.FORMULATEXT('6 Sales Commissions '!M42),'6 Sales Commissions '!M42),"$",""))&lt;0.5*(LEN(IF(_xlfn.ISFORMULA('#_6 Sales Commissions '!M42),_xlfn.FORMULATEXT('#_6 Sales Commissions '!M42),'#_6 Sales Commissions '!M42))-LEN(SUBSTITUTE(IF(_xlfn.ISFORMULA('#_6 Sales Commissions '!M42),_xlfn.FORMULATEXT('#_6 Sales Commissions '!M42),'#_6 Sales Commissions '!M42),"$",""))),TRUE,FALSE),"MissingAbsMsg",TRUE,"PerfectMsg")</f>
        <v/>
      </c>
    </row>
    <row r="43" spans="5:18" s="286" customFormat="1" x14ac:dyDescent="0.15">
      <c r="E43" s="301">
        <v>0</v>
      </c>
      <c r="F43" s="424">
        <v>0</v>
      </c>
      <c r="G43" s="427" t="str">
        <f ca="1">_xlfn.IFS(ISBLANK('6 Sales Commissions '!G43),"",IF(NOT(ISNA('#_6 Sales Commissions '!G43)),IF(ISNA('6 Sales Commissions '!G43),TRUE,FALSE),FALSE),"StuNAMsg",IF(AND(ISNA('#_6 Sales Commissions '!G43),ISNA('6 Sales Commissions '!G43)),TRUE,FALSE),"PerfectMsg",IF(NOT(ISERROR('#_6 Sales Commissions '!G43)),IF(ISERROR('6 Sales Commissions '!G43),TRUE,FALSE),FALSE),"StuErrorMsg",IF(TYPE('#_6 Sales Commissions '!G43)&lt;&gt;TYPE('6 Sales Commissions '!G43),TRUE,FALSE),"WrongTypeMsg",IF(_xlfn.ISFORMULA('#_6 Sales Commissions '!G43),IF(NOT(_xlfn.ISFORMULA('6 Sales Commissions '!G43)),TRUE),FALSE),"MissingFormulaMsg",IF(NOT(AND(ISNUMBER(FIND("[",_xlfn.FORMULATEXT('#_6 Sales Commissions '!G43))),ISNUMBER(FIND("!",_xlfn.FORMULATEXT('#_6 Sales Commissions '!G43))))),AND(ISNUMBER(FIND("[",_xlfn.FORMULATEXT('6 Sales Commissions '!G43))),ISNUMBER(FIND("!",_xlfn.FORMULATEXT('6 Sales Commissions '!G43)))),FALSE),"ExternalRefsMsg",IF(ISNUMBER('#_6 Sales Commissions '!G43),IF(ABS('#_6 Sales Commissions '!G43-'6 Sales Commissions '!G43)&gt;0.00001,TRUE,FALSE),IF('#_6 Sales Commissions '!G43&lt;&gt;'6 Sales Commissions '!G43,TRUE,FALSE)),IF(ISNUMBER('#_6 Sales Commissions '!G43),IF('#_6 Sales Commissions '!G43&gt;'6 Sales Commissions '!G43,"TooLow","TooHigh"),"WrongAnswer"),NOT(_xlfn.ISFORMULA('#_6 Sales Commissions '!G43)),"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'!G43),_xlfn.FORMULATEXT('6 Sales Commissions '!G43),'6 Sales Commissions '!G43),"9","#"),"8","#"),"7","#"),"6","#"),"5","#"),"4","#"),"3","#"),"2","#"),"1","#"),"0","#"),CHAR(10),""),"$",""),"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'!G43),_xlfn.FORMULATEXT('6 Sales Commissions '!G43),'6 Sales Commissions '!G43),"9","#"),"8","#"),"7","#"),"6","#"),"5","#"),"4","#"),"3","#"),"2","#"),"1","#"),"0","#"),CHAR(10),""),"$",""),"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'!G43),_xlfn.FORMULATEXT('#_6 Sales Commissions '!G43),'#_6 Sales Commissions '!G43),"9","#"),"8","#"),"7","#"),"6","#"),"5","#"),"4","#"),"3","#"),"2","#"),"1","#"),"0","#"),CHAR(10),""),"$",""),"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'!G43),_xlfn.FORMULATEXT('#_6 Sales Commissions '!G43),'#_6 Sales Commissions '!G43),"9","#"),"8","#"),"7","#"),"6","#"),"5","#"),"4","#"),"3","#"),"2","#"),"1","#"),"0","#"),CHAR(10),""),"$","")," ",""),",","@"),"&gt;","@"),"&lt;","@"),"=","@"),")","@"),"(","@"),"^","@"),"/","@"),"+","@"),"*","@"),"-","@"),"@#","")))/2,TRUE,FALSE),"HardCodeMsg",IF(LEN(IF(_xlfn.ISFORMULA('6 Sales Commissions '!G43),_xlfn.FORMULATEXT('6 Sales Commissions '!G43),'6 Sales Commissions '!G43))-LEN(SUBSTITUTE(IF(_xlfn.ISFORMULA('6 Sales Commissions '!G43),_xlfn.FORMULATEXT('6 Sales Commissions '!G43),'6 Sales Commissions '!G43),"""",""))&gt;LEN(IF(_xlfn.ISFORMULA('#_6 Sales Commissions '!G43),_xlfn.FORMULATEXT('#_6 Sales Commissions '!G43),'#_6 Sales Commissions '!G43))-LEN(SUBSTITUTE(IF(_xlfn.ISFORMULA('#_6 Sales Commissions '!G43),_xlfn.FORMULATEXT('#_6 Sales Commissions '!G43),'#_6 Sales Commissions '!G43),"""","")),TRUE,FALSE),"HardQuoteMsg",IF(LEN(IF(_xlfn.ISFORMULA('6 Sales Commissions '!G43),_xlfn.FORMULATEXT('6 Sales Commissions '!G43),'6 Sales Commissions '!G43))-LEN(SUBSTITUTE(IF(_xlfn.ISFORMULA('6 Sales Commissions '!G43),_xlfn.FORMULATEXT('6 Sales Commissions '!G43),'6 Sales Commissions '!G43),"$",""))&lt;0.5*(LEN(IF(_xlfn.ISFORMULA('#_6 Sales Commissions '!G43),_xlfn.FORMULATEXT('#_6 Sales Commissions '!G43),'#_6 Sales Commissions '!G43))-LEN(SUBSTITUTE(IF(_xlfn.ISFORMULA('#_6 Sales Commissions '!G43),_xlfn.FORMULATEXT('#_6 Sales Commissions '!G43),'#_6 Sales Commissions '!G43),"$",""))),TRUE,FALSE),"MissingAbsMsg",TRUE,"PerfectMsg")</f>
        <v/>
      </c>
      <c r="H43" s="431">
        <v>0</v>
      </c>
      <c r="I43" s="429" t="str">
        <f ca="1">_xlfn.IFS(ISBLANK('6 Sales Commissions '!I43),"",IF(NOT(ISNA('#_6 Sales Commissions '!I43)),IF(ISNA('6 Sales Commissions '!I43),TRUE,FALSE),FALSE),"StuNAMsg",IF(AND(ISNA('#_6 Sales Commissions '!I43),ISNA('6 Sales Commissions '!I43)),TRUE,FALSE),"PerfectMsg",IF(NOT(ISERROR('#_6 Sales Commissions '!I43)),IF(ISERROR('6 Sales Commissions '!I43),TRUE,FALSE),FALSE),"StuErrorMsg",IF(TYPE('#_6 Sales Commissions '!I43)&lt;&gt;TYPE('6 Sales Commissions '!I43),TRUE,FALSE),"WrongTypeMsg",IF(_xlfn.ISFORMULA('#_6 Sales Commissions '!I43),IF(NOT(_xlfn.ISFORMULA('6 Sales Commissions '!I43)),TRUE),FALSE),"MissingFormulaMsg",IF(NOT(AND(ISNUMBER(FIND("[",_xlfn.FORMULATEXT('#_6 Sales Commissions '!I43))),ISNUMBER(FIND("!",_xlfn.FORMULATEXT('#_6 Sales Commissions '!I43))))),AND(ISNUMBER(FIND("[",_xlfn.FORMULATEXT('6 Sales Commissions '!I43))),ISNUMBER(FIND("!",_xlfn.FORMULATEXT('6 Sales Commissions '!I43)))),FALSE),"ExternalRefsMsg",IF(ISNUMBER('#_6 Sales Commissions '!I43),IF(ABS('#_6 Sales Commissions '!I43-'6 Sales Commissions '!I43)&gt;0.00001,TRUE,FALSE),IF('#_6 Sales Commissions '!I43&lt;&gt;'6 Sales Commissions '!I43,TRUE,FALSE)),IF(ISNUMBER('#_6 Sales Commissions '!I43),IF('#_6 Sales Commissions '!I43&gt;'6 Sales Commissions '!I43,"TooLow","TooHigh"),"WrongAnswer"),NOT(_xlfn.ISFORMULA('#_6 Sales Commissions '!I43)),"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'!I43),_xlfn.FORMULATEXT('6 Sales Commissions '!I43),'6 Sales Commissions '!I43),"9","#"),"8","#"),"7","#"),"6","#"),"5","#"),"4","#"),"3","#"),"2","#"),"1","#"),"0","#"),CHAR(10),""),"$",""),"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'!I43),_xlfn.FORMULATEXT('6 Sales Commissions '!I43),'6 Sales Commissions '!I43),"9","#"),"8","#"),"7","#"),"6","#"),"5","#"),"4","#"),"3","#"),"2","#"),"1","#"),"0","#"),CHAR(10),""),"$",""),"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'!I43),_xlfn.FORMULATEXT('#_6 Sales Commissions '!I43),'#_6 Sales Commissions '!I43),"9","#"),"8","#"),"7","#"),"6","#"),"5","#"),"4","#"),"3","#"),"2","#"),"1","#"),"0","#"),CHAR(10),""),"$",""),"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'!I43),_xlfn.FORMULATEXT('#_6 Sales Commissions '!I43),'#_6 Sales Commissions '!I43),"9","#"),"8","#"),"7","#"),"6","#"),"5","#"),"4","#"),"3","#"),"2","#"),"1","#"),"0","#"),CHAR(10),""),"$","")," ",""),",","@"),"&gt;","@"),"&lt;","@"),"=","@"),")","@"),"(","@"),"^","@"),"/","@"),"+","@"),"*","@"),"-","@"),"@#","")))/2,TRUE,FALSE),"HardCodeMsg",IF(LEN(IF(_xlfn.ISFORMULA('6 Sales Commissions '!I43),_xlfn.FORMULATEXT('6 Sales Commissions '!I43),'6 Sales Commissions '!I43))-LEN(SUBSTITUTE(IF(_xlfn.ISFORMULA('6 Sales Commissions '!I43),_xlfn.FORMULATEXT('6 Sales Commissions '!I43),'6 Sales Commissions '!I43),"""",""))&gt;LEN(IF(_xlfn.ISFORMULA('#_6 Sales Commissions '!I43),_xlfn.FORMULATEXT('#_6 Sales Commissions '!I43),'#_6 Sales Commissions '!I43))-LEN(SUBSTITUTE(IF(_xlfn.ISFORMULA('#_6 Sales Commissions '!I43),_xlfn.FORMULATEXT('#_6 Sales Commissions '!I43),'#_6 Sales Commissions '!I43),"""","")),TRUE,FALSE),"HardQuoteMsg",IF(LEN(IF(_xlfn.ISFORMULA('6 Sales Commissions '!I43),_xlfn.FORMULATEXT('6 Sales Commissions '!I43),'6 Sales Commissions '!I43))-LEN(SUBSTITUTE(IF(_xlfn.ISFORMULA('6 Sales Commissions '!I43),_xlfn.FORMULATEXT('6 Sales Commissions '!I43),'6 Sales Commissions '!I43),"$",""))&lt;0.5*(LEN(IF(_xlfn.ISFORMULA('#_6 Sales Commissions '!I43),_xlfn.FORMULATEXT('#_6 Sales Commissions '!I43),'#_6 Sales Commissions '!I43))-LEN(SUBSTITUTE(IF(_xlfn.ISFORMULA('#_6 Sales Commissions '!I43),_xlfn.FORMULATEXT('#_6 Sales Commissions '!I43),'#_6 Sales Commissions '!I43),"$",""))),TRUE,FALSE),"MissingAbsMsg",TRUE,"PerfectMsg")</f>
        <v/>
      </c>
      <c r="J43" s="301">
        <v>0</v>
      </c>
      <c r="K43" s="301" t="str">
        <f ca="1">_xlfn.IFS(ISBLANK('6 Sales Commissions '!K43),"",IF(NOT(ISNA('#_6 Sales Commissions '!K43)),IF(ISNA('6 Sales Commissions '!K43),TRUE,FALSE),FALSE),"StuNAMsg",IF(AND(ISNA('#_6 Sales Commissions '!K43),ISNA('6 Sales Commissions '!K43)),TRUE,FALSE),"PerfectMsg",IF(NOT(ISERROR('#_6 Sales Commissions '!K43)),IF(ISERROR('6 Sales Commissions '!K43),TRUE,FALSE),FALSE),"StuErrorMsg",IF(TYPE('#_6 Sales Commissions '!K43)&lt;&gt;TYPE('6 Sales Commissions '!K43),TRUE,FALSE),"WrongTypeMsg",IF(_xlfn.ISFORMULA('#_6 Sales Commissions '!K43),IF(NOT(_xlfn.ISFORMULA('6 Sales Commissions '!K43)),TRUE),FALSE),"MissingFormulaMsg",IF(NOT(AND(ISNUMBER(FIND("[",_xlfn.FORMULATEXT('#_6 Sales Commissions '!K43))),ISNUMBER(FIND("!",_xlfn.FORMULATEXT('#_6 Sales Commissions '!K43))))),AND(ISNUMBER(FIND("[",_xlfn.FORMULATEXT('6 Sales Commissions '!K43))),ISNUMBER(FIND("!",_xlfn.FORMULATEXT('6 Sales Commissions '!K43)))),FALSE),"ExternalRefsMsg",IF(ISNUMBER('#_6 Sales Commissions '!K43),IF(ABS('#_6 Sales Commissions '!K43-'6 Sales Commissions '!K43)&gt;0.00001,TRUE,FALSE),IF('#_6 Sales Commissions '!K43&lt;&gt;'6 Sales Commissions '!K43,TRUE,FALSE)),IF(ISNUMBER('#_6 Sales Commissions '!K43),IF('#_6 Sales Commissions '!K43&gt;'6 Sales Commissions '!K43,"TooLow","TooHigh"),"WrongAnswer"),NOT(_xlfn.ISFORMULA('#_6 Sales Commissions '!K43)),"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'!K43),_xlfn.FORMULATEXT('6 Sales Commissions '!K43),'6 Sales Commissions '!K43),"9","#"),"8","#"),"7","#"),"6","#"),"5","#"),"4","#"),"3","#"),"2","#"),"1","#"),"0","#"),CHAR(10),""),"$",""),"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'!K43),_xlfn.FORMULATEXT('6 Sales Commissions '!K43),'6 Sales Commissions '!K43),"9","#"),"8","#"),"7","#"),"6","#"),"5","#"),"4","#"),"3","#"),"2","#"),"1","#"),"0","#"),CHAR(10),""),"$",""),"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'!K43),_xlfn.FORMULATEXT('#_6 Sales Commissions '!K43),'#_6 Sales Commissions '!K43),"9","#"),"8","#"),"7","#"),"6","#"),"5","#"),"4","#"),"3","#"),"2","#"),"1","#"),"0","#"),CHAR(10),""),"$",""),"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'!K43),_xlfn.FORMULATEXT('#_6 Sales Commissions '!K43),'#_6 Sales Commissions '!K43),"9","#"),"8","#"),"7","#"),"6","#"),"5","#"),"4","#"),"3","#"),"2","#"),"1","#"),"0","#"),CHAR(10),""),"$","")," ",""),",","@"),"&gt;","@"),"&lt;","@"),"=","@"),")","@"),"(","@"),"^","@"),"/","@"),"+","@"),"*","@"),"-","@"),"@#","")))/2,TRUE,FALSE),"HardCodeMsg",IF(LEN(IF(_xlfn.ISFORMULA('6 Sales Commissions '!K43),_xlfn.FORMULATEXT('6 Sales Commissions '!K43),'6 Sales Commissions '!K43))-LEN(SUBSTITUTE(IF(_xlfn.ISFORMULA('6 Sales Commissions '!K43),_xlfn.FORMULATEXT('6 Sales Commissions '!K43),'6 Sales Commissions '!K43),"""",""))&gt;LEN(IF(_xlfn.ISFORMULA('#_6 Sales Commissions '!K43),_xlfn.FORMULATEXT('#_6 Sales Commissions '!K43),'#_6 Sales Commissions '!K43))-LEN(SUBSTITUTE(IF(_xlfn.ISFORMULA('#_6 Sales Commissions '!K43),_xlfn.FORMULATEXT('#_6 Sales Commissions '!K43),'#_6 Sales Commissions '!K43),"""","")),TRUE,FALSE),"HardQuoteMsg",IF(LEN(IF(_xlfn.ISFORMULA('6 Sales Commissions '!K43),_xlfn.FORMULATEXT('6 Sales Commissions '!K43),'6 Sales Commissions '!K43))-LEN(SUBSTITUTE(IF(_xlfn.ISFORMULA('6 Sales Commissions '!K43),_xlfn.FORMULATEXT('6 Sales Commissions '!K43),'6 Sales Commissions '!K43),"$",""))&lt;0.5*(LEN(IF(_xlfn.ISFORMULA('#_6 Sales Commissions '!K43),_xlfn.FORMULATEXT('#_6 Sales Commissions '!K43),'#_6 Sales Commissions '!K43))-LEN(SUBSTITUTE(IF(_xlfn.ISFORMULA('#_6 Sales Commissions '!K43),_xlfn.FORMULATEXT('#_6 Sales Commissions '!K43),'#_6 Sales Commissions '!K43),"$",""))),TRUE,FALSE),"MissingAbsMsg",TRUE,"PerfectMsg")</f>
        <v/>
      </c>
      <c r="L43" s="430" t="str">
        <f ca="1">_xlfn.IFS(ISBLANK('6 Sales Commissions '!L43),"",IF(NOT(ISNA('#_6 Sales Commissions '!L43)),IF(ISNA('6 Sales Commissions '!L43),TRUE,FALSE),FALSE),"StuNAMsg",IF(AND(ISNA('#_6 Sales Commissions '!L43),ISNA('6 Sales Commissions '!L43)),TRUE,FALSE),"PerfectMsg",IF(NOT(ISERROR('#_6 Sales Commissions '!L43)),IF(ISERROR('6 Sales Commissions '!L43),TRUE,FALSE),FALSE),"StuErrorMsg",IF(TYPE('#_6 Sales Commissions '!L43)&lt;&gt;TYPE('6 Sales Commissions '!L43),TRUE,FALSE),"WrongTypeMsg",IF(_xlfn.ISFORMULA('#_6 Sales Commissions '!L43),IF(NOT(_xlfn.ISFORMULA('6 Sales Commissions '!L43)),TRUE),FALSE),"MissingFormulaMsg",IF(NOT(AND(ISNUMBER(FIND("[",_xlfn.FORMULATEXT('#_6 Sales Commissions '!L43))),ISNUMBER(FIND("!",_xlfn.FORMULATEXT('#_6 Sales Commissions '!L43))))),AND(ISNUMBER(FIND("[",_xlfn.FORMULATEXT('6 Sales Commissions '!L43))),ISNUMBER(FIND("!",_xlfn.FORMULATEXT('6 Sales Commissions '!L43)))),FALSE),"ExternalRefsMsg",IF(ISNUMBER('#_6 Sales Commissions '!L43),IF(ABS('#_6 Sales Commissions '!L43-'6 Sales Commissions '!L43)&gt;0.00001,TRUE,FALSE),IF('#_6 Sales Commissions '!L43&lt;&gt;'6 Sales Commissions '!L43,TRUE,FALSE)),IF(ISNUMBER('#_6 Sales Commissions '!L43),IF('#_6 Sales Commissions '!L43&gt;'6 Sales Commissions '!L43,"TooLow","TooHigh"),"WrongAnswer"),NOT(_xlfn.ISFORMULA('#_6 Sales Commissions '!L43)),"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'!L43),_xlfn.FORMULATEXT('6 Sales Commissions '!L43),'6 Sales Commissions '!L43),"9","#"),"8","#"),"7","#"),"6","#"),"5","#"),"4","#"),"3","#"),"2","#"),"1","#"),"0","#"),CHAR(10),""),"$",""),"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'!L43),_xlfn.FORMULATEXT('6 Sales Commissions '!L43),'6 Sales Commissions '!L43),"9","#"),"8","#"),"7","#"),"6","#"),"5","#"),"4","#"),"3","#"),"2","#"),"1","#"),"0","#"),CHAR(10),""),"$",""),"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'!L43),_xlfn.FORMULATEXT('#_6 Sales Commissions '!L43),'#_6 Sales Commissions '!L43),"9","#"),"8","#"),"7","#"),"6","#"),"5","#"),"4","#"),"3","#"),"2","#"),"1","#"),"0","#"),CHAR(10),""),"$",""),"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'!L43),_xlfn.FORMULATEXT('#_6 Sales Commissions '!L43),'#_6 Sales Commissions '!L43),"9","#"),"8","#"),"7","#"),"6","#"),"5","#"),"4","#"),"3","#"),"2","#"),"1","#"),"0","#"),CHAR(10),""),"$","")," ",""),",","@"),"&gt;","@"),"&lt;","@"),"=","@"),")","@"),"(","@"),"^","@"),"/","@"),"+","@"),"*","@"),"-","@"),"@#","")))/2,TRUE,FALSE),"HardCodeMsg",IF(LEN(IF(_xlfn.ISFORMULA('6 Sales Commissions '!L43),_xlfn.FORMULATEXT('6 Sales Commissions '!L43),'6 Sales Commissions '!L43))-LEN(SUBSTITUTE(IF(_xlfn.ISFORMULA('6 Sales Commissions '!L43),_xlfn.FORMULATEXT('6 Sales Commissions '!L43),'6 Sales Commissions '!L43),"""",""))&gt;LEN(IF(_xlfn.ISFORMULA('#_6 Sales Commissions '!L43),_xlfn.FORMULATEXT('#_6 Sales Commissions '!L43),'#_6 Sales Commissions '!L43))-LEN(SUBSTITUTE(IF(_xlfn.ISFORMULA('#_6 Sales Commissions '!L43),_xlfn.FORMULATEXT('#_6 Sales Commissions '!L43),'#_6 Sales Commissions '!L43),"""","")),TRUE,FALSE),"HardQuoteMsg",IF(LEN(IF(_xlfn.ISFORMULA('6 Sales Commissions '!L43),_xlfn.FORMULATEXT('6 Sales Commissions '!L43),'6 Sales Commissions '!L43))-LEN(SUBSTITUTE(IF(_xlfn.ISFORMULA('6 Sales Commissions '!L43),_xlfn.FORMULATEXT('6 Sales Commissions '!L43),'6 Sales Commissions '!L43),"$",""))&lt;0.5*(LEN(IF(_xlfn.ISFORMULA('#_6 Sales Commissions '!L43),_xlfn.FORMULATEXT('#_6 Sales Commissions '!L43),'#_6 Sales Commissions '!L43))-LEN(SUBSTITUTE(IF(_xlfn.ISFORMULA('#_6 Sales Commissions '!L43),_xlfn.FORMULATEXT('#_6 Sales Commissions '!L43),'#_6 Sales Commissions '!L43),"$",""))),TRUE,FALSE),"MissingAbsMsg",TRUE,"PerfectMsg")</f>
        <v/>
      </c>
      <c r="M43" s="431" t="str">
        <f ca="1">_xlfn.IFS(ISBLANK('6 Sales Commissions '!M43),"",IF(NOT(ISNA('#_6 Sales Commissions '!M43)),IF(ISNA('6 Sales Commissions '!M43),TRUE,FALSE),FALSE),"StuNAMsg",IF(AND(ISNA('#_6 Sales Commissions '!M43),ISNA('6 Sales Commissions '!M43)),TRUE,FALSE),"PerfectMsg",IF(NOT(ISERROR('#_6 Sales Commissions '!M43)),IF(ISERROR('6 Sales Commissions '!M43),TRUE,FALSE),FALSE),"StuErrorMsg",IF(TYPE('#_6 Sales Commissions '!M43)&lt;&gt;TYPE('6 Sales Commissions '!M43),TRUE,FALSE),"WrongTypeMsg",IF(_xlfn.ISFORMULA('#_6 Sales Commissions '!M43),IF(NOT(_xlfn.ISFORMULA('6 Sales Commissions '!M43)),TRUE),FALSE),"MissingFormulaMsg",IF(NOT(AND(ISNUMBER(FIND("[",_xlfn.FORMULATEXT('#_6 Sales Commissions '!M43))),ISNUMBER(FIND("!",_xlfn.FORMULATEXT('#_6 Sales Commissions '!M43))))),AND(ISNUMBER(FIND("[",_xlfn.FORMULATEXT('6 Sales Commissions '!M43))),ISNUMBER(FIND("!",_xlfn.FORMULATEXT('6 Sales Commissions '!M43)))),FALSE),"ExternalRefsMsg",IF(ISNUMBER('#_6 Sales Commissions '!M43),IF(ABS('#_6 Sales Commissions '!M43-'6 Sales Commissions '!M43)&gt;0.00001,TRUE,FALSE),IF('#_6 Sales Commissions '!M43&lt;&gt;'6 Sales Commissions '!M43,TRUE,FALSE)),IF(ISNUMBER('#_6 Sales Commissions '!M43),IF('#_6 Sales Commissions '!M43&gt;'6 Sales Commissions '!M43,"TooLow","TooHigh"),"WrongAnswer"),NOT(_xlfn.ISFORMULA('#_6 Sales Commissions '!M43)),"PerfectMsg",IF((LEN(SUBSTITUTE(SUBSTITUTE(SUBSTITUTE(SUBSTITUTE(SUBSTITUTE(SUBSTITUTE(SUBSTITUTE(SUBSTITUTE(SUBSTITUTE(SUBSTITUTE(SUBSTITUTE(SUBSTITUTE(SUBSTITUTE(SUBSTITUTE(SUBSTITUTE(SUBSTITUTE(SUBSTITUTE(SUBSTITUTE(SUBSTITUTE(SUBSTITUTE(SUBSTITUTE(SUBSTITUTE(SUBSTITUTE(SUBSTITUTE(IF(_xlfn.ISFORMULA('6 Sales Commissions '!M43),_xlfn.FORMULATEXT('6 Sales Commissions '!M43),'6 Sales Commissions '!M43),"9","#"),"8","#"),"7","#"),"6","#"),"5","#"),"4","#"),"3","#"),"2","#"),"1","#"),"0","#"),CHAR(10),""),"$",""),"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6 Sales Commissions '!M43),_xlfn.FORMULATEXT('6 Sales Commissions '!M43),'6 Sales Commissions '!M43),"9","#"),"8","#"),"7","#"),"6","#"),"5","#"),"4","#"),"3","#"),"2","#"),"1","#"),"0","#"),CHAR(10),""),"$",""),"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6 Sales Commissions '!M43),_xlfn.FORMULATEXT('#_6 Sales Commissions '!M43),'#_6 Sales Commissions '!M43),"9","#"),"8","#"),"7","#"),"6","#"),"5","#"),"4","#"),"3","#"),"2","#"),"1","#"),"0","#"),CHAR(10),""),"$",""),"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6 Sales Commissions '!M43),_xlfn.FORMULATEXT('#_6 Sales Commissions '!M43),'#_6 Sales Commissions '!M43),"9","#"),"8","#"),"7","#"),"6","#"),"5","#"),"4","#"),"3","#"),"2","#"),"1","#"),"0","#"),CHAR(10),""),"$","")," ",""),",","@"),"&gt;","@"),"&lt;","@"),"=","@"),")","@"),"(","@"),"^","@"),"/","@"),"+","@"),"*","@"),"-","@"),"@#","")))/2,TRUE,FALSE),"HardCodeMsg",IF(LEN(IF(_xlfn.ISFORMULA('6 Sales Commissions '!M43),_xlfn.FORMULATEXT('6 Sales Commissions '!M43),'6 Sales Commissions '!M43))-LEN(SUBSTITUTE(IF(_xlfn.ISFORMULA('6 Sales Commissions '!M43),_xlfn.FORMULATEXT('6 Sales Commissions '!M43),'6 Sales Commissions '!M43),"""",""))&gt;LEN(IF(_xlfn.ISFORMULA('#_6 Sales Commissions '!M43),_xlfn.FORMULATEXT('#_6 Sales Commissions '!M43),'#_6 Sales Commissions '!M43))-LEN(SUBSTITUTE(IF(_xlfn.ISFORMULA('#_6 Sales Commissions '!M43),_xlfn.FORMULATEXT('#_6 Sales Commissions '!M43),'#_6 Sales Commissions '!M43),"""","")),TRUE,FALSE),"HardQuoteMsg",IF(LEN(IF(_xlfn.ISFORMULA('6 Sales Commissions '!M43),_xlfn.FORMULATEXT('6 Sales Commissions '!M43),'6 Sales Commissions '!M43))-LEN(SUBSTITUTE(IF(_xlfn.ISFORMULA('6 Sales Commissions '!M43),_xlfn.FORMULATEXT('6 Sales Commissions '!M43),'6 Sales Commissions '!M43),"$",""))&lt;0.5*(LEN(IF(_xlfn.ISFORMULA('#_6 Sales Commissions '!M43),_xlfn.FORMULATEXT('#_6 Sales Commissions '!M43),'#_6 Sales Commissions '!M43))-LEN(SUBSTITUTE(IF(_xlfn.ISFORMULA('#_6 Sales Commissions '!M43),_xlfn.FORMULATEXT('#_6 Sales Commissions '!M43),'#_6 Sales Commissions '!M43),"$",""))),TRUE,FALSE),"MissingAbsMsg",TRUE,"PerfectMsg")</f>
        <v/>
      </c>
    </row>
  </sheetData>
  <mergeCells count="3">
    <mergeCell ref="E6:L7"/>
    <mergeCell ref="H20:I20"/>
    <mergeCell ref="L20:M20"/>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E2E4C-715D-BC47-9278-264BFE91F747}">
  <dimension ref="D1:AR43"/>
  <sheetViews>
    <sheetView showGridLines="0" zoomScale="120" zoomScaleNormal="120" zoomScalePageLayoutView="85" workbookViewId="0">
      <pane ySplit="2" topLeftCell="A3" activePane="bottomLeft" state="frozen"/>
      <selection pane="bottomLeft" activeCell="A3" sqref="A3"/>
    </sheetView>
  </sheetViews>
  <sheetFormatPr baseColWidth="10" defaultColWidth="19.83203125" defaultRowHeight="16" x14ac:dyDescent="0.2"/>
  <cols>
    <col min="1" max="3" width="1" style="84" customWidth="1"/>
    <col min="4" max="4" width="8.83203125" style="84" customWidth="1"/>
    <col min="5" max="5" width="15.83203125" style="84" customWidth="1"/>
    <col min="6" max="6" width="13" style="84" customWidth="1"/>
    <col min="7" max="7" width="12.5" style="84" customWidth="1"/>
    <col min="8" max="8" width="14.33203125" style="84" customWidth="1"/>
    <col min="9" max="9" width="14" style="84" customWidth="1"/>
    <col min="10" max="10" width="16" style="84" customWidth="1"/>
    <col min="11" max="11" width="19.83203125" style="84"/>
    <col min="12" max="12" width="18.5" style="84" customWidth="1"/>
    <col min="13" max="13" width="13.83203125" style="84" customWidth="1"/>
    <col min="14" max="14" width="2.6640625" style="84" customWidth="1"/>
    <col min="15" max="15" width="4.33203125" style="84" customWidth="1"/>
    <col min="16" max="16" width="112.1640625" style="84" customWidth="1"/>
    <col min="17" max="17" width="13" style="84" customWidth="1"/>
    <col min="18" max="18" width="8.5" style="84" customWidth="1"/>
    <col min="19" max="19" width="11.5" style="84" customWidth="1"/>
    <col min="20" max="20" width="8.5" style="84" customWidth="1"/>
    <col min="21" max="21" width="13" style="84" customWidth="1"/>
    <col min="22" max="22" width="11.5" style="84" customWidth="1"/>
    <col min="23" max="23" width="6.83203125" style="84" customWidth="1"/>
    <col min="24" max="16384" width="19.83203125" style="84"/>
  </cols>
  <sheetData>
    <row r="1" spans="4:44" s="399" customFormat="1" ht="22" customHeight="1" x14ac:dyDescent="0.2">
      <c r="D1" s="268" t="s">
        <v>503</v>
      </c>
      <c r="E1" s="268" t="s">
        <v>504</v>
      </c>
      <c r="F1" s="268" t="s">
        <v>505</v>
      </c>
      <c r="G1" s="269"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268"/>
      <c r="I1" s="268"/>
      <c r="J1" s="268"/>
      <c r="K1" s="268"/>
      <c r="L1" s="269" t="str" cm="1">
        <f t="array" ref="L1">_xlfn.IFS(ROW(A100)&lt;100,"Undo deleted row or quit without saving",COLUMN(AZ1)&lt;52,"Undo deleted column or quit without saving",ROW(A100)&gt;100,"Undo inserted row or quit without saving",COLUMN(AZ1)&gt;52,"Undo inserted column or quit without saving",Scoreboard!$F$26&lt;&gt;"","Security compromised: Undo last action or quit without saving",TRUE=TRUE,"Joe Bobcat")</f>
        <v>Joe Bobcat</v>
      </c>
      <c r="M1" s="269"/>
      <c r="N1" s="269"/>
      <c r="O1" s="269" t="s">
        <v>506</v>
      </c>
      <c r="P1" s="269"/>
      <c r="Q1" s="269"/>
      <c r="R1" s="269"/>
      <c r="S1" s="270" t="s">
        <v>507</v>
      </c>
      <c r="T1" s="269"/>
      <c r="U1" s="269"/>
      <c r="V1" s="321" t="s">
        <v>512</v>
      </c>
      <c r="W1" s="272"/>
      <c r="X1" s="271"/>
      <c r="Y1" s="272"/>
      <c r="Z1" s="271"/>
      <c r="AA1" s="268" t="str">
        <f t="shared" ref="AA1:AD2" si="0">D1</f>
        <v>earned</v>
      </c>
      <c r="AB1" s="268" t="str">
        <f t="shared" si="0"/>
        <v>possible</v>
      </c>
      <c r="AC1" s="268" t="str">
        <f t="shared" si="0"/>
        <v>cell</v>
      </c>
      <c r="AD1" s="269" t="str">
        <f t="shared" ca="1" si="0"/>
        <v>error</v>
      </c>
      <c r="AE1" s="268"/>
      <c r="AF1" s="268"/>
      <c r="AG1" s="273"/>
      <c r="AH1" s="273"/>
      <c r="AI1" s="269" t="str">
        <f>L1</f>
        <v>Joe Bobcat</v>
      </c>
      <c r="AJ1" s="269"/>
      <c r="AK1" s="273"/>
      <c r="AL1" s="273"/>
      <c r="AM1" s="273"/>
      <c r="AN1" s="273"/>
      <c r="AO1" s="269" t="s">
        <v>506</v>
      </c>
      <c r="AP1" s="273"/>
      <c r="AQ1" s="273"/>
      <c r="AR1" s="273"/>
    </row>
    <row r="2" spans="4:44" s="399" customFormat="1" ht="23" customHeight="1" thickBot="1" x14ac:dyDescent="0.4">
      <c r="D2" s="274">
        <f ca="1">'6 Sales Commissions SC'!$D$2</f>
        <v>0</v>
      </c>
      <c r="E2" s="275">
        <f>'6 Sales Commissions SC'!$E$2</f>
        <v>26</v>
      </c>
      <c r="F2" s="274" t="str" cm="1">
        <f t="array" aca="1" ref="F2" ca="1">SUBSTITUTE(IF(LEN(CELL("address"))&lt;15,CELL("address"),""),"$","")</f>
        <v/>
      </c>
      <c r="G2" s="276" t="str" cm="1">
        <f t="array" aca="1" ref="G2" ca="1">IF(ISNUMBER(SEARCH("#REF!",_xlfn.SINGLE(_xlfn.FORMULATEXT(INDIRECT("'6 Sales Commissions SC'!" &amp; F2))))), "DRAGGING CELLS IS NOT PERMITTED. PLEASE UNDO LAST ACTION!!",IF(IF('6 Sales Commissions SC'!E2=0,1,'6 Sales Commissions SC'!F2/'6 Sales Commissions SC'!E2)&gt;=Scoreboard!$F$19,IF(ISNUMBER(SEARCH("#REF!",_xlfn.SINGLE(_xlfn.FORMULATEXT(INDIRECT("'6 Sales Commissions SC'!"&amp;F2))))),"DRAGGING CELLS IS NOT PERMITTED. PLEASE UNDO LAST ACTION!!",IF($S$1&lt;&gt;"Feedback OFF",IFERROR(HLOOKUP(INDIRECT("'6 Sales Commissions SC'!"&amp;F2),FeedbackSFX!$B$2:$N$10,IF($S$1="Feedback ON", 2, FeedbackSFX!B1), FALSE), ""),"")),"Earn "&amp;TEXT(Scoreboard!$F$19,"0%")&amp;" to unlock score and feedback."))</f>
        <v/>
      </c>
      <c r="H2" s="277"/>
      <c r="I2" s="277"/>
      <c r="J2" s="277"/>
      <c r="K2" s="277"/>
      <c r="L2" s="278"/>
      <c r="M2" s="277"/>
      <c r="N2" s="277"/>
      <c r="O2" s="277"/>
      <c r="P2" s="277"/>
      <c r="Q2" s="277"/>
      <c r="R2" s="277"/>
      <c r="S2" s="284" t="str">
        <f ca="1">IF(Scoreboard!$E$4="Excel version: Invalid","****ERROR: Scoreboard requires Excel 365 or 2021 to run****", "")</f>
        <v/>
      </c>
      <c r="T2" s="277"/>
      <c r="U2" s="277"/>
      <c r="V2" s="279"/>
      <c r="W2" s="280"/>
      <c r="X2" s="281"/>
      <c r="Y2" s="280"/>
      <c r="Z2" s="281"/>
      <c r="AA2" s="282">
        <f t="shared" ca="1" si="0"/>
        <v>0</v>
      </c>
      <c r="AB2" s="282">
        <f t="shared" si="0"/>
        <v>26</v>
      </c>
      <c r="AC2" s="282" t="str">
        <f t="shared" ca="1" si="0"/>
        <v/>
      </c>
      <c r="AD2" s="276" t="str">
        <f t="shared" ca="1" si="0"/>
        <v/>
      </c>
      <c r="AE2" s="277"/>
      <c r="AF2" s="277"/>
      <c r="AG2" s="283"/>
      <c r="AH2" s="283"/>
      <c r="AI2" s="283"/>
      <c r="AJ2" s="283"/>
      <c r="AK2" s="283"/>
      <c r="AL2" s="283"/>
      <c r="AM2" s="283"/>
      <c r="AN2" s="283"/>
      <c r="AO2" s="283"/>
      <c r="AP2" s="283"/>
      <c r="AQ2" s="283"/>
      <c r="AR2" s="283"/>
    </row>
    <row r="3" spans="4:44" ht="5" customHeight="1" x14ac:dyDescent="0.2"/>
    <row r="5" spans="4:44" ht="19" x14ac:dyDescent="0.25">
      <c r="E5" s="149" t="s">
        <v>172</v>
      </c>
      <c r="F5" s="159"/>
      <c r="G5" s="159"/>
      <c r="H5" s="159"/>
      <c r="I5" s="159"/>
      <c r="J5" s="159"/>
      <c r="K5" s="159"/>
      <c r="L5" s="160"/>
    </row>
    <row r="6" spans="4:44" x14ac:dyDescent="0.2">
      <c r="E6" s="161" t="s">
        <v>173</v>
      </c>
      <c r="F6" s="162"/>
      <c r="G6" s="162"/>
      <c r="H6" s="162"/>
      <c r="I6" s="162"/>
      <c r="J6" s="162"/>
      <c r="K6" s="162"/>
      <c r="L6" s="163"/>
    </row>
    <row r="7" spans="4:44" x14ac:dyDescent="0.2">
      <c r="E7" s="161"/>
      <c r="F7" s="162"/>
      <c r="G7" s="162"/>
      <c r="H7" s="162"/>
      <c r="I7" s="162"/>
      <c r="J7" s="162"/>
      <c r="K7" s="162"/>
      <c r="L7" s="163"/>
    </row>
    <row r="8" spans="4:44" x14ac:dyDescent="0.2">
      <c r="E8" s="167" t="s">
        <v>2</v>
      </c>
      <c r="F8" s="168"/>
      <c r="G8" s="168"/>
      <c r="H8" s="168"/>
      <c r="I8" s="168"/>
      <c r="J8" s="168"/>
      <c r="K8" s="168"/>
      <c r="L8" s="169"/>
    </row>
    <row r="9" spans="4:44" x14ac:dyDescent="0.2">
      <c r="E9" s="193" t="s">
        <v>174</v>
      </c>
      <c r="F9" s="168"/>
      <c r="G9" s="168"/>
      <c r="H9" s="168"/>
      <c r="I9" s="168"/>
      <c r="J9" s="168"/>
      <c r="K9" s="168"/>
      <c r="L9" s="169"/>
      <c r="M9" s="194"/>
    </row>
    <row r="10" spans="4:44" x14ac:dyDescent="0.2">
      <c r="E10" s="195" t="s">
        <v>175</v>
      </c>
      <c r="F10" s="168"/>
      <c r="G10" s="168"/>
      <c r="H10" s="168"/>
      <c r="I10" s="168"/>
      <c r="J10" s="168"/>
      <c r="K10" s="168"/>
      <c r="L10" s="169"/>
    </row>
    <row r="11" spans="4:44" x14ac:dyDescent="0.2">
      <c r="E11" s="196" t="s">
        <v>176</v>
      </c>
      <c r="F11" s="168"/>
      <c r="G11" s="168"/>
      <c r="H11" s="168"/>
      <c r="I11" s="168"/>
      <c r="J11" s="168"/>
      <c r="K11" s="168"/>
      <c r="L11" s="169"/>
    </row>
    <row r="12" spans="4:44" x14ac:dyDescent="0.2">
      <c r="E12" s="171" t="s">
        <v>177</v>
      </c>
      <c r="F12" s="168"/>
      <c r="G12" s="168"/>
      <c r="H12" s="168"/>
      <c r="I12" s="168"/>
      <c r="J12" s="168"/>
      <c r="K12" s="168"/>
      <c r="L12" s="169"/>
    </row>
    <row r="13" spans="4:44" x14ac:dyDescent="0.2">
      <c r="E13" s="171" t="s">
        <v>178</v>
      </c>
      <c r="F13" s="168"/>
      <c r="G13" s="168"/>
      <c r="H13" s="168"/>
      <c r="I13" s="168"/>
      <c r="J13" s="168"/>
      <c r="K13" s="168"/>
      <c r="L13" s="169"/>
    </row>
    <row r="14" spans="4:44" x14ac:dyDescent="0.2">
      <c r="E14" s="174" t="s">
        <v>179</v>
      </c>
      <c r="F14" s="168"/>
      <c r="G14" s="168"/>
      <c r="H14" s="168"/>
      <c r="I14" s="168"/>
      <c r="J14" s="168"/>
      <c r="K14" s="168"/>
      <c r="L14" s="169"/>
    </row>
    <row r="15" spans="4:44" x14ac:dyDescent="0.2">
      <c r="E15" s="171" t="s">
        <v>180</v>
      </c>
      <c r="F15" s="168"/>
      <c r="G15" s="168"/>
      <c r="H15" s="168"/>
      <c r="I15" s="168"/>
      <c r="J15" s="168"/>
      <c r="K15" s="168"/>
      <c r="L15" s="169"/>
    </row>
    <row r="16" spans="4:44" x14ac:dyDescent="0.2">
      <c r="E16" s="174" t="s">
        <v>181</v>
      </c>
      <c r="F16" s="168"/>
      <c r="G16" s="168"/>
      <c r="H16" s="168"/>
      <c r="I16" s="168"/>
      <c r="J16" s="168"/>
      <c r="K16" s="168"/>
      <c r="L16" s="169"/>
    </row>
    <row r="17" spans="5:17" x14ac:dyDescent="0.2">
      <c r="E17" s="174" t="s">
        <v>179</v>
      </c>
      <c r="F17" s="168"/>
      <c r="G17" s="168"/>
      <c r="H17" s="168"/>
      <c r="I17" s="168"/>
      <c r="J17" s="168"/>
      <c r="K17" s="168"/>
      <c r="L17" s="169"/>
    </row>
    <row r="18" spans="5:17" x14ac:dyDescent="0.2">
      <c r="E18" s="179"/>
      <c r="F18" s="180"/>
      <c r="G18" s="180"/>
      <c r="H18" s="180"/>
      <c r="I18" s="180"/>
      <c r="J18" s="180"/>
      <c r="K18" s="180"/>
      <c r="L18" s="181"/>
    </row>
    <row r="20" spans="5:17" ht="25.5" customHeight="1" x14ac:dyDescent="0.2">
      <c r="H20" s="30" t="s">
        <v>182</v>
      </c>
      <c r="I20" s="31"/>
      <c r="L20" s="30" t="s">
        <v>183</v>
      </c>
      <c r="M20" s="31"/>
    </row>
    <row r="21" spans="5:17" ht="17" x14ac:dyDescent="0.2">
      <c r="H21" s="197" t="s">
        <v>184</v>
      </c>
      <c r="I21" s="197" t="s">
        <v>185</v>
      </c>
      <c r="L21" s="197" t="s">
        <v>186</v>
      </c>
      <c r="M21" s="197" t="s">
        <v>187</v>
      </c>
    </row>
    <row r="22" spans="5:17" x14ac:dyDescent="0.2">
      <c r="H22" s="198">
        <v>74536</v>
      </c>
      <c r="I22" s="199" t="s">
        <v>188</v>
      </c>
      <c r="L22" s="199" t="s">
        <v>189</v>
      </c>
      <c r="M22" s="199">
        <v>0.05</v>
      </c>
    </row>
    <row r="23" spans="5:17" x14ac:dyDescent="0.2">
      <c r="H23" s="198">
        <v>20172</v>
      </c>
      <c r="I23" s="199" t="s">
        <v>190</v>
      </c>
      <c r="L23" s="199" t="s">
        <v>191</v>
      </c>
      <c r="M23" s="199">
        <v>0.1</v>
      </c>
    </row>
    <row r="24" spans="5:17" x14ac:dyDescent="0.2">
      <c r="H24" s="198">
        <v>89152</v>
      </c>
      <c r="I24" s="200" t="s">
        <v>192</v>
      </c>
    </row>
    <row r="25" spans="5:17" ht="9" customHeight="1" x14ac:dyDescent="0.2"/>
    <row r="27" spans="5:17" ht="35.75" customHeight="1" x14ac:dyDescent="0.2">
      <c r="E27" s="201"/>
      <c r="F27" s="202"/>
      <c r="G27" s="203" t="s">
        <v>193</v>
      </c>
      <c r="H27" s="204"/>
      <c r="I27" s="203" t="s">
        <v>194</v>
      </c>
      <c r="J27" s="203"/>
      <c r="K27" s="203" t="s">
        <v>195</v>
      </c>
      <c r="L27" s="203" t="s">
        <v>196</v>
      </c>
      <c r="M27" s="203" t="s">
        <v>194</v>
      </c>
    </row>
    <row r="28" spans="5:17" ht="43" customHeight="1" x14ac:dyDescent="0.2">
      <c r="E28" s="197" t="s">
        <v>197</v>
      </c>
      <c r="F28" s="197" t="s">
        <v>198</v>
      </c>
      <c r="G28" s="197" t="s">
        <v>184</v>
      </c>
      <c r="H28" s="197" t="s">
        <v>199</v>
      </c>
      <c r="I28" s="205">
        <v>20000</v>
      </c>
      <c r="J28" s="197" t="s">
        <v>186</v>
      </c>
      <c r="K28" s="206" t="s">
        <v>200</v>
      </c>
      <c r="L28" s="197" t="s">
        <v>201</v>
      </c>
      <c r="M28" s="197" t="s">
        <v>187</v>
      </c>
    </row>
    <row r="29" spans="5:17" ht="19.25" customHeight="1" x14ac:dyDescent="0.2">
      <c r="E29" s="177" t="s">
        <v>202</v>
      </c>
      <c r="F29" s="200" t="s">
        <v>188</v>
      </c>
      <c r="G29" s="415"/>
      <c r="H29" s="416">
        <v>27324</v>
      </c>
      <c r="I29" s="414"/>
      <c r="J29" s="207" t="s">
        <v>191</v>
      </c>
      <c r="K29" s="238"/>
      <c r="L29" s="208"/>
      <c r="M29" s="413"/>
      <c r="P29" s="209" t="s">
        <v>20</v>
      </c>
      <c r="Q29" s="209" t="s">
        <v>21</v>
      </c>
    </row>
    <row r="30" spans="5:17" ht="96" customHeight="1" x14ac:dyDescent="0.2">
      <c r="E30" s="177" t="s">
        <v>203</v>
      </c>
      <c r="F30" s="200" t="s">
        <v>190</v>
      </c>
      <c r="G30" s="415"/>
      <c r="H30" s="416">
        <v>17011</v>
      </c>
      <c r="I30" s="414"/>
      <c r="J30" s="207" t="s">
        <v>191</v>
      </c>
      <c r="K30" s="238"/>
      <c r="L30" s="208"/>
      <c r="M30" s="413"/>
      <c r="P30" s="262" t="s">
        <v>546</v>
      </c>
      <c r="Q30" s="266"/>
    </row>
    <row r="31" spans="5:17" ht="96" customHeight="1" x14ac:dyDescent="0.2">
      <c r="E31" s="177" t="s">
        <v>204</v>
      </c>
      <c r="F31" s="200" t="s">
        <v>190</v>
      </c>
      <c r="G31" s="415"/>
      <c r="H31" s="416">
        <v>8071</v>
      </c>
      <c r="I31" s="414"/>
      <c r="J31" s="207" t="s">
        <v>189</v>
      </c>
      <c r="K31" s="238"/>
      <c r="L31" s="208"/>
      <c r="M31" s="413"/>
      <c r="P31" s="262" t="s">
        <v>547</v>
      </c>
      <c r="Q31" s="266"/>
    </row>
    <row r="32" spans="5:17" ht="96" customHeight="1" x14ac:dyDescent="0.2">
      <c r="E32" s="177" t="s">
        <v>205</v>
      </c>
      <c r="F32" s="200" t="s">
        <v>192</v>
      </c>
      <c r="G32" s="415"/>
      <c r="H32" s="416">
        <v>33151</v>
      </c>
      <c r="I32" s="414"/>
      <c r="J32" s="207" t="s">
        <v>191</v>
      </c>
      <c r="K32" s="238"/>
      <c r="L32" s="208"/>
      <c r="M32" s="413"/>
      <c r="P32" s="262" t="s">
        <v>548</v>
      </c>
      <c r="Q32" s="266"/>
    </row>
    <row r="33" spans="5:18" ht="96" customHeight="1" x14ac:dyDescent="0.2">
      <c r="E33" s="177" t="s">
        <v>206</v>
      </c>
      <c r="F33" s="199" t="s">
        <v>188</v>
      </c>
      <c r="G33" s="415"/>
      <c r="H33" s="416">
        <v>17250</v>
      </c>
      <c r="I33" s="414"/>
      <c r="J33" s="207" t="s">
        <v>189</v>
      </c>
      <c r="K33" s="238"/>
      <c r="L33" s="208"/>
      <c r="M33" s="413"/>
      <c r="P33" s="262" t="s">
        <v>549</v>
      </c>
      <c r="Q33" s="266"/>
    </row>
    <row r="34" spans="5:18" ht="96" customHeight="1" x14ac:dyDescent="0.2">
      <c r="E34" s="177" t="s">
        <v>207</v>
      </c>
      <c r="F34" s="200" t="s">
        <v>190</v>
      </c>
      <c r="G34" s="415"/>
      <c r="H34" s="416">
        <v>6650</v>
      </c>
      <c r="I34" s="414"/>
      <c r="J34" s="207" t="s">
        <v>191</v>
      </c>
      <c r="K34" s="238"/>
      <c r="L34" s="208"/>
      <c r="M34" s="413"/>
      <c r="P34" s="262" t="s">
        <v>550</v>
      </c>
      <c r="Q34" s="266"/>
    </row>
    <row r="35" spans="5:18" x14ac:dyDescent="0.2">
      <c r="E35" s="177" t="s">
        <v>208</v>
      </c>
      <c r="F35" s="200" t="s">
        <v>192</v>
      </c>
      <c r="G35" s="415"/>
      <c r="H35" s="416">
        <v>62345</v>
      </c>
      <c r="I35" s="414"/>
      <c r="J35" s="207" t="s">
        <v>191</v>
      </c>
      <c r="K35" s="238"/>
      <c r="L35" s="208"/>
      <c r="M35" s="413"/>
      <c r="Q35" s="417" t="str">
        <f>_xlfn.CONCAT(Q30:Q34)</f>
        <v/>
      </c>
      <c r="R35" s="84" t="s">
        <v>22</v>
      </c>
    </row>
    <row r="36" spans="5:18" x14ac:dyDescent="0.2">
      <c r="E36" s="177" t="s">
        <v>209</v>
      </c>
      <c r="F36" s="200" t="s">
        <v>190</v>
      </c>
      <c r="G36" s="415"/>
      <c r="H36" s="416">
        <v>15991</v>
      </c>
      <c r="I36" s="414"/>
      <c r="J36" s="207" t="s">
        <v>191</v>
      </c>
      <c r="K36" s="238"/>
      <c r="L36" s="208"/>
      <c r="M36" s="413"/>
    </row>
    <row r="37" spans="5:18" x14ac:dyDescent="0.2">
      <c r="E37" s="177" t="s">
        <v>210</v>
      </c>
      <c r="F37" s="199" t="s">
        <v>188</v>
      </c>
      <c r="G37" s="415"/>
      <c r="H37" s="416">
        <v>36608</v>
      </c>
      <c r="I37" s="414"/>
      <c r="J37" s="207" t="s">
        <v>191</v>
      </c>
      <c r="K37" s="238"/>
      <c r="L37" s="208"/>
      <c r="M37" s="413"/>
    </row>
    <row r="38" spans="5:18" x14ac:dyDescent="0.2">
      <c r="E38" s="177" t="s">
        <v>211</v>
      </c>
      <c r="F38" s="200" t="s">
        <v>190</v>
      </c>
      <c r="G38" s="415"/>
      <c r="H38" s="210">
        <v>8019</v>
      </c>
      <c r="I38" s="414"/>
      <c r="J38" s="207" t="s">
        <v>191</v>
      </c>
      <c r="K38" s="238"/>
      <c r="L38" s="208"/>
      <c r="M38" s="413"/>
    </row>
    <row r="39" spans="5:18" hidden="1" x14ac:dyDescent="0.2">
      <c r="E39" s="177"/>
      <c r="F39" s="200"/>
      <c r="G39" s="211"/>
      <c r="H39" s="210"/>
      <c r="I39" s="212"/>
      <c r="J39" s="418">
        <v>1000</v>
      </c>
      <c r="K39" s="238"/>
      <c r="L39" s="208"/>
      <c r="M39" s="413"/>
    </row>
    <row r="40" spans="5:18" x14ac:dyDescent="0.2">
      <c r="E40" s="177" t="s">
        <v>212</v>
      </c>
      <c r="F40" s="200" t="s">
        <v>192</v>
      </c>
      <c r="G40" s="415"/>
      <c r="H40" s="210">
        <v>28889</v>
      </c>
      <c r="I40" s="414"/>
      <c r="J40" s="207" t="s">
        <v>189</v>
      </c>
      <c r="K40" s="238"/>
      <c r="L40" s="208"/>
      <c r="M40" s="413"/>
    </row>
    <row r="41" spans="5:18" x14ac:dyDescent="0.2">
      <c r="E41" s="177" t="s">
        <v>213</v>
      </c>
      <c r="F41" s="200" t="s">
        <v>188</v>
      </c>
      <c r="G41" s="415"/>
      <c r="H41" s="210">
        <v>12390</v>
      </c>
      <c r="I41" s="414"/>
      <c r="J41" s="207" t="s">
        <v>189</v>
      </c>
      <c r="K41" s="238"/>
      <c r="L41" s="208"/>
      <c r="M41" s="413"/>
    </row>
    <row r="42" spans="5:18" x14ac:dyDescent="0.2">
      <c r="E42" s="177" t="s">
        <v>214</v>
      </c>
      <c r="F42" s="199" t="s">
        <v>192</v>
      </c>
      <c r="G42" s="415"/>
      <c r="H42" s="210">
        <v>75292</v>
      </c>
      <c r="I42" s="414"/>
      <c r="J42" s="207" t="s">
        <v>191</v>
      </c>
      <c r="K42" s="238"/>
      <c r="L42" s="208"/>
      <c r="M42" s="413"/>
    </row>
    <row r="43" spans="5:18" x14ac:dyDescent="0.2">
      <c r="E43" s="177" t="s">
        <v>215</v>
      </c>
      <c r="F43" s="199" t="s">
        <v>188</v>
      </c>
      <c r="G43" s="415"/>
      <c r="H43" s="210">
        <v>6287</v>
      </c>
      <c r="I43" s="414"/>
      <c r="J43" s="207" t="s">
        <v>189</v>
      </c>
      <c r="K43" s="238"/>
      <c r="L43" s="208"/>
      <c r="M43" s="413"/>
    </row>
  </sheetData>
  <mergeCells count="3">
    <mergeCell ref="E6:L7"/>
    <mergeCell ref="H20:I20"/>
    <mergeCell ref="L20:M20"/>
  </mergeCells>
  <conditionalFormatting sqref="D1:D2 AA1:AA2">
    <cfRule type="expression" dxfId="75" priority="7">
      <formula>$D$2/$E$2&gt;=0.05</formula>
    </cfRule>
  </conditionalFormatting>
  <conditionalFormatting sqref="E1:E2 AB1:AB2">
    <cfRule type="expression" dxfId="74" priority="8">
      <formula>$D$2/$E$2&gt;=0.1</formula>
    </cfRule>
  </conditionalFormatting>
  <conditionalFormatting sqref="F1:F2 AC1:AC2">
    <cfRule type="expression" dxfId="73" priority="9">
      <formula>$D$2/$E$2&gt;=0.15</formula>
    </cfRule>
  </conditionalFormatting>
  <conditionalFormatting sqref="G1:G2 AD1:AD2">
    <cfRule type="expression" dxfId="72" priority="10">
      <formula>$D$2/$E$2&gt;=0.2</formula>
    </cfRule>
  </conditionalFormatting>
  <conditionalFormatting sqref="H1:H2 AE1:AE2">
    <cfRule type="expression" dxfId="71" priority="11">
      <formula>$D$2/$E$2&gt;=0.25</formula>
    </cfRule>
  </conditionalFormatting>
  <conditionalFormatting sqref="I1:I2 AF1:AF2">
    <cfRule type="expression" dxfId="70" priority="12">
      <formula>$D$2/$E$2&gt;=0.3</formula>
    </cfRule>
  </conditionalFormatting>
  <conditionalFormatting sqref="J1:J2 AG1:AG2">
    <cfRule type="expression" dxfId="69" priority="13">
      <formula>$D$2/$E$2&gt;=0.35</formula>
    </cfRule>
  </conditionalFormatting>
  <conditionalFormatting sqref="K1:K2 AH1:AH2">
    <cfRule type="expression" dxfId="68" priority="14">
      <formula>$D$2/$E$2&gt;=0.4</formula>
    </cfRule>
  </conditionalFormatting>
  <conditionalFormatting sqref="L1:L2 AI1:AI2">
    <cfRule type="expression" dxfId="67" priority="15">
      <formula>$D$2/$E$2&gt;=0.45</formula>
    </cfRule>
  </conditionalFormatting>
  <conditionalFormatting sqref="N1:N2 AK1:AK2">
    <cfRule type="expression" dxfId="66" priority="17">
      <formula>$D$2/$E$2&gt;=0.55</formula>
    </cfRule>
  </conditionalFormatting>
  <conditionalFormatting sqref="O1:O2 AL1:AL2">
    <cfRule type="expression" dxfId="65" priority="18">
      <formula>$D$2/$E$2&gt;=0.6</formula>
    </cfRule>
  </conditionalFormatting>
  <conditionalFormatting sqref="P1:P2 AM1:AM2">
    <cfRule type="expression" dxfId="64" priority="19">
      <formula>$D$2/$E$2&gt;=0.65</formula>
    </cfRule>
  </conditionalFormatting>
  <conditionalFormatting sqref="Q1:Q2 AN1:AN2">
    <cfRule type="expression" dxfId="63" priority="20">
      <formula>$D$2/$E$2&gt;=0.7</formula>
    </cfRule>
  </conditionalFormatting>
  <conditionalFormatting sqref="M1:M2 AJ1:AJ2">
    <cfRule type="expression" dxfId="62" priority="16">
      <formula>$D$2/$E$2&gt;=0.5</formula>
    </cfRule>
  </conditionalFormatting>
  <conditionalFormatting sqref="S1">
    <cfRule type="expression" dxfId="61" priority="6">
      <formula>$S$1&lt;&gt;""</formula>
    </cfRule>
  </conditionalFormatting>
  <conditionalFormatting sqref="D1:R2 AA1:AR2 S2:U2 T1:U1">
    <cfRule type="expression" dxfId="60" priority="5" stopIfTrue="1">
      <formula>$S$1="Feedback OFF"</formula>
    </cfRule>
  </conditionalFormatting>
  <conditionalFormatting sqref="R1:R2 AO1:AO2">
    <cfRule type="expression" dxfId="59" priority="21">
      <formula>$D$2/$E$2&gt;=0.75</formula>
    </cfRule>
  </conditionalFormatting>
  <conditionalFormatting sqref="S1:S2 AP1:AP2">
    <cfRule type="expression" dxfId="58" priority="22">
      <formula>$D$2/$E$2&gt;=0.8</formula>
    </cfRule>
  </conditionalFormatting>
  <conditionalFormatting sqref="T1:T2 AQ1:AQ2">
    <cfRule type="expression" dxfId="57" priority="23">
      <formula>$D$2/$E$2&gt;=0.85</formula>
    </cfRule>
  </conditionalFormatting>
  <conditionalFormatting sqref="U1:U2 AR1:AR2">
    <cfRule type="expression" dxfId="56" priority="24">
      <formula>$D$2/$E$2&gt;=1</formula>
    </cfRule>
  </conditionalFormatting>
  <conditionalFormatting sqref="A3:AA100">
    <cfRule type="expression" dxfId="50" priority="2" stopIfTrue="1">
      <formula>$G$2="DRAGGING CELLS IS NOT PERMITTED. PLEASE UNDO LAST ACTION!!"</formula>
    </cfRule>
  </conditionalFormatting>
  <dataValidations count="2">
    <dataValidation type="list" allowBlank="1" showInputMessage="1" showErrorMessage="1" sqref="Q30:Q34" xr:uid="{B91E3F63-0436-974B-92E7-A6B9E3987E4B}">
      <formula1>"A,B,C,D"</formula1>
    </dataValidation>
    <dataValidation type="list" allowBlank="1" showInputMessage="1" showErrorMessage="1" sqref="S1" xr:uid="{5CF7D217-2784-094E-B65E-CAC9997C21FC}">
      <formula1>"Feedback ON, Taunting ON, Feedback OFF"</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5" stopIfTrue="1" id="{A4F0096C-47A4-E749-8034-07CD5C0C9045}">
            <xm:f>AND(('6 Sales Commissions SC'!$D$2/'6 Sales Commissions SC'!$E$2&gt;=Scoreboard!$F$19),$S$1&lt;&gt;"Feedback OFF",IF('6 Sales Commissions SC'!A3=FeedbackSFX!$C$2, TRUE, FALSE))</xm:f>
            <x14:dxf>
              <fill>
                <patternFill>
                  <bgColor rgb="FFCEEED0"/>
                </patternFill>
              </fill>
            </x14:dxf>
          </x14:cfRule>
          <x14:cfRule type="expression" priority="26" stopIfTrue="1" id="{E07D28B9-01EA-3A4F-B973-8387E02281BE}">
            <xm:f>AND(('6 Sales Commissions SC'!$D$2/'6 Sales Commissions SC'!$E$2&gt;=Scoreboard!$F$19),$S$1&lt;&gt;"Feedback OFF",IF('6 Sales Commissions SC'!A3=FeedbackSFX!$K$2, TRUE, FALSE))</xm:f>
            <x14:dxf>
              <fill>
                <patternFill>
                  <bgColor rgb="FFFFFF64"/>
                </patternFill>
              </fill>
            </x14:dxf>
          </x14:cfRule>
          <x14:cfRule type="expression" priority="27" stopIfTrue="1" id="{26B16964-473C-6948-BFBF-098F30D7B8DE}">
            <xm:f>AND(('6 Sales Commissions SC'!$D$2/'6 Sales Commissions SC'!$E$2&gt;=Scoreboard!$F$19),$S$1&lt;&gt;"Feedback OFF",AND(IF('6 Sales Commissions SC'!A3&lt;&gt;FeedbackSFX!$C$2, TRUE, FALSE),'6 Sales Commissions SC'!A3&lt;&gt;"",_xlfn.ISFORMULA('6 Sales Commissions SC'!A3)))</xm:f>
            <x14:dxf>
              <fill>
                <patternFill>
                  <bgColor rgb="FFFF99CC"/>
                </patternFill>
              </fill>
            </x14:dxf>
          </x14:cfRule>
          <xm:sqref>A3:AO43</xm:sqref>
        </x14:conditionalFormatting>
        <x14:conditionalFormatting xmlns:xm="http://schemas.microsoft.com/office/excel/2006/main">
          <x14:cfRule type="expression" priority="4" stopIfTrue="1" id="{1464069C-396B-EE44-9CBC-5B7DC67F2090}">
            <xm:f>Scoreboard!$F$26&lt;&gt;""</xm:f>
            <x14:dxf>
              <font>
                <color rgb="FF9C0006"/>
              </font>
              <fill>
                <patternFill>
                  <fgColor indexed="64"/>
                  <bgColor rgb="FFFFC7CE"/>
                </patternFill>
              </fill>
            </x14:dxf>
          </x14:cfRule>
          <xm:sqref>L1:Q1</xm:sqref>
        </x14:conditionalFormatting>
        <x14:conditionalFormatting xmlns:xm="http://schemas.microsoft.com/office/excel/2006/main">
          <x14:cfRule type="expression" priority="1" stopIfTrue="1" id="{C332A4CA-A95E-C94C-8EEB-B845CB58574E}">
            <xm:f>Scoreboard!$E$4="Excel version: Invalid"</xm:f>
            <x14:dxf>
              <font>
                <color rgb="FF9C0006"/>
              </font>
              <fill>
                <patternFill>
                  <fgColor indexed="64"/>
                  <bgColor rgb="FFFFC7CE"/>
                </patternFill>
              </fill>
            </x14:dxf>
          </x14:cfRule>
          <x14:cfRule type="expression" priority="3" stopIfTrue="1" id="{DC0941E8-1A9F-1F42-8BDC-9C07DA183742}">
            <xm:f>Scoreboard!$F$26&lt;&gt;""</xm:f>
            <x14:dxf>
              <font>
                <color rgb="FF9C0006"/>
              </font>
              <fill>
                <patternFill>
                  <fgColor indexed="64"/>
                  <bgColor rgb="FFFFC7CE"/>
                </patternFill>
              </fill>
            </x14:dxf>
          </x14:cfRule>
          <xm:sqref>A3:AA100</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63081-11CE-9446-805C-9A80942A6C9C}">
  <sheetPr>
    <tabColor rgb="FF4FADEA"/>
  </sheetPr>
  <dimension ref="D1:AR43"/>
  <sheetViews>
    <sheetView showGridLines="0" zoomScale="90" zoomScaleNormal="90" zoomScalePageLayoutView="85" workbookViewId="0">
      <pane ySplit="2" topLeftCell="A3" activePane="bottomLeft" state="frozen"/>
      <selection pane="bottomLeft" activeCell="A3" sqref="A3:XFD3"/>
    </sheetView>
  </sheetViews>
  <sheetFormatPr baseColWidth="10" defaultColWidth="19.83203125" defaultRowHeight="9" x14ac:dyDescent="0.15"/>
  <cols>
    <col min="1" max="3" width="1" style="286" customWidth="1"/>
    <col min="4" max="4" width="2.1640625" style="286" customWidth="1"/>
    <col min="5" max="5" width="15.83203125" style="286" customWidth="1"/>
    <col min="6" max="6" width="13" style="286" customWidth="1"/>
    <col min="7" max="7" width="12.5" style="286" customWidth="1"/>
    <col min="8" max="8" width="14.33203125" style="286" customWidth="1"/>
    <col min="9" max="9" width="14" style="286" customWidth="1"/>
    <col min="10" max="10" width="16" style="286" customWidth="1"/>
    <col min="11" max="11" width="19.83203125" style="286"/>
    <col min="12" max="12" width="18.5" style="286" customWidth="1"/>
    <col min="13" max="13" width="13.83203125" style="286" customWidth="1"/>
    <col min="14" max="14" width="2.6640625" style="286" customWidth="1"/>
    <col min="15" max="15" width="4.33203125" style="286" customWidth="1"/>
    <col min="16" max="16" width="112.1640625" style="286" customWidth="1"/>
    <col min="17" max="17" width="13" style="286" customWidth="1"/>
    <col min="18" max="18" width="8.5" style="286" customWidth="1"/>
    <col min="19" max="19" width="11.5" style="286" customWidth="1"/>
    <col min="20" max="20" width="8.5" style="286" customWidth="1"/>
    <col min="21" max="21" width="13" style="286" customWidth="1"/>
    <col min="22" max="22" width="11.5" style="286" customWidth="1"/>
    <col min="23" max="23" width="6.83203125" style="286" customWidth="1"/>
    <col min="24" max="16384" width="19.83203125" style="286"/>
  </cols>
  <sheetData>
    <row r="1" spans="4:44" s="327" customFormat="1" ht="22" customHeight="1" x14ac:dyDescent="0.15">
      <c r="D1" s="301" t="s">
        <v>503</v>
      </c>
      <c r="E1" s="301" t="s">
        <v>504</v>
      </c>
      <c r="F1" s="301" t="s">
        <v>505</v>
      </c>
      <c r="G1" s="302"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301"/>
      <c r="I1" s="301"/>
      <c r="J1" s="301"/>
      <c r="K1" s="301"/>
      <c r="L1" s="302" t="str">
        <f>'6 Sales Commissions SC'!$L$1</f>
        <v>Joe Bobcat</v>
      </c>
      <c r="M1" s="302"/>
      <c r="N1" s="302"/>
      <c r="O1" s="302" t="s">
        <v>506</v>
      </c>
      <c r="P1" s="302"/>
      <c r="Q1" s="302"/>
      <c r="R1" s="302"/>
      <c r="S1" s="302" t="s">
        <v>507</v>
      </c>
      <c r="T1" s="302"/>
      <c r="U1" s="302"/>
      <c r="V1" s="286"/>
      <c r="W1" s="286"/>
      <c r="X1" s="286"/>
      <c r="Y1" s="286"/>
      <c r="Z1" s="286"/>
      <c r="AA1" s="301" t="str">
        <f t="shared" ref="AA1:AD2" si="0">D1</f>
        <v>earned</v>
      </c>
      <c r="AB1" s="301" t="str">
        <f t="shared" si="0"/>
        <v>possible</v>
      </c>
      <c r="AC1" s="301" t="str">
        <f t="shared" si="0"/>
        <v>cell</v>
      </c>
      <c r="AD1" s="302" t="str">
        <f t="shared" ca="1" si="0"/>
        <v>error</v>
      </c>
      <c r="AE1" s="301"/>
      <c r="AF1" s="301"/>
      <c r="AG1" s="286"/>
      <c r="AH1" s="286"/>
      <c r="AI1" s="302" t="str">
        <f>L1</f>
        <v>Joe Bobcat</v>
      </c>
      <c r="AJ1" s="302"/>
      <c r="AK1" s="286"/>
      <c r="AL1" s="286"/>
      <c r="AM1" s="286"/>
      <c r="AN1" s="286"/>
      <c r="AO1" s="302" t="s">
        <v>506</v>
      </c>
      <c r="AP1" s="286"/>
      <c r="AQ1" s="286"/>
      <c r="AR1" s="286"/>
    </row>
    <row r="2" spans="4:44" s="327" customFormat="1" ht="23" customHeight="1" x14ac:dyDescent="0.15">
      <c r="D2" s="301">
        <f ca="1">'6 Sales Commissions SC'!$D$2</f>
        <v>0</v>
      </c>
      <c r="E2" s="306">
        <f>'6 Sales Commissions SC'!$E$2</f>
        <v>26</v>
      </c>
      <c r="F2" s="301" t="str" cm="1">
        <f t="array" aca="1" ref="F2" ca="1">SUBSTITUTE(IF(LEN(CELL("address"))&lt;15,CELL("address"),""),"$","")</f>
        <v/>
      </c>
      <c r="G2" s="302" t="str" cm="1">
        <f t="array" aca="1" ref="G2" ca="1">IF(ISNUMBER(SEARCH("#REF!",_xlfn.SINGLE(_xlfn.FORMULATEXT(INDIRECT("'6 Sales Commissions SC'!" &amp; F2))))), "DRAGGING CELLS IS NOT PERMITTED. PLEASE UNDO LAST ACTION!!",IF(IF('6 Sales Commissions SC'!E2=0,1,'6 Sales Commissions SC'!F2/'6 Sales Commissions SC'!E2)&gt;=Scoreboard!$F$19,IF(ISNUMBER(SEARCH("#REF!",_xlfn.SINGLE(_xlfn.FORMULATEXT(INDIRECT("'6 Sales Commissions SC'!"&amp;F2))))),"DRAGGING CELLS IS NOT PERMITTED. PLEASE UNDO LAST ACTION!!",IF($S$1&lt;&gt;"Feedback OFF",IFERROR(HLOOKUP(INDIRECT("'6 Sales Commissions SC'!"&amp;F2),FeedbackSFX!$B$2:$N$10,IF($S$1="Feedback ON", 2, FeedbackSFX!B1), FALSE), ""),"")),"Earn "&amp;TEXT(Scoreboard!$F$19,"0%")&amp;" to unlock score and feedback."))</f>
        <v/>
      </c>
      <c r="H2" s="301"/>
      <c r="I2" s="301"/>
      <c r="J2" s="301"/>
      <c r="K2" s="301"/>
      <c r="L2" s="307"/>
      <c r="M2" s="301"/>
      <c r="N2" s="301"/>
      <c r="O2" s="301"/>
      <c r="P2" s="301"/>
      <c r="Q2" s="301"/>
      <c r="R2" s="301"/>
      <c r="S2" s="301"/>
      <c r="T2" s="301"/>
      <c r="U2" s="301"/>
      <c r="V2" s="286"/>
      <c r="W2" s="286"/>
      <c r="X2" s="286"/>
      <c r="Y2" s="286"/>
      <c r="Z2" s="286"/>
      <c r="AA2" s="308">
        <f t="shared" ca="1" si="0"/>
        <v>0</v>
      </c>
      <c r="AB2" s="308">
        <f t="shared" si="0"/>
        <v>26</v>
      </c>
      <c r="AC2" s="308" t="str">
        <f t="shared" ca="1" si="0"/>
        <v/>
      </c>
      <c r="AD2" s="302" t="str">
        <f t="shared" ca="1" si="0"/>
        <v/>
      </c>
      <c r="AE2" s="301"/>
      <c r="AF2" s="301"/>
      <c r="AG2" s="286"/>
      <c r="AH2" s="286"/>
      <c r="AI2" s="286"/>
      <c r="AJ2" s="286"/>
      <c r="AK2" s="286"/>
      <c r="AL2" s="286"/>
      <c r="AM2" s="286"/>
      <c r="AN2" s="286"/>
      <c r="AO2" s="286"/>
      <c r="AP2" s="286"/>
      <c r="AQ2" s="286"/>
      <c r="AR2" s="286"/>
    </row>
    <row r="3" spans="4:44" s="286" customFormat="1" ht="5" customHeight="1" x14ac:dyDescent="0.15"/>
    <row r="5" spans="4:44" s="286" customFormat="1" x14ac:dyDescent="0.15">
      <c r="E5" s="303" t="s">
        <v>172</v>
      </c>
    </row>
    <row r="6" spans="4:44" s="286" customFormat="1" x14ac:dyDescent="0.15">
      <c r="E6" s="404" t="s">
        <v>173</v>
      </c>
      <c r="F6" s="404"/>
      <c r="G6" s="404"/>
      <c r="H6" s="404"/>
      <c r="I6" s="404"/>
      <c r="J6" s="404"/>
      <c r="K6" s="404"/>
      <c r="L6" s="404"/>
    </row>
    <row r="7" spans="4:44" s="286" customFormat="1" x14ac:dyDescent="0.15">
      <c r="E7" s="404"/>
      <c r="F7" s="404"/>
      <c r="G7" s="404"/>
      <c r="H7" s="404"/>
      <c r="I7" s="404"/>
      <c r="J7" s="404"/>
      <c r="K7" s="404"/>
      <c r="L7" s="404"/>
    </row>
    <row r="8" spans="4:44" s="286" customFormat="1" x14ac:dyDescent="0.15">
      <c r="E8" s="303" t="s">
        <v>2</v>
      </c>
    </row>
    <row r="9" spans="4:44" s="286" customFormat="1" x14ac:dyDescent="0.15">
      <c r="E9" s="420" t="s">
        <v>174</v>
      </c>
      <c r="M9" s="406"/>
    </row>
    <row r="10" spans="4:44" s="286" customFormat="1" x14ac:dyDescent="0.15">
      <c r="E10" s="421" t="s">
        <v>552</v>
      </c>
    </row>
    <row r="11" spans="4:44" s="286" customFormat="1" x14ac:dyDescent="0.15">
      <c r="E11" s="422" t="s">
        <v>553</v>
      </c>
    </row>
    <row r="12" spans="4:44" s="286" customFormat="1" x14ac:dyDescent="0.15">
      <c r="E12" s="406" t="s">
        <v>554</v>
      </c>
    </row>
    <row r="13" spans="4:44" s="286" customFormat="1" x14ac:dyDescent="0.15">
      <c r="E13" s="406" t="s">
        <v>555</v>
      </c>
    </row>
    <row r="14" spans="4:44" s="286" customFormat="1" x14ac:dyDescent="0.15">
      <c r="E14" s="408" t="s">
        <v>179</v>
      </c>
    </row>
    <row r="15" spans="4:44" s="286" customFormat="1" x14ac:dyDescent="0.15">
      <c r="E15" s="406" t="s">
        <v>556</v>
      </c>
    </row>
    <row r="16" spans="4:44" s="286" customFormat="1" x14ac:dyDescent="0.15">
      <c r="E16" s="408" t="s">
        <v>181</v>
      </c>
    </row>
    <row r="17" spans="5:17" s="286" customFormat="1" x14ac:dyDescent="0.15">
      <c r="E17" s="408" t="s">
        <v>179</v>
      </c>
    </row>
    <row r="18" spans="5:17" s="286" customFormat="1" x14ac:dyDescent="0.15"/>
    <row r="20" spans="5:17" s="286" customFormat="1" ht="25.5" customHeight="1" x14ac:dyDescent="0.15">
      <c r="H20" s="309" t="s">
        <v>182</v>
      </c>
      <c r="I20" s="309"/>
      <c r="L20" s="309" t="s">
        <v>183</v>
      </c>
      <c r="M20" s="309"/>
    </row>
    <row r="21" spans="5:17" s="286" customFormat="1" ht="10" x14ac:dyDescent="0.15">
      <c r="H21" s="423" t="s">
        <v>184</v>
      </c>
      <c r="I21" s="423" t="s">
        <v>185</v>
      </c>
      <c r="L21" s="423" t="s">
        <v>186</v>
      </c>
      <c r="M21" s="423" t="s">
        <v>187</v>
      </c>
    </row>
    <row r="22" spans="5:17" s="286" customFormat="1" x14ac:dyDescent="0.15">
      <c r="H22" s="317">
        <v>74536</v>
      </c>
      <c r="I22" s="424" t="s">
        <v>188</v>
      </c>
      <c r="L22" s="424" t="s">
        <v>189</v>
      </c>
      <c r="M22" s="424">
        <v>0.05</v>
      </c>
    </row>
    <row r="23" spans="5:17" s="286" customFormat="1" x14ac:dyDescent="0.15">
      <c r="H23" s="317">
        <v>20172</v>
      </c>
      <c r="I23" s="424" t="s">
        <v>190</v>
      </c>
      <c r="L23" s="424" t="s">
        <v>191</v>
      </c>
      <c r="M23" s="424">
        <v>0.1</v>
      </c>
    </row>
    <row r="24" spans="5:17" s="286" customFormat="1" x14ac:dyDescent="0.15">
      <c r="H24" s="317">
        <v>89152</v>
      </c>
      <c r="I24" s="301" t="s">
        <v>192</v>
      </c>
    </row>
    <row r="25" spans="5:17" s="286" customFormat="1" ht="9" customHeight="1" x14ac:dyDescent="0.15"/>
    <row r="27" spans="5:17" s="286" customFormat="1" ht="35.75" customHeight="1" x14ac:dyDescent="0.15">
      <c r="E27" s="425"/>
      <c r="F27" s="425"/>
      <c r="G27" s="423" t="s">
        <v>193</v>
      </c>
      <c r="H27" s="425"/>
      <c r="I27" s="423" t="s">
        <v>194</v>
      </c>
      <c r="J27" s="423"/>
      <c r="K27" s="423" t="s">
        <v>195</v>
      </c>
      <c r="L27" s="423" t="s">
        <v>196</v>
      </c>
      <c r="M27" s="423" t="s">
        <v>194</v>
      </c>
    </row>
    <row r="28" spans="5:17" s="286" customFormat="1" ht="43" customHeight="1" x14ac:dyDescent="0.15">
      <c r="E28" s="423" t="s">
        <v>197</v>
      </c>
      <c r="F28" s="423" t="s">
        <v>198</v>
      </c>
      <c r="G28" s="423" t="s">
        <v>184</v>
      </c>
      <c r="H28" s="423" t="s">
        <v>199</v>
      </c>
      <c r="I28" s="426">
        <v>20000</v>
      </c>
      <c r="J28" s="423" t="s">
        <v>186</v>
      </c>
      <c r="K28" s="423" t="s">
        <v>200</v>
      </c>
      <c r="L28" s="423" t="s">
        <v>201</v>
      </c>
      <c r="M28" s="423" t="s">
        <v>187</v>
      </c>
    </row>
    <row r="29" spans="5:17" s="286" customFormat="1" ht="19.25" customHeight="1" x14ac:dyDescent="0.15">
      <c r="E29" s="301" t="s">
        <v>202</v>
      </c>
      <c r="F29" s="301" t="s">
        <v>188</v>
      </c>
      <c r="G29" s="427">
        <f>_xlfn.IFS(F29=I22,H22,F29=I$23,H23,F29=I24,H24)</f>
        <v>74536</v>
      </c>
      <c r="H29" s="428">
        <v>27324</v>
      </c>
      <c r="I29" s="429" t="str">
        <f>IF(H29&gt;=I28, "Met", "Not Met")</f>
        <v>Met</v>
      </c>
      <c r="J29" s="301" t="s">
        <v>191</v>
      </c>
      <c r="K29" s="301">
        <f>IF(J29=L23,1,0)</f>
        <v>1</v>
      </c>
      <c r="L29" s="430" t="str">
        <f>IF(AND(F29=I23,K29=1),"Yes","No")</f>
        <v>No</v>
      </c>
      <c r="M29" s="431">
        <f>IF(K29=1,H29*M23,H29*M22)</f>
        <v>2732.4</v>
      </c>
      <c r="P29" s="419" t="s">
        <v>20</v>
      </c>
      <c r="Q29" s="419" t="s">
        <v>21</v>
      </c>
    </row>
    <row r="30" spans="5:17" s="286" customFormat="1" ht="96" customHeight="1" x14ac:dyDescent="0.15">
      <c r="E30" s="301" t="s">
        <v>203</v>
      </c>
      <c r="F30" s="301" t="s">
        <v>190</v>
      </c>
      <c r="G30" s="427">
        <f t="shared" ref="G30:G38" si="1">_xlfn.IFS(F30=I$22,H$22,F30=I$23,H$23,F30=I$24,H$24)</f>
        <v>20172</v>
      </c>
      <c r="H30" s="428">
        <v>17011</v>
      </c>
      <c r="I30" s="429" t="str">
        <f t="shared" ref="I30:I38" si="2">IF(H30&gt;=I$28, "Met", "Not Met")</f>
        <v>Not Met</v>
      </c>
      <c r="J30" s="301" t="s">
        <v>191</v>
      </c>
      <c r="K30" s="301">
        <f t="shared" ref="K30:K43" si="3">IF(J30=L$23,1,0)</f>
        <v>1</v>
      </c>
      <c r="L30" s="430" t="str">
        <f t="shared" ref="L30:L43" si="4">IF(AND(F30=I$23,K30=1),"Yes","No")</f>
        <v>Yes</v>
      </c>
      <c r="M30" s="431">
        <f t="shared" ref="M30:M43" si="5">IF(K30=1,H30*M$23,H30*M$22)</f>
        <v>1701.1000000000001</v>
      </c>
      <c r="P30" s="316" t="s">
        <v>546</v>
      </c>
      <c r="Q30" s="317" t="s">
        <v>15</v>
      </c>
    </row>
    <row r="31" spans="5:17" s="286" customFormat="1" ht="96" customHeight="1" x14ac:dyDescent="0.15">
      <c r="E31" s="301" t="s">
        <v>204</v>
      </c>
      <c r="F31" s="301" t="s">
        <v>190</v>
      </c>
      <c r="G31" s="427">
        <f t="shared" si="1"/>
        <v>20172</v>
      </c>
      <c r="H31" s="428">
        <v>8071</v>
      </c>
      <c r="I31" s="429" t="str">
        <f t="shared" si="2"/>
        <v>Not Met</v>
      </c>
      <c r="J31" s="301" t="s">
        <v>189</v>
      </c>
      <c r="K31" s="301">
        <f t="shared" si="3"/>
        <v>0</v>
      </c>
      <c r="L31" s="430" t="str">
        <f>IF(AND(F31=I$23,K31=1),"Yes","No")</f>
        <v>No</v>
      </c>
      <c r="M31" s="431">
        <f t="shared" si="5"/>
        <v>403.55</v>
      </c>
      <c r="P31" s="316" t="s">
        <v>547</v>
      </c>
      <c r="Q31" s="317" t="s">
        <v>17</v>
      </c>
    </row>
    <row r="32" spans="5:17" s="286" customFormat="1" ht="96" customHeight="1" x14ac:dyDescent="0.15">
      <c r="E32" s="301" t="s">
        <v>205</v>
      </c>
      <c r="F32" s="301" t="s">
        <v>192</v>
      </c>
      <c r="G32" s="427">
        <f t="shared" si="1"/>
        <v>89152</v>
      </c>
      <c r="H32" s="428">
        <v>33151</v>
      </c>
      <c r="I32" s="429" t="str">
        <f t="shared" si="2"/>
        <v>Met</v>
      </c>
      <c r="J32" s="301" t="s">
        <v>191</v>
      </c>
      <c r="K32" s="301">
        <f t="shared" si="3"/>
        <v>1</v>
      </c>
      <c r="L32" s="430" t="str">
        <f t="shared" si="4"/>
        <v>No</v>
      </c>
      <c r="M32" s="431">
        <f t="shared" si="5"/>
        <v>3315.1000000000004</v>
      </c>
      <c r="P32" s="316" t="s">
        <v>548</v>
      </c>
      <c r="Q32" s="317" t="s">
        <v>15</v>
      </c>
    </row>
    <row r="33" spans="5:18" s="286" customFormat="1" ht="96" customHeight="1" x14ac:dyDescent="0.15">
      <c r="E33" s="301" t="s">
        <v>206</v>
      </c>
      <c r="F33" s="424" t="s">
        <v>188</v>
      </c>
      <c r="G33" s="427">
        <f t="shared" si="1"/>
        <v>74536</v>
      </c>
      <c r="H33" s="428">
        <v>17250</v>
      </c>
      <c r="I33" s="429" t="str">
        <f t="shared" si="2"/>
        <v>Not Met</v>
      </c>
      <c r="J33" s="301" t="s">
        <v>189</v>
      </c>
      <c r="K33" s="301">
        <f t="shared" si="3"/>
        <v>0</v>
      </c>
      <c r="L33" s="430" t="str">
        <f t="shared" si="4"/>
        <v>No</v>
      </c>
      <c r="M33" s="431">
        <f t="shared" si="5"/>
        <v>862.5</v>
      </c>
      <c r="P33" s="316" t="s">
        <v>549</v>
      </c>
      <c r="Q33" s="317" t="s">
        <v>15</v>
      </c>
    </row>
    <row r="34" spans="5:18" s="286" customFormat="1" ht="96" customHeight="1" x14ac:dyDescent="0.15">
      <c r="E34" s="301" t="s">
        <v>207</v>
      </c>
      <c r="F34" s="301" t="s">
        <v>190</v>
      </c>
      <c r="G34" s="427">
        <f t="shared" si="1"/>
        <v>20172</v>
      </c>
      <c r="H34" s="428">
        <v>6650</v>
      </c>
      <c r="I34" s="429" t="str">
        <f t="shared" si="2"/>
        <v>Not Met</v>
      </c>
      <c r="J34" s="301" t="s">
        <v>191</v>
      </c>
      <c r="K34" s="301">
        <f t="shared" si="3"/>
        <v>1</v>
      </c>
      <c r="L34" s="430" t="str">
        <f t="shared" si="4"/>
        <v>Yes</v>
      </c>
      <c r="M34" s="431">
        <f t="shared" si="5"/>
        <v>665</v>
      </c>
      <c r="P34" s="316" t="s">
        <v>550</v>
      </c>
      <c r="Q34" s="317" t="s">
        <v>18</v>
      </c>
    </row>
    <row r="35" spans="5:18" s="286" customFormat="1" x14ac:dyDescent="0.15">
      <c r="E35" s="301" t="s">
        <v>208</v>
      </c>
      <c r="F35" s="301" t="s">
        <v>192</v>
      </c>
      <c r="G35" s="427">
        <f t="shared" si="1"/>
        <v>89152</v>
      </c>
      <c r="H35" s="428">
        <v>62345</v>
      </c>
      <c r="I35" s="429" t="str">
        <f t="shared" si="2"/>
        <v>Met</v>
      </c>
      <c r="J35" s="301" t="s">
        <v>191</v>
      </c>
      <c r="K35" s="301">
        <f t="shared" si="3"/>
        <v>1</v>
      </c>
      <c r="L35" s="430" t="str">
        <f t="shared" si="4"/>
        <v>No</v>
      </c>
      <c r="M35" s="431">
        <f t="shared" si="5"/>
        <v>6234.5</v>
      </c>
      <c r="Q35" s="345" t="str">
        <f>_xlfn.CONCAT(Q30:Q34)</f>
        <v>ACAAD</v>
      </c>
      <c r="R35" s="286" t="s">
        <v>22</v>
      </c>
    </row>
    <row r="36" spans="5:18" s="286" customFormat="1" x14ac:dyDescent="0.15">
      <c r="E36" s="301" t="s">
        <v>209</v>
      </c>
      <c r="F36" s="301" t="s">
        <v>190</v>
      </c>
      <c r="G36" s="427">
        <f t="shared" si="1"/>
        <v>20172</v>
      </c>
      <c r="H36" s="428">
        <v>15991</v>
      </c>
      <c r="I36" s="429" t="str">
        <f t="shared" si="2"/>
        <v>Not Met</v>
      </c>
      <c r="J36" s="301" t="s">
        <v>191</v>
      </c>
      <c r="K36" s="301">
        <f t="shared" si="3"/>
        <v>1</v>
      </c>
      <c r="L36" s="430" t="str">
        <f t="shared" si="4"/>
        <v>Yes</v>
      </c>
      <c r="M36" s="431">
        <f t="shared" si="5"/>
        <v>1599.1000000000001</v>
      </c>
    </row>
    <row r="37" spans="5:18" s="286" customFormat="1" x14ac:dyDescent="0.15">
      <c r="E37" s="301" t="s">
        <v>210</v>
      </c>
      <c r="F37" s="424" t="s">
        <v>188</v>
      </c>
      <c r="G37" s="427">
        <f t="shared" si="1"/>
        <v>74536</v>
      </c>
      <c r="H37" s="428">
        <v>36608</v>
      </c>
      <c r="I37" s="429" t="str">
        <f t="shared" si="2"/>
        <v>Met</v>
      </c>
      <c r="J37" s="301" t="s">
        <v>191</v>
      </c>
      <c r="K37" s="301">
        <f t="shared" si="3"/>
        <v>1</v>
      </c>
      <c r="L37" s="430" t="str">
        <f t="shared" si="4"/>
        <v>No</v>
      </c>
      <c r="M37" s="431">
        <f t="shared" si="5"/>
        <v>3660.8</v>
      </c>
    </row>
    <row r="38" spans="5:18" s="286" customFormat="1" x14ac:dyDescent="0.15">
      <c r="E38" s="301" t="s">
        <v>211</v>
      </c>
      <c r="F38" s="301" t="s">
        <v>190</v>
      </c>
      <c r="G38" s="427">
        <f t="shared" si="1"/>
        <v>20172</v>
      </c>
      <c r="H38" s="431">
        <v>8019</v>
      </c>
      <c r="I38" s="429" t="str">
        <f t="shared" si="2"/>
        <v>Not Met</v>
      </c>
      <c r="J38" s="301" t="s">
        <v>191</v>
      </c>
      <c r="K38" s="301">
        <f t="shared" si="3"/>
        <v>1</v>
      </c>
      <c r="L38" s="430" t="str">
        <f t="shared" si="4"/>
        <v>Yes</v>
      </c>
      <c r="M38" s="431">
        <f t="shared" si="5"/>
        <v>801.90000000000009</v>
      </c>
    </row>
    <row r="39" spans="5:18" s="286" customFormat="1" hidden="1" x14ac:dyDescent="0.15">
      <c r="E39" s="301"/>
      <c r="F39" s="301"/>
      <c r="G39" s="427"/>
      <c r="H39" s="431"/>
      <c r="I39" s="429"/>
      <c r="J39" s="301">
        <v>1000</v>
      </c>
      <c r="K39" s="301">
        <f>IF(J39=L$23,1,0)</f>
        <v>0</v>
      </c>
      <c r="L39" s="430" t="str">
        <f>IF(AND(F39=I$23,K39=1),"Yes","No")</f>
        <v>No</v>
      </c>
      <c r="M39" s="431">
        <f t="shared" si="5"/>
        <v>0</v>
      </c>
    </row>
    <row r="40" spans="5:18" s="286" customFormat="1" x14ac:dyDescent="0.15">
      <c r="E40" s="301" t="s">
        <v>212</v>
      </c>
      <c r="F40" s="301" t="s">
        <v>192</v>
      </c>
      <c r="G40" s="427">
        <f>_xlfn.IFS(F40=I$22,H$22,F40=I$23,H$23,F40=I$24,H$24)</f>
        <v>89152</v>
      </c>
      <c r="H40" s="431">
        <v>28889</v>
      </c>
      <c r="I40" s="429" t="str">
        <f>IF(H40&gt;=I$28, "Met", "Not Met")</f>
        <v>Met</v>
      </c>
      <c r="J40" s="301" t="s">
        <v>189</v>
      </c>
      <c r="K40" s="301">
        <f t="shared" si="3"/>
        <v>0</v>
      </c>
      <c r="L40" s="430" t="str">
        <f t="shared" si="4"/>
        <v>No</v>
      </c>
      <c r="M40" s="431">
        <f t="shared" si="5"/>
        <v>1444.45</v>
      </c>
    </row>
    <row r="41" spans="5:18" s="286" customFormat="1" x14ac:dyDescent="0.15">
      <c r="E41" s="301" t="s">
        <v>213</v>
      </c>
      <c r="F41" s="301" t="s">
        <v>188</v>
      </c>
      <c r="G41" s="427">
        <f>_xlfn.IFS(F41=I$22,H$22,F41=I$23,H$23,F41=I$24,H$24)</f>
        <v>74536</v>
      </c>
      <c r="H41" s="431">
        <v>12390</v>
      </c>
      <c r="I41" s="429" t="str">
        <f>IF(H41&gt;=I$28, "Met", "Not Met")</f>
        <v>Not Met</v>
      </c>
      <c r="J41" s="301" t="s">
        <v>189</v>
      </c>
      <c r="K41" s="301">
        <f t="shared" si="3"/>
        <v>0</v>
      </c>
      <c r="L41" s="430" t="str">
        <f t="shared" si="4"/>
        <v>No</v>
      </c>
      <c r="M41" s="431">
        <f t="shared" si="5"/>
        <v>619.5</v>
      </c>
    </row>
    <row r="42" spans="5:18" s="286" customFormat="1" x14ac:dyDescent="0.15">
      <c r="E42" s="301" t="s">
        <v>214</v>
      </c>
      <c r="F42" s="424" t="s">
        <v>192</v>
      </c>
      <c r="G42" s="427">
        <f>_xlfn.IFS(F42=I$22,H$22,F42=I$23,H$23,F42=I$24,H$24)</f>
        <v>89152</v>
      </c>
      <c r="H42" s="431">
        <v>75292</v>
      </c>
      <c r="I42" s="429" t="str">
        <f>IF(H42&gt;=I$28, "Met", "Not Met")</f>
        <v>Met</v>
      </c>
      <c r="J42" s="301" t="s">
        <v>191</v>
      </c>
      <c r="K42" s="301">
        <f t="shared" si="3"/>
        <v>1</v>
      </c>
      <c r="L42" s="430" t="str">
        <f t="shared" si="4"/>
        <v>No</v>
      </c>
      <c r="M42" s="431">
        <f t="shared" si="5"/>
        <v>7529.2000000000007</v>
      </c>
    </row>
    <row r="43" spans="5:18" s="286" customFormat="1" x14ac:dyDescent="0.15">
      <c r="E43" s="301" t="s">
        <v>215</v>
      </c>
      <c r="F43" s="424" t="s">
        <v>188</v>
      </c>
      <c r="G43" s="427">
        <f>_xlfn.IFS(F43=I$22,H$22,F43=I$23,H$23,F43=I$24,H$24)</f>
        <v>74536</v>
      </c>
      <c r="H43" s="431">
        <v>6287</v>
      </c>
      <c r="I43" s="429" t="str">
        <f>IF(H43&gt;=I$28, "Met", "Not Met")</f>
        <v>Not Met</v>
      </c>
      <c r="J43" s="301" t="s">
        <v>189</v>
      </c>
      <c r="K43" s="301">
        <f t="shared" si="3"/>
        <v>0</v>
      </c>
      <c r="L43" s="430" t="str">
        <f t="shared" si="4"/>
        <v>No</v>
      </c>
      <c r="M43" s="431">
        <f t="shared" si="5"/>
        <v>314.35000000000002</v>
      </c>
    </row>
  </sheetData>
  <mergeCells count="3">
    <mergeCell ref="E6:L7"/>
    <mergeCell ref="H20:I20"/>
    <mergeCell ref="L20:M20"/>
  </mergeCells>
  <conditionalFormatting sqref="D1:D2 AA1:AA2">
    <cfRule type="expression" dxfId="48" priority="3">
      <formula>$D$2/$E$2&gt;=0.05</formula>
    </cfRule>
  </conditionalFormatting>
  <conditionalFormatting sqref="E1:E2 AB1:AB2">
    <cfRule type="expression" dxfId="47" priority="4">
      <formula>$D$2/$E$2&gt;=0.1</formula>
    </cfRule>
  </conditionalFormatting>
  <conditionalFormatting sqref="F1:F2 AC1:AC2">
    <cfRule type="expression" dxfId="46" priority="5">
      <formula>$D$2/$E$2&gt;=0.15</formula>
    </cfRule>
  </conditionalFormatting>
  <conditionalFormatting sqref="G1:G2 AD1:AD2">
    <cfRule type="expression" dxfId="45" priority="6">
      <formula>$D$2/$E$2&gt;=0.2</formula>
    </cfRule>
  </conditionalFormatting>
  <conditionalFormatting sqref="H1:H2 AE1:AE2">
    <cfRule type="expression" dxfId="44" priority="7">
      <formula>$D$2/$E$2&gt;=0.25</formula>
    </cfRule>
  </conditionalFormatting>
  <conditionalFormatting sqref="I1:I2 AF1:AF2">
    <cfRule type="expression" dxfId="43" priority="8">
      <formula>$D$2/$E$2&gt;=0.3</formula>
    </cfRule>
  </conditionalFormatting>
  <conditionalFormatting sqref="J1:J2 AG1:AG2">
    <cfRule type="expression" dxfId="42" priority="9">
      <formula>$D$2/$E$2&gt;=0.35</formula>
    </cfRule>
  </conditionalFormatting>
  <conditionalFormatting sqref="K1:K2 AH1:AH2">
    <cfRule type="expression" dxfId="41" priority="10">
      <formula>$D$2/$E$2&gt;=0.4</formula>
    </cfRule>
  </conditionalFormatting>
  <conditionalFormatting sqref="L1:L2 AI1:AI2">
    <cfRule type="expression" dxfId="40" priority="11">
      <formula>$D$2/$E$2&gt;=0.45</formula>
    </cfRule>
  </conditionalFormatting>
  <conditionalFormatting sqref="N1:N2 AK1:AK2">
    <cfRule type="expression" dxfId="39" priority="13">
      <formula>$D$2/$E$2&gt;=0.55</formula>
    </cfRule>
  </conditionalFormatting>
  <conditionalFormatting sqref="O1:O2 AL1:AL2">
    <cfRule type="expression" dxfId="38" priority="14">
      <formula>$D$2/$E$2&gt;=0.6</formula>
    </cfRule>
  </conditionalFormatting>
  <conditionalFormatting sqref="P1:P2 AM1:AM2">
    <cfRule type="expression" dxfId="37" priority="15">
      <formula>$D$2/$E$2&gt;=0.65</formula>
    </cfRule>
  </conditionalFormatting>
  <conditionalFormatting sqref="Q1:Q2 AN1:AN2">
    <cfRule type="expression" dxfId="36" priority="16">
      <formula>$D$2/$E$2&gt;=0.7</formula>
    </cfRule>
  </conditionalFormatting>
  <conditionalFormatting sqref="M1:M2 AJ1:AJ2">
    <cfRule type="expression" dxfId="35" priority="12">
      <formula>$D$2/$E$2&gt;=0.5</formula>
    </cfRule>
  </conditionalFormatting>
  <conditionalFormatting sqref="S1">
    <cfRule type="expression" dxfId="34" priority="2">
      <formula>$S$1&lt;&gt;""</formula>
    </cfRule>
  </conditionalFormatting>
  <conditionalFormatting sqref="D1:R2 AA1:AR2 S2:U2 T1:U1">
    <cfRule type="expression" dxfId="33" priority="1" stopIfTrue="1">
      <formula>$S$1="Feedback OFF"</formula>
    </cfRule>
  </conditionalFormatting>
  <conditionalFormatting sqref="R1:R2 AO1:AO2">
    <cfRule type="expression" dxfId="32" priority="17">
      <formula>$D$2/$E$2&gt;=0.75</formula>
    </cfRule>
  </conditionalFormatting>
  <conditionalFormatting sqref="S1:S2 AP1:AP2">
    <cfRule type="expression" dxfId="31" priority="18">
      <formula>$D$2/$E$2&gt;=0.8</formula>
    </cfRule>
  </conditionalFormatting>
  <conditionalFormatting sqref="T1:T2 AQ1:AQ2">
    <cfRule type="expression" dxfId="30" priority="19">
      <formula>$D$2/$E$2&gt;=0.85</formula>
    </cfRule>
  </conditionalFormatting>
  <conditionalFormatting sqref="U1:U2 AR1:AR2">
    <cfRule type="expression" dxfId="29" priority="20">
      <formula>$D$2/$E$2&gt;=1</formula>
    </cfRule>
  </conditionalFormatting>
  <dataValidations count="2">
    <dataValidation type="list" allowBlank="1" showInputMessage="1" showErrorMessage="1" sqref="Q30:Q34" xr:uid="{A5526750-7391-8E4C-9F4F-BA826DE22B12}">
      <formula1>"A,B,C,D"</formula1>
    </dataValidation>
    <dataValidation type="list" allowBlank="1" showInputMessage="1" showErrorMessage="1" sqref="P1" xr:uid="{401E7835-EF94-D748-BA36-C78EE7474397}">
      <formula1>"Feedback ON, Taunting ON, Feedback OFF"</formula1>
    </dataValidation>
  </dataValidation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02922-E8B8-FA49-88C5-19C41BB70A83}">
  <sheetPr>
    <tabColor rgb="FF4FADEA"/>
  </sheetPr>
  <dimension ref="E1:Q74"/>
  <sheetViews>
    <sheetView showGridLines="0" topLeftCell="A20" zoomScale="70" zoomScaleNormal="70" zoomScalePageLayoutView="80" workbookViewId="0">
      <selection activeCell="R26" sqref="R26"/>
    </sheetView>
  </sheetViews>
  <sheetFormatPr baseColWidth="10" defaultColWidth="60.6640625" defaultRowHeight="9" x14ac:dyDescent="0.15"/>
  <cols>
    <col min="1" max="3" width="1" style="286" customWidth="1"/>
    <col min="4" max="4" width="1.1640625" style="286" customWidth="1"/>
    <col min="5" max="5" width="16" style="286" customWidth="1"/>
    <col min="6" max="6" width="11.6640625" style="286" bestFit="1" customWidth="1"/>
    <col min="7" max="7" width="13" style="286" customWidth="1"/>
    <col min="8" max="8" width="14.83203125" style="286" customWidth="1"/>
    <col min="9" max="9" width="14" style="286" customWidth="1"/>
    <col min="10" max="10" width="15" style="286" customWidth="1"/>
    <col min="11" max="11" width="19.6640625" style="286" customWidth="1"/>
    <col min="12" max="12" width="13.1640625" style="286" bestFit="1" customWidth="1"/>
    <col min="13" max="13" width="13.5" style="286" customWidth="1"/>
    <col min="14" max="14" width="11.83203125" style="286" customWidth="1"/>
    <col min="15" max="15" width="12.1640625" style="286" bestFit="1" customWidth="1"/>
    <col min="16" max="16" width="129" style="286" customWidth="1"/>
    <col min="17" max="17" width="15" style="286" customWidth="1"/>
    <col min="18" max="18" width="2.6640625" style="286" customWidth="1"/>
    <col min="19" max="19" width="12" style="286" customWidth="1"/>
    <col min="20" max="20" width="10.83203125" style="286" customWidth="1"/>
    <col min="21" max="16384" width="60.6640625" style="286"/>
  </cols>
  <sheetData>
    <row r="1" spans="5:14" s="327" customFormat="1" x14ac:dyDescent="0.15"/>
    <row r="2" spans="5:14" s="327" customFormat="1" x14ac:dyDescent="0.15"/>
    <row r="3" spans="5:14" s="286" customFormat="1" ht="5" customHeight="1" x14ac:dyDescent="0.15"/>
    <row r="4" spans="5:14" s="286" customFormat="1" ht="9" customHeight="1" x14ac:dyDescent="0.15"/>
    <row r="5" spans="5:14" s="286" customFormat="1" x14ac:dyDescent="0.15">
      <c r="E5" s="303">
        <v>0</v>
      </c>
      <c r="N5" s="438"/>
    </row>
    <row r="6" spans="5:14" s="286" customFormat="1" x14ac:dyDescent="0.15">
      <c r="E6" s="404">
        <v>0</v>
      </c>
      <c r="F6" s="404"/>
      <c r="G6" s="404"/>
      <c r="H6" s="404"/>
      <c r="I6" s="404"/>
      <c r="J6" s="404"/>
      <c r="K6" s="404"/>
      <c r="L6" s="404"/>
      <c r="M6" s="404"/>
      <c r="N6" s="438"/>
    </row>
    <row r="7" spans="5:14" s="286" customFormat="1" x14ac:dyDescent="0.15">
      <c r="E7" s="404"/>
      <c r="F7" s="404"/>
      <c r="G7" s="404"/>
      <c r="H7" s="404"/>
      <c r="I7" s="404"/>
      <c r="J7" s="404"/>
      <c r="K7" s="404"/>
      <c r="L7" s="404"/>
      <c r="M7" s="404"/>
      <c r="N7" s="438"/>
    </row>
    <row r="8" spans="5:14" s="286" customFormat="1" x14ac:dyDescent="0.15">
      <c r="E8" s="405"/>
      <c r="F8" s="405"/>
      <c r="G8" s="405"/>
      <c r="H8" s="405"/>
      <c r="I8" s="405"/>
      <c r="J8" s="405"/>
      <c r="K8" s="405"/>
      <c r="L8" s="405"/>
      <c r="M8" s="405"/>
      <c r="N8" s="438"/>
    </row>
    <row r="9" spans="5:14" s="286" customFormat="1" x14ac:dyDescent="0.15">
      <c r="E9" s="303">
        <v>0</v>
      </c>
      <c r="N9" s="438"/>
    </row>
    <row r="10" spans="5:14" s="286" customFormat="1" x14ac:dyDescent="0.15">
      <c r="E10" s="441">
        <v>0</v>
      </c>
      <c r="N10" s="438"/>
    </row>
    <row r="11" spans="5:14" s="286" customFormat="1" x14ac:dyDescent="0.15">
      <c r="E11" s="406">
        <v>0</v>
      </c>
      <c r="N11" s="438"/>
    </row>
    <row r="12" spans="5:14" s="286" customFormat="1" x14ac:dyDescent="0.15">
      <c r="E12" s="406">
        <v>0</v>
      </c>
      <c r="N12" s="438"/>
    </row>
    <row r="13" spans="5:14" s="286" customFormat="1" x14ac:dyDescent="0.15">
      <c r="E13" s="406">
        <v>0</v>
      </c>
      <c r="N13" s="438"/>
    </row>
    <row r="14" spans="5:14" s="286" customFormat="1" x14ac:dyDescent="0.15">
      <c r="E14" s="406">
        <v>0</v>
      </c>
      <c r="N14" s="438"/>
    </row>
    <row r="15" spans="5:14" s="286" customFormat="1" x14ac:dyDescent="0.15">
      <c r="E15" s="408">
        <v>0</v>
      </c>
      <c r="N15" s="438"/>
    </row>
    <row r="16" spans="5:14" s="286" customFormat="1" ht="16" customHeight="1" x14ac:dyDescent="0.15">
      <c r="E16" s="439">
        <v>0</v>
      </c>
      <c r="F16" s="439"/>
      <c r="G16" s="439"/>
      <c r="H16" s="439"/>
      <c r="I16" s="439"/>
      <c r="J16" s="439"/>
      <c r="K16" s="439"/>
      <c r="L16" s="439"/>
      <c r="M16" s="439"/>
      <c r="N16" s="438"/>
    </row>
    <row r="17" spans="5:17" s="286" customFormat="1" x14ac:dyDescent="0.15">
      <c r="E17" s="440">
        <v>0</v>
      </c>
      <c r="F17" s="440"/>
      <c r="G17" s="440"/>
      <c r="H17" s="440"/>
      <c r="I17" s="440"/>
      <c r="J17" s="440"/>
      <c r="K17" s="440"/>
      <c r="L17" s="440"/>
      <c r="M17" s="440"/>
      <c r="N17" s="438"/>
    </row>
    <row r="18" spans="5:17" s="286" customFormat="1" x14ac:dyDescent="0.15">
      <c r="E18" s="302">
        <v>0</v>
      </c>
      <c r="N18" s="438"/>
    </row>
    <row r="19" spans="5:17" s="286" customFormat="1" x14ac:dyDescent="0.15">
      <c r="E19" s="302"/>
      <c r="N19" s="438"/>
    </row>
    <row r="20" spans="5:17" s="286" customFormat="1" x14ac:dyDescent="0.15">
      <c r="N20" s="438"/>
    </row>
    <row r="21" spans="5:17" s="286" customFormat="1" x14ac:dyDescent="0.15">
      <c r="E21" s="423">
        <v>0</v>
      </c>
      <c r="G21" s="442">
        <v>0</v>
      </c>
      <c r="H21" s="442"/>
      <c r="K21" s="442">
        <v>0</v>
      </c>
      <c r="L21" s="442"/>
      <c r="N21" s="438"/>
    </row>
    <row r="22" spans="5:17" s="286" customFormat="1" x14ac:dyDescent="0.15">
      <c r="E22" s="392">
        <v>0</v>
      </c>
      <c r="G22" s="307">
        <v>0</v>
      </c>
      <c r="H22" s="340">
        <v>0</v>
      </c>
      <c r="I22" s="340"/>
      <c r="K22" s="443">
        <v>0</v>
      </c>
      <c r="L22" s="307">
        <v>0</v>
      </c>
    </row>
    <row r="23" spans="5:17" s="286" customFormat="1" x14ac:dyDescent="0.15">
      <c r="E23" s="392">
        <v>0</v>
      </c>
      <c r="G23" s="307">
        <v>0</v>
      </c>
      <c r="H23" s="340">
        <v>0</v>
      </c>
      <c r="I23" s="340"/>
      <c r="K23" s="301">
        <v>0</v>
      </c>
      <c r="L23" s="429">
        <v>0</v>
      </c>
    </row>
    <row r="24" spans="5:17" s="286" customFormat="1" x14ac:dyDescent="0.15">
      <c r="G24" s="307">
        <v>0</v>
      </c>
      <c r="H24" s="340">
        <v>0</v>
      </c>
      <c r="I24" s="340"/>
      <c r="K24" s="301">
        <v>0</v>
      </c>
      <c r="L24" s="429">
        <v>0</v>
      </c>
    </row>
    <row r="25" spans="5:17" s="286" customFormat="1" x14ac:dyDescent="0.15">
      <c r="K25" s="301">
        <v>0</v>
      </c>
      <c r="L25" s="429">
        <v>0</v>
      </c>
    </row>
    <row r="27" spans="5:17" s="286" customFormat="1" x14ac:dyDescent="0.15">
      <c r="I27" s="423">
        <v>0</v>
      </c>
      <c r="K27" s="423">
        <v>0</v>
      </c>
      <c r="L27" s="423">
        <v>0</v>
      </c>
      <c r="M27" s="423">
        <v>0</v>
      </c>
      <c r="N27" s="423">
        <v>0</v>
      </c>
    </row>
    <row r="28" spans="5:17" s="286" customFormat="1" ht="37.75" customHeight="1" x14ac:dyDescent="0.15">
      <c r="E28" s="444">
        <v>0</v>
      </c>
      <c r="F28" s="423">
        <v>0</v>
      </c>
      <c r="G28" s="423">
        <v>0</v>
      </c>
      <c r="H28" s="423">
        <v>0</v>
      </c>
      <c r="I28" s="423">
        <v>0</v>
      </c>
      <c r="J28" s="423">
        <v>0</v>
      </c>
      <c r="K28" s="423">
        <v>0</v>
      </c>
      <c r="L28" s="423">
        <v>0</v>
      </c>
      <c r="M28" s="423">
        <v>0</v>
      </c>
      <c r="N28" s="423">
        <v>0</v>
      </c>
      <c r="P28" s="303">
        <v>0</v>
      </c>
      <c r="Q28" s="307">
        <v>0</v>
      </c>
    </row>
    <row r="29" spans="5:17" s="286" customFormat="1" ht="92" customHeight="1" x14ac:dyDescent="0.15">
      <c r="E29" s="445">
        <v>0</v>
      </c>
      <c r="F29" s="446">
        <v>0</v>
      </c>
      <c r="G29" s="392">
        <v>0</v>
      </c>
      <c r="H29" s="447">
        <v>0</v>
      </c>
      <c r="I29" s="301">
        <v>1</v>
      </c>
      <c r="J29" s="301">
        <v>0</v>
      </c>
      <c r="K29" s="301">
        <v>1</v>
      </c>
      <c r="L29" s="302">
        <v>1</v>
      </c>
      <c r="M29" s="340">
        <v>1</v>
      </c>
      <c r="N29" s="448">
        <v>1</v>
      </c>
      <c r="P29" s="449">
        <v>0</v>
      </c>
      <c r="Q29" s="419">
        <v>1</v>
      </c>
    </row>
    <row r="30" spans="5:17" s="286" customFormat="1" ht="92" customHeight="1" x14ac:dyDescent="0.15">
      <c r="E30" s="445">
        <v>0</v>
      </c>
      <c r="F30" s="446">
        <v>0</v>
      </c>
      <c r="G30" s="392">
        <v>0</v>
      </c>
      <c r="H30" s="447">
        <v>0</v>
      </c>
      <c r="I30" s="301">
        <v>1</v>
      </c>
      <c r="J30" s="301">
        <v>0</v>
      </c>
      <c r="K30" s="301">
        <v>1</v>
      </c>
      <c r="L30" s="302">
        <v>1</v>
      </c>
      <c r="M30" s="340">
        <v>1</v>
      </c>
      <c r="N30" s="448">
        <v>1</v>
      </c>
      <c r="P30" s="449">
        <v>0</v>
      </c>
      <c r="Q30" s="419">
        <v>1</v>
      </c>
    </row>
    <row r="31" spans="5:17" s="286" customFormat="1" ht="92" customHeight="1" x14ac:dyDescent="0.15">
      <c r="E31" s="445">
        <v>0</v>
      </c>
      <c r="F31" s="446">
        <v>0</v>
      </c>
      <c r="G31" s="392">
        <v>0</v>
      </c>
      <c r="H31" s="447">
        <v>0</v>
      </c>
      <c r="I31" s="301">
        <v>0</v>
      </c>
      <c r="J31" s="301">
        <v>0</v>
      </c>
      <c r="K31" s="301">
        <v>0</v>
      </c>
      <c r="L31" s="302">
        <v>0</v>
      </c>
      <c r="M31" s="340">
        <v>0</v>
      </c>
      <c r="N31" s="448">
        <v>0</v>
      </c>
      <c r="P31" s="449">
        <v>0</v>
      </c>
      <c r="Q31" s="419">
        <v>1</v>
      </c>
    </row>
    <row r="32" spans="5:17" s="286" customFormat="1" ht="92" customHeight="1" x14ac:dyDescent="0.15">
      <c r="E32" s="445">
        <v>0</v>
      </c>
      <c r="F32" s="446">
        <v>0</v>
      </c>
      <c r="G32" s="392">
        <v>0</v>
      </c>
      <c r="H32" s="447">
        <v>0</v>
      </c>
      <c r="I32" s="301">
        <v>0</v>
      </c>
      <c r="J32" s="301">
        <v>0</v>
      </c>
      <c r="K32" s="301">
        <v>0</v>
      </c>
      <c r="L32" s="302">
        <v>0</v>
      </c>
      <c r="M32" s="340">
        <v>0</v>
      </c>
      <c r="N32" s="448">
        <v>0</v>
      </c>
      <c r="P32" s="449">
        <v>0</v>
      </c>
      <c r="Q32" s="419">
        <v>1</v>
      </c>
    </row>
    <row r="33" spans="5:17" s="286" customFormat="1" ht="107" customHeight="1" x14ac:dyDescent="0.15">
      <c r="E33" s="445">
        <v>0</v>
      </c>
      <c r="F33" s="446">
        <v>0</v>
      </c>
      <c r="G33" s="392">
        <v>0</v>
      </c>
      <c r="H33" s="447">
        <v>0</v>
      </c>
      <c r="I33" s="301">
        <v>0</v>
      </c>
      <c r="J33" s="301">
        <v>0</v>
      </c>
      <c r="K33" s="301">
        <v>0</v>
      </c>
      <c r="L33" s="302">
        <v>0</v>
      </c>
      <c r="M33" s="340">
        <v>0</v>
      </c>
      <c r="N33" s="448">
        <v>0</v>
      </c>
      <c r="P33" s="449">
        <v>0</v>
      </c>
      <c r="Q33" s="419">
        <v>1</v>
      </c>
    </row>
    <row r="34" spans="5:17" s="286" customFormat="1" x14ac:dyDescent="0.15">
      <c r="E34" s="445">
        <v>0</v>
      </c>
      <c r="F34" s="446">
        <v>0</v>
      </c>
      <c r="G34" s="392">
        <v>0</v>
      </c>
      <c r="H34" s="447">
        <v>0</v>
      </c>
      <c r="I34" s="301">
        <v>0</v>
      </c>
      <c r="J34" s="301">
        <v>0</v>
      </c>
      <c r="K34" s="301">
        <v>0</v>
      </c>
      <c r="L34" s="302">
        <v>0</v>
      </c>
      <c r="M34" s="340">
        <v>0</v>
      </c>
      <c r="N34" s="448">
        <v>0</v>
      </c>
    </row>
    <row r="35" spans="5:17" s="286" customFormat="1" x14ac:dyDescent="0.15">
      <c r="E35" s="445">
        <v>0</v>
      </c>
      <c r="F35" s="446">
        <v>0</v>
      </c>
      <c r="G35" s="392">
        <v>0</v>
      </c>
      <c r="H35" s="447">
        <v>0</v>
      </c>
      <c r="I35" s="301">
        <v>0</v>
      </c>
      <c r="J35" s="301">
        <v>0</v>
      </c>
      <c r="K35" s="301">
        <v>0</v>
      </c>
      <c r="L35" s="302">
        <v>0</v>
      </c>
      <c r="M35" s="340">
        <v>0</v>
      </c>
      <c r="N35" s="448">
        <v>0</v>
      </c>
    </row>
    <row r="36" spans="5:17" s="286" customFormat="1" x14ac:dyDescent="0.15">
      <c r="E36" s="445">
        <v>0</v>
      </c>
      <c r="F36" s="446">
        <v>0</v>
      </c>
      <c r="G36" s="392">
        <v>0</v>
      </c>
      <c r="H36" s="447">
        <v>0</v>
      </c>
      <c r="I36" s="301">
        <v>0</v>
      </c>
      <c r="J36" s="301">
        <v>0</v>
      </c>
      <c r="K36" s="301">
        <v>0</v>
      </c>
      <c r="L36" s="302">
        <v>0</v>
      </c>
      <c r="M36" s="340">
        <v>0</v>
      </c>
      <c r="N36" s="448">
        <v>0</v>
      </c>
    </row>
    <row r="37" spans="5:17" s="286" customFormat="1" ht="15.5" customHeight="1" x14ac:dyDescent="0.15">
      <c r="E37" s="445">
        <v>0</v>
      </c>
      <c r="F37" s="446">
        <v>0</v>
      </c>
      <c r="G37" s="392">
        <v>0</v>
      </c>
      <c r="H37" s="447">
        <v>0</v>
      </c>
      <c r="I37" s="301">
        <v>0</v>
      </c>
      <c r="J37" s="301">
        <v>0</v>
      </c>
      <c r="K37" s="301">
        <v>0</v>
      </c>
      <c r="L37" s="302">
        <v>0</v>
      </c>
      <c r="M37" s="340">
        <v>0</v>
      </c>
      <c r="N37" s="448">
        <v>0</v>
      </c>
    </row>
    <row r="38" spans="5:17" s="286" customFormat="1" ht="15.5" customHeight="1" x14ac:dyDescent="0.15">
      <c r="E38" s="445">
        <v>0</v>
      </c>
      <c r="F38" s="446">
        <v>0</v>
      </c>
      <c r="G38" s="392">
        <v>0</v>
      </c>
      <c r="H38" s="447">
        <v>0</v>
      </c>
      <c r="I38" s="301">
        <v>0</v>
      </c>
      <c r="J38" s="301">
        <v>0</v>
      </c>
      <c r="K38" s="301">
        <v>0</v>
      </c>
      <c r="L38" s="302">
        <v>0</v>
      </c>
      <c r="M38" s="340">
        <v>0</v>
      </c>
      <c r="N38" s="448">
        <v>0</v>
      </c>
    </row>
    <row r="39" spans="5:17" s="286" customFormat="1" ht="15.5" customHeight="1" x14ac:dyDescent="0.15">
      <c r="E39" s="445">
        <v>0</v>
      </c>
      <c r="F39" s="446">
        <v>0</v>
      </c>
      <c r="G39" s="392">
        <v>0</v>
      </c>
      <c r="H39" s="447">
        <v>0</v>
      </c>
      <c r="I39" s="301">
        <v>0</v>
      </c>
      <c r="J39" s="301">
        <v>0</v>
      </c>
      <c r="K39" s="301">
        <v>0</v>
      </c>
      <c r="L39" s="302">
        <v>0</v>
      </c>
      <c r="M39" s="340">
        <v>0</v>
      </c>
      <c r="N39" s="448">
        <v>0</v>
      </c>
    </row>
    <row r="40" spans="5:17" s="286" customFormat="1" ht="15.5" customHeight="1" x14ac:dyDescent="0.15">
      <c r="E40" s="445">
        <v>0</v>
      </c>
      <c r="F40" s="446">
        <v>0</v>
      </c>
      <c r="G40" s="392">
        <v>0</v>
      </c>
      <c r="H40" s="447">
        <v>0</v>
      </c>
      <c r="I40" s="301">
        <v>1</v>
      </c>
      <c r="J40" s="301">
        <v>0</v>
      </c>
      <c r="K40" s="301">
        <v>1</v>
      </c>
      <c r="L40" s="302">
        <v>1</v>
      </c>
      <c r="M40" s="340">
        <v>1</v>
      </c>
      <c r="N40" s="448">
        <v>1</v>
      </c>
    </row>
    <row r="41" spans="5:17" s="286" customFormat="1" x14ac:dyDescent="0.15">
      <c r="G41" s="423">
        <v>0</v>
      </c>
      <c r="H41" s="447">
        <v>1</v>
      </c>
    </row>
    <row r="43" spans="5:17" s="286" customFormat="1" ht="16" customHeight="1" x14ac:dyDescent="0.15"/>
    <row r="44" spans="5:17" s="286" customFormat="1" x14ac:dyDescent="0.15"/>
    <row r="45" spans="5:17" s="286" customFormat="1" ht="84" customHeight="1" x14ac:dyDescent="0.15"/>
    <row r="46" spans="5:17" s="286" customFormat="1" ht="100.25" customHeight="1" x14ac:dyDescent="0.15"/>
    <row r="47" spans="5:17" s="286" customFormat="1" ht="91.25" customHeight="1" x14ac:dyDescent="0.15"/>
    <row r="48" spans="5:17" s="286" customFormat="1" ht="91.25" customHeight="1" x14ac:dyDescent="0.15"/>
    <row r="49" s="286" customFormat="1" ht="91.25" customHeight="1" x14ac:dyDescent="0.15"/>
    <row r="50" s="286" customFormat="1" ht="16" customHeight="1" x14ac:dyDescent="0.15"/>
    <row r="51" s="286" customFormat="1" x14ac:dyDescent="0.15"/>
    <row r="52" s="286" customFormat="1" x14ac:dyDescent="0.15"/>
    <row r="53" s="286" customFormat="1" x14ac:dyDescent="0.15"/>
    <row r="54" s="286" customFormat="1" x14ac:dyDescent="0.15"/>
    <row r="55" s="286" customFormat="1" x14ac:dyDescent="0.15"/>
    <row r="56" s="286" customFormat="1" x14ac:dyDescent="0.15"/>
    <row r="57" s="286" customFormat="1" x14ac:dyDescent="0.15"/>
    <row r="58" s="286" customFormat="1" x14ac:dyDescent="0.15"/>
    <row r="59" s="286" customFormat="1" x14ac:dyDescent="0.15"/>
    <row r="60" s="286" customFormat="1" x14ac:dyDescent="0.15"/>
    <row r="61" s="286" customFormat="1" x14ac:dyDescent="0.15"/>
    <row r="62" s="286" customFormat="1" x14ac:dyDescent="0.15"/>
    <row r="63" s="286" customFormat="1" x14ac:dyDescent="0.15"/>
    <row r="64" s="286" customFormat="1" x14ac:dyDescent="0.15"/>
    <row r="65" s="286" customFormat="1" x14ac:dyDescent="0.15"/>
    <row r="66" s="286" customFormat="1" x14ac:dyDescent="0.15"/>
    <row r="67" s="286" customFormat="1" x14ac:dyDescent="0.15"/>
    <row r="68" s="286" customFormat="1" x14ac:dyDescent="0.15"/>
    <row r="69" s="286" customFormat="1" x14ac:dyDescent="0.15"/>
    <row r="70" s="286" customFormat="1" x14ac:dyDescent="0.15"/>
    <row r="71" s="286" customFormat="1" x14ac:dyDescent="0.15"/>
    <row r="72" s="286" customFormat="1" x14ac:dyDescent="0.15"/>
    <row r="73" s="286" customFormat="1" x14ac:dyDescent="0.15"/>
    <row r="74" s="286" customFormat="1" x14ac:dyDescent="0.15"/>
  </sheetData>
  <mergeCells count="5">
    <mergeCell ref="E6:M7"/>
    <mergeCell ref="E16:M16"/>
    <mergeCell ref="E17:M17"/>
    <mergeCell ref="G21:H21"/>
    <mergeCell ref="K21:L21"/>
  </mergeCells>
  <pageMargins left="0.7" right="0.7" top="0.75" bottom="0.75" header="0.3" footer="0.3"/>
  <pageSetup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9616-5F71-9E4C-8096-94E08BB0E71D}">
  <sheetPr>
    <tabColor rgb="FF4FADEA"/>
  </sheetPr>
  <dimension ref="D1:Q50"/>
  <sheetViews>
    <sheetView showGridLines="0" topLeftCell="A20" zoomScale="70" zoomScaleNormal="70" zoomScalePageLayoutView="80" workbookViewId="0">
      <selection activeCell="K29" sqref="K29"/>
    </sheetView>
  </sheetViews>
  <sheetFormatPr baseColWidth="10" defaultColWidth="60.6640625" defaultRowHeight="9" x14ac:dyDescent="0.15"/>
  <cols>
    <col min="1" max="3" width="1" style="286" customWidth="1"/>
    <col min="4" max="4" width="1.1640625" style="286" customWidth="1"/>
    <col min="5" max="5" width="16" style="286" customWidth="1"/>
    <col min="6" max="6" width="11.6640625" style="286" bestFit="1" customWidth="1"/>
    <col min="7" max="7" width="13" style="286" customWidth="1"/>
    <col min="8" max="8" width="14.83203125" style="286" customWidth="1"/>
    <col min="9" max="9" width="14" style="286" customWidth="1"/>
    <col min="10" max="10" width="15" style="286" customWidth="1"/>
    <col min="11" max="11" width="19.6640625" style="286" customWidth="1"/>
    <col min="12" max="12" width="13.1640625" style="286" bestFit="1" customWidth="1"/>
    <col min="13" max="13" width="13.5" style="286" customWidth="1"/>
    <col min="14" max="14" width="11.83203125" style="286" customWidth="1"/>
    <col min="15" max="15" width="12.1640625" style="286" bestFit="1" customWidth="1"/>
    <col min="16" max="16" width="129" style="286" customWidth="1"/>
    <col min="17" max="17" width="15" style="286" customWidth="1"/>
    <col min="18" max="18" width="2.6640625" style="286" customWidth="1"/>
    <col min="19" max="19" width="12" style="286" customWidth="1"/>
    <col min="20" max="20" width="10.83203125" style="286" customWidth="1"/>
    <col min="21" max="16384" width="60.6640625" style="286"/>
  </cols>
  <sheetData>
    <row r="1" spans="4:14" s="327" customFormat="1" x14ac:dyDescent="0.15">
      <c r="L1" s="327" t="s">
        <v>491</v>
      </c>
    </row>
    <row r="2" spans="4:14" s="327" customFormat="1" x14ac:dyDescent="0.15">
      <c r="D2" s="346">
        <f ca="1">IF('7 Pay Raise'!$G$2="DRAGGING CELLS IS NOT PERMITTED. PLEASE UNDO LAST ACTION!!",0,IF('7 Pay Raise'!$P$1&lt;&gt;"Feedback OFF",IF(Scoreboard!$F$31="",IFERROR(IF(E2=0,F2,IF(F2/E2&gt;=Scoreboard!$F$19,F2,"")),""),0),0))</f>
        <v>0</v>
      </c>
      <c r="E2" s="346">
        <f>SUMIF('7 Pay RaisePT'!A3:$AL$41,"&gt;0")</f>
        <v>21</v>
      </c>
      <c r="F2" s="327">
        <f ca="1">SUMIFS('7 Pay RaisePT'!A3:$AL$41, '7 Pay RaisePT'!A3:$AL$41, "&gt;0", '7 Pay RaiseSC'!A3:$AL$41, "PerfectMsg")+ABS(SUMIFS('7 Pay RaisePT'!A3:$AL$41, '7 Pay RaisePT'!A3:$AL$41, "&lt;0", '7 Pay RaiseSC'!A3:$AL$41, "PerfectMsg"))</f>
        <v>0</v>
      </c>
    </row>
    <row r="3" spans="4:14" ht="5" customHeight="1" x14ac:dyDescent="0.15"/>
    <row r="4" spans="4:14" ht="9" customHeight="1" x14ac:dyDescent="0.15"/>
    <row r="5" spans="4:14" x14ac:dyDescent="0.15">
      <c r="E5" s="303">
        <v>0</v>
      </c>
      <c r="N5" s="438"/>
    </row>
    <row r="6" spans="4:14" x14ac:dyDescent="0.15">
      <c r="E6" s="404">
        <v>0</v>
      </c>
      <c r="F6" s="404"/>
      <c r="G6" s="404"/>
      <c r="H6" s="404"/>
      <c r="I6" s="404"/>
      <c r="J6" s="404"/>
      <c r="K6" s="404"/>
      <c r="L6" s="404"/>
      <c r="M6" s="404"/>
      <c r="N6" s="438"/>
    </row>
    <row r="7" spans="4:14" x14ac:dyDescent="0.15">
      <c r="E7" s="404"/>
      <c r="F7" s="404"/>
      <c r="G7" s="404"/>
      <c r="H7" s="404"/>
      <c r="I7" s="404"/>
      <c r="J7" s="404"/>
      <c r="K7" s="404"/>
      <c r="L7" s="404"/>
      <c r="M7" s="404"/>
      <c r="N7" s="438"/>
    </row>
    <row r="8" spans="4:14" x14ac:dyDescent="0.15">
      <c r="E8" s="405"/>
      <c r="F8" s="405"/>
      <c r="G8" s="405"/>
      <c r="H8" s="405"/>
      <c r="I8" s="405"/>
      <c r="J8" s="405"/>
      <c r="K8" s="405"/>
      <c r="L8" s="405"/>
      <c r="M8" s="405"/>
      <c r="N8" s="438"/>
    </row>
    <row r="9" spans="4:14" x14ac:dyDescent="0.15">
      <c r="E9" s="303">
        <v>0</v>
      </c>
      <c r="N9" s="438"/>
    </row>
    <row r="10" spans="4:14" x14ac:dyDescent="0.15">
      <c r="E10" s="441">
        <v>0</v>
      </c>
      <c r="N10" s="438"/>
    </row>
    <row r="11" spans="4:14" x14ac:dyDescent="0.15">
      <c r="E11" s="406">
        <v>0</v>
      </c>
      <c r="N11" s="438"/>
    </row>
    <row r="12" spans="4:14" x14ac:dyDescent="0.15">
      <c r="E12" s="406">
        <v>0</v>
      </c>
      <c r="N12" s="438"/>
    </row>
    <row r="13" spans="4:14" x14ac:dyDescent="0.15">
      <c r="E13" s="406">
        <v>0</v>
      </c>
      <c r="N13" s="438"/>
    </row>
    <row r="14" spans="4:14" x14ac:dyDescent="0.15">
      <c r="E14" s="406">
        <v>0</v>
      </c>
      <c r="N14" s="438"/>
    </row>
    <row r="15" spans="4:14" x14ac:dyDescent="0.15">
      <c r="E15" s="408">
        <v>0</v>
      </c>
      <c r="N15" s="438"/>
    </row>
    <row r="16" spans="4:14" ht="16" customHeight="1" x14ac:dyDescent="0.15">
      <c r="E16" s="439">
        <v>0</v>
      </c>
      <c r="F16" s="439"/>
      <c r="G16" s="439"/>
      <c r="H16" s="439"/>
      <c r="I16" s="439"/>
      <c r="J16" s="439"/>
      <c r="K16" s="439"/>
      <c r="L16" s="439"/>
      <c r="M16" s="439"/>
      <c r="N16" s="438"/>
    </row>
    <row r="17" spans="5:17" x14ac:dyDescent="0.15">
      <c r="E17" s="440">
        <v>0</v>
      </c>
      <c r="F17" s="440"/>
      <c r="G17" s="440"/>
      <c r="H17" s="440"/>
      <c r="I17" s="440"/>
      <c r="J17" s="440"/>
      <c r="K17" s="440"/>
      <c r="L17" s="440"/>
      <c r="M17" s="440"/>
      <c r="N17" s="438"/>
    </row>
    <row r="18" spans="5:17" x14ac:dyDescent="0.15">
      <c r="E18" s="302">
        <v>0</v>
      </c>
      <c r="N18" s="438"/>
    </row>
    <row r="19" spans="5:17" x14ac:dyDescent="0.15">
      <c r="E19" s="302"/>
      <c r="N19" s="438"/>
    </row>
    <row r="20" spans="5:17" x14ac:dyDescent="0.15">
      <c r="N20" s="438"/>
    </row>
    <row r="21" spans="5:17" x14ac:dyDescent="0.15">
      <c r="E21" s="423">
        <v>0</v>
      </c>
      <c r="G21" s="442">
        <v>0</v>
      </c>
      <c r="H21" s="442"/>
      <c r="K21" s="442">
        <v>0</v>
      </c>
      <c r="L21" s="442"/>
      <c r="N21" s="438"/>
    </row>
    <row r="22" spans="5:17" x14ac:dyDescent="0.15">
      <c r="E22" s="392">
        <v>0</v>
      </c>
      <c r="G22" s="307">
        <v>0</v>
      </c>
      <c r="H22" s="340">
        <v>0</v>
      </c>
      <c r="I22" s="340"/>
      <c r="K22" s="443">
        <v>0</v>
      </c>
      <c r="L22" s="307">
        <v>0</v>
      </c>
    </row>
    <row r="23" spans="5:17" x14ac:dyDescent="0.15">
      <c r="E23" s="392">
        <v>0</v>
      </c>
      <c r="G23" s="307">
        <v>0</v>
      </c>
      <c r="H23" s="340">
        <v>0</v>
      </c>
      <c r="I23" s="340"/>
      <c r="K23" s="301">
        <v>0</v>
      </c>
      <c r="L23" s="429">
        <v>0</v>
      </c>
    </row>
    <row r="24" spans="5:17" x14ac:dyDescent="0.15">
      <c r="G24" s="307">
        <v>0</v>
      </c>
      <c r="H24" s="340">
        <v>0</v>
      </c>
      <c r="I24" s="340"/>
      <c r="K24" s="301">
        <v>0</v>
      </c>
      <c r="L24" s="429">
        <v>0</v>
      </c>
    </row>
    <row r="25" spans="5:17" x14ac:dyDescent="0.15">
      <c r="K25" s="301">
        <v>0</v>
      </c>
      <c r="L25" s="429">
        <v>0</v>
      </c>
    </row>
    <row r="27" spans="5:17" x14ac:dyDescent="0.15">
      <c r="I27" s="423">
        <v>0</v>
      </c>
      <c r="K27" s="423">
        <v>0</v>
      </c>
      <c r="L27" s="423">
        <v>0</v>
      </c>
      <c r="M27" s="423">
        <v>0</v>
      </c>
      <c r="N27" s="423">
        <v>0</v>
      </c>
    </row>
    <row r="28" spans="5:17" ht="37.75" customHeight="1" x14ac:dyDescent="0.15">
      <c r="E28" s="444">
        <v>0</v>
      </c>
      <c r="F28" s="423">
        <v>0</v>
      </c>
      <c r="G28" s="423">
        <v>0</v>
      </c>
      <c r="H28" s="423">
        <v>0</v>
      </c>
      <c r="I28" s="423">
        <v>0</v>
      </c>
      <c r="J28" s="423">
        <v>0</v>
      </c>
      <c r="K28" s="423">
        <v>0</v>
      </c>
      <c r="L28" s="423">
        <v>0</v>
      </c>
      <c r="M28" s="423">
        <v>0</v>
      </c>
      <c r="N28" s="423">
        <v>0</v>
      </c>
      <c r="P28" s="303">
        <v>0</v>
      </c>
      <c r="Q28" s="307">
        <v>0</v>
      </c>
    </row>
    <row r="29" spans="5:17" ht="92" customHeight="1" x14ac:dyDescent="0.15">
      <c r="E29" s="445">
        <v>0</v>
      </c>
      <c r="F29" s="446">
        <v>0</v>
      </c>
      <c r="G29" s="392">
        <v>0</v>
      </c>
      <c r="H29" s="447">
        <v>44726.73</v>
      </c>
      <c r="I29" s="301" t="str">
        <f ca="1">_xlfn.IFS(ISBLANK('7 Pay Raise'!I29),"",IF(NOT(ISNA('#_7 Pay Raise'!I29)),IF(ISNA('7 Pay Raise'!I29),TRUE,FALSE),FALSE),"StuNAMsg",IF(AND(ISNA('#_7 Pay Raise'!I29),ISNA('7 Pay Raise'!I29)),TRUE,FALSE),"PerfectMsg",IF(NOT(ISERROR('#_7 Pay Raise'!I29)),IF(ISERROR('7 Pay Raise'!I29),TRUE,FALSE),FALSE),"StuErrorMsg",IF(TYPE('#_7 Pay Raise'!I29)&lt;&gt;TYPE('7 Pay Raise'!I29),TRUE,FALSE),"WrongTypeMsg",IF(_xlfn.ISFORMULA('#_7 Pay Raise'!I29),IF(NOT(_xlfn.ISFORMULA('7 Pay Raise'!I29)),TRUE),FALSE),"MissingFormulaMsg",IF(NOT(AND(ISNUMBER(FIND("[",_xlfn.FORMULATEXT('#_7 Pay Raise'!I29))),ISNUMBER(FIND("!",_xlfn.FORMULATEXT('#_7 Pay Raise'!I29))))),AND(ISNUMBER(FIND("[",_xlfn.FORMULATEXT('7 Pay Raise'!I29))),ISNUMBER(FIND("!",_xlfn.FORMULATEXT('7 Pay Raise'!I29)))),FALSE),"ExternalRefsMsg",IF(ISNUMBER('#_7 Pay Raise'!I29),IF(ABS('#_7 Pay Raise'!I29-'7 Pay Raise'!I29)&gt;0.00001,TRUE,FALSE),IF('#_7 Pay Raise'!I29&lt;&gt;'7 Pay Raise'!I29,TRUE,FALSE)),IF(ISNUMBER('#_7 Pay Raise'!I29),IF('#_7 Pay Raise'!I29&gt;'7 Pay Raise'!I29,"TooLow","TooHigh"),"WrongAnswer"),NOT(_xlfn.ISFORMULA('#_7 Pay Raise'!I29)),"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Raise'!I29),_xlfn.FORMULATEXT('7 Pay Raise'!I29),'7 Pay Raise'!I29),"9","#"),"8","#"),"7","#"),"6","#"),"5","#"),"4","#"),"3","#"),"2","#"),"1","#"),"0","#"),CHAR(10),""),"$",""),"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Raise'!I29),_xlfn.FORMULATEXT('7 Pay Raise'!I29),'7 Pay Raise'!I29),"9","#"),"8","#"),"7","#"),"6","#"),"5","#"),"4","#"),"3","#"),"2","#"),"1","#"),"0","#"),CHAR(10),""),"$",""),"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Raise'!I29),_xlfn.FORMULATEXT('#_7 Pay Raise'!I29),'#_7 Pay Raise'!I29),"9","#"),"8","#"),"7","#"),"6","#"),"5","#"),"4","#"),"3","#"),"2","#"),"1","#"),"0","#"),CHAR(10),""),"$",""),"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Raise'!I29),_xlfn.FORMULATEXT('#_7 Pay Raise'!I29),'#_7 Pay Raise'!I29),"9","#"),"8","#"),"7","#"),"6","#"),"5","#"),"4","#"),"3","#"),"2","#"),"1","#"),"0","#"),CHAR(10),""),"$","")," ",""),",","@"),"&gt;","@"),"&lt;","@"),"=","@"),")","@"),"(","@"),"^","@"),"/","@"),"+","@"),"*","@"),"-","@"),"@#","")))/2,TRUE,FALSE),"HardCodeMsg",IF(LEN(IF(_xlfn.ISFORMULA('7 Pay Raise'!I29),_xlfn.FORMULATEXT('7 Pay Raise'!I29),'7 Pay Raise'!I29))-LEN(SUBSTITUTE(IF(_xlfn.ISFORMULA('7 Pay Raise'!I29),_xlfn.FORMULATEXT('7 Pay Raise'!I29),'7 Pay Raise'!I29),"""",""))&gt;LEN(IF(_xlfn.ISFORMULA('#_7 Pay Raise'!I29),_xlfn.FORMULATEXT('#_7 Pay Raise'!I29),'#_7 Pay Raise'!I29))-LEN(SUBSTITUTE(IF(_xlfn.ISFORMULA('#_7 Pay Raise'!I29),_xlfn.FORMULATEXT('#_7 Pay Raise'!I29),'#_7 Pay Raise'!I29),"""","")),TRUE,FALSE),"HardQuoteMsg",IF(LEN(IF(_xlfn.ISFORMULA('7 Pay Raise'!I29),_xlfn.FORMULATEXT('7 Pay Raise'!I29),'7 Pay Raise'!I29))-LEN(SUBSTITUTE(IF(_xlfn.ISFORMULA('7 Pay Raise'!I29),_xlfn.FORMULATEXT('7 Pay Raise'!I29),'7 Pay Raise'!I29),"$",""))&lt;0.5*(LEN(IF(_xlfn.ISFORMULA('#_7 Pay Raise'!I29),_xlfn.FORMULATEXT('#_7 Pay Raise'!I29),'#_7 Pay Raise'!I29))-LEN(SUBSTITUTE(IF(_xlfn.ISFORMULA('#_7 Pay Raise'!I29),_xlfn.FORMULATEXT('#_7 Pay Raise'!I29),'#_7 Pay Raise'!I29),"$",""))),TRUE,FALSE),"MissingAbsMsg",TRUE,"PerfectMsg")</f>
        <v/>
      </c>
      <c r="J29" s="301">
        <v>0</v>
      </c>
      <c r="K29" s="301" t="str">
        <f ca="1">_xlfn.IFS(ISBLANK('7 Pay Raise'!K29),"",IF(NOT(ISNA('#_7 Pay Raise'!K29)),IF(ISNA('7 Pay Raise'!K29),TRUE,FALSE),FALSE),"StuNAMsg",IF(AND(ISNA('#_7 Pay Raise'!K29),ISNA('7 Pay Raise'!K29)),TRUE,FALSE),"PerfectMsg",IF(NOT(ISERROR('#_7 Pay Raise'!K29)),IF(ISERROR('7 Pay Raise'!K29),TRUE,FALSE),FALSE),"StuErrorMsg",IF(TYPE('#_7 Pay Raise'!K29)&lt;&gt;TYPE('7 Pay Raise'!K29),TRUE,FALSE),"WrongTypeMsg",IF(_xlfn.ISFORMULA('#_7 Pay Raise'!K29),IF(NOT(_xlfn.ISFORMULA('7 Pay Raise'!K29)),TRUE),FALSE),"MissingFormulaMsg",IF(NOT(AND(ISNUMBER(FIND("[",_xlfn.FORMULATEXT('#_7 Pay Raise'!K29))),ISNUMBER(FIND("!",_xlfn.FORMULATEXT('#_7 Pay Raise'!K29))))),AND(ISNUMBER(FIND("[",_xlfn.FORMULATEXT('7 Pay Raise'!K29))),ISNUMBER(FIND("!",_xlfn.FORMULATEXT('7 Pay Raise'!K29)))),FALSE),"ExternalRefsMsg",IF(ISNUMBER('#_7 Pay Raise'!K29),IF(ABS('#_7 Pay Raise'!K29-'7 Pay Raise'!K29)&gt;0.00001,TRUE,FALSE),IF('#_7 Pay Raise'!K29&lt;&gt;'7 Pay Raise'!K29,TRUE,FALSE)),IF(ISNUMBER('#_7 Pay Raise'!K29),IF('#_7 Pay Raise'!K29&gt;'7 Pay Raise'!K29,"TooLow","TooHigh"),"WrongAnswer"),NOT(_xlfn.ISFORMULA('#_7 Pay Raise'!K29)),"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Raise'!K29),_xlfn.FORMULATEXT('7 Pay Raise'!K29),'7 Pay Raise'!K29),"9","#"),"8","#"),"7","#"),"6","#"),"5","#"),"4","#"),"3","#"),"2","#"),"1","#"),"0","#"),CHAR(10),""),"$",""),"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Raise'!K29),_xlfn.FORMULATEXT('7 Pay Raise'!K29),'7 Pay Raise'!K29),"9","#"),"8","#"),"7","#"),"6","#"),"5","#"),"4","#"),"3","#"),"2","#"),"1","#"),"0","#"),CHAR(10),""),"$",""),"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Raise'!K29),_xlfn.FORMULATEXT('#_7 Pay Raise'!K29),'#_7 Pay Raise'!K29),"9","#"),"8","#"),"7","#"),"6","#"),"5","#"),"4","#"),"3","#"),"2","#"),"1","#"),"0","#"),CHAR(10),""),"$",""),"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Raise'!K29),_xlfn.FORMULATEXT('#_7 Pay Raise'!K29),'#_7 Pay Raise'!K29),"9","#"),"8","#"),"7","#"),"6","#"),"5","#"),"4","#"),"3","#"),"2","#"),"1","#"),"0","#"),CHAR(10),""),"$","")," ",""),",","@"),"&gt;","@"),"&lt;","@"),"=","@"),")","@"),"(","@"),"^","@"),"/","@"),"+","@"),"*","@"),"-","@"),"@#","")))/2,TRUE,FALSE),"HardCodeMsg",IF(LEN(IF(_xlfn.ISFORMULA('7 Pay Raise'!K29),_xlfn.FORMULATEXT('7 Pay Raise'!K29),'7 Pay Raise'!K29))-LEN(SUBSTITUTE(IF(_xlfn.ISFORMULA('7 Pay Raise'!K29),_xlfn.FORMULATEXT('7 Pay Raise'!K29),'7 Pay Raise'!K29),"""",""))&gt;LEN(IF(_xlfn.ISFORMULA('#_7 Pay Raise'!K29),_xlfn.FORMULATEXT('#_7 Pay Raise'!K29),'#_7 Pay Raise'!K29))-LEN(SUBSTITUTE(IF(_xlfn.ISFORMULA('#_7 Pay Raise'!K29),_xlfn.FORMULATEXT('#_7 Pay Raise'!K29),'#_7 Pay Raise'!K29),"""","")),TRUE,FALSE),"HardQuoteMsg",IF(LEN(IF(_xlfn.ISFORMULA('7 Pay Raise'!K29),_xlfn.FORMULATEXT('7 Pay Raise'!K29),'7 Pay Raise'!K29))-LEN(SUBSTITUTE(IF(_xlfn.ISFORMULA('7 Pay Raise'!K29),_xlfn.FORMULATEXT('7 Pay Raise'!K29),'7 Pay Raise'!K29),"$",""))&lt;0.5*(LEN(IF(_xlfn.ISFORMULA('#_7 Pay Raise'!K29),_xlfn.FORMULATEXT('#_7 Pay Raise'!K29),'#_7 Pay Raise'!K29))-LEN(SUBSTITUTE(IF(_xlfn.ISFORMULA('#_7 Pay Raise'!K29),_xlfn.FORMULATEXT('#_7 Pay Raise'!K29),'#_7 Pay Raise'!K29),"$",""))),TRUE,FALSE),"MissingAbsMsg",TRUE,"PerfectMsg")</f>
        <v/>
      </c>
      <c r="L29" s="302" t="str">
        <f ca="1">_xlfn.IFS(ISBLANK('7 Pay Raise'!L29),"",IF(NOT(ISNA('#_7 Pay Raise'!L29)),IF(ISNA('7 Pay Raise'!L29),TRUE,FALSE),FALSE),"StuNAMsg",IF(AND(ISNA('#_7 Pay Raise'!L29),ISNA('7 Pay Raise'!L29)),TRUE,FALSE),"PerfectMsg",IF(NOT(ISERROR('#_7 Pay Raise'!L29)),IF(ISERROR('7 Pay Raise'!L29),TRUE,FALSE),FALSE),"StuErrorMsg",IF(TYPE('#_7 Pay Raise'!L29)&lt;&gt;TYPE('7 Pay Raise'!L29),TRUE,FALSE),"WrongTypeMsg",IF(_xlfn.ISFORMULA('#_7 Pay Raise'!L29),IF(NOT(_xlfn.ISFORMULA('7 Pay Raise'!L29)),TRUE),FALSE),"MissingFormulaMsg",IF(NOT(AND(ISNUMBER(FIND("[",_xlfn.FORMULATEXT('#_7 Pay Raise'!L29))),ISNUMBER(FIND("!",_xlfn.FORMULATEXT('#_7 Pay Raise'!L29))))),AND(ISNUMBER(FIND("[",_xlfn.FORMULATEXT('7 Pay Raise'!L29))),ISNUMBER(FIND("!",_xlfn.FORMULATEXT('7 Pay Raise'!L29)))),FALSE),"ExternalRefsMsg",IF(ISNUMBER('#_7 Pay Raise'!L29),IF(ABS('#_7 Pay Raise'!L29-'7 Pay Raise'!L29)&gt;0.00001,TRUE,FALSE),IF('#_7 Pay Raise'!L29&lt;&gt;'7 Pay Raise'!L29,TRUE,FALSE)),IF(ISNUMBER('#_7 Pay Raise'!L29),IF('#_7 Pay Raise'!L29&gt;'7 Pay Raise'!L29,"TooLow","TooHigh"),"WrongAnswer"),NOT(_xlfn.ISFORMULA('#_7 Pay Raise'!L29)),"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Raise'!L29),_xlfn.FORMULATEXT('7 Pay Raise'!L29),'7 Pay Raise'!L29),"9","#"),"8","#"),"7","#"),"6","#"),"5","#"),"4","#"),"3","#"),"2","#"),"1","#"),"0","#"),CHAR(10),""),"$",""),"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Raise'!L29),_xlfn.FORMULATEXT('7 Pay Raise'!L29),'7 Pay Raise'!L29),"9","#"),"8","#"),"7","#"),"6","#"),"5","#"),"4","#"),"3","#"),"2","#"),"1","#"),"0","#"),CHAR(10),""),"$",""),"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Raise'!L29),_xlfn.FORMULATEXT('#_7 Pay Raise'!L29),'#_7 Pay Raise'!L29),"9","#"),"8","#"),"7","#"),"6","#"),"5","#"),"4","#"),"3","#"),"2","#"),"1","#"),"0","#"),CHAR(10),""),"$",""),"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Raise'!L29),_xlfn.FORMULATEXT('#_7 Pay Raise'!L29),'#_7 Pay Raise'!L29),"9","#"),"8","#"),"7","#"),"6","#"),"5","#"),"4","#"),"3","#"),"2","#"),"1","#"),"0","#"),CHAR(10),""),"$","")," ",""),",","@"),"&gt;","@"),"&lt;","@"),"=","@"),")","@"),"(","@"),"^","@"),"/","@"),"+","@"),"*","@"),"-","@"),"@#","")))/2,TRUE,FALSE),"HardCodeMsg",IF(LEN(IF(_xlfn.ISFORMULA('7 Pay Raise'!L29),_xlfn.FORMULATEXT('7 Pay Raise'!L29),'7 Pay Raise'!L29))-LEN(SUBSTITUTE(IF(_xlfn.ISFORMULA('7 Pay Raise'!L29),_xlfn.FORMULATEXT('7 Pay Raise'!L29),'7 Pay Raise'!L29),"""",""))&gt;LEN(IF(_xlfn.ISFORMULA('#_7 Pay Raise'!L29),_xlfn.FORMULATEXT('#_7 Pay Raise'!L29),'#_7 Pay Raise'!L29))-LEN(SUBSTITUTE(IF(_xlfn.ISFORMULA('#_7 Pay Raise'!L29),_xlfn.FORMULATEXT('#_7 Pay Raise'!L29),'#_7 Pay Raise'!L29),"""","")),TRUE,FALSE),"HardQuoteMsg",IF(LEN(IF(_xlfn.ISFORMULA('7 Pay Raise'!L29),_xlfn.FORMULATEXT('7 Pay Raise'!L29),'7 Pay Raise'!L29))-LEN(SUBSTITUTE(IF(_xlfn.ISFORMULA('7 Pay Raise'!L29),_xlfn.FORMULATEXT('7 Pay Raise'!L29),'7 Pay Raise'!L29),"$",""))&lt;0.5*(LEN(IF(_xlfn.ISFORMULA('#_7 Pay Raise'!L29),_xlfn.FORMULATEXT('#_7 Pay Raise'!L29),'#_7 Pay Raise'!L29))-LEN(SUBSTITUTE(IF(_xlfn.ISFORMULA('#_7 Pay Raise'!L29),_xlfn.FORMULATEXT('#_7 Pay Raise'!L29),'#_7 Pay Raise'!L29),"$",""))),TRUE,FALSE),"MissingAbsMsg",TRUE,"PerfectMsg")</f>
        <v/>
      </c>
      <c r="M29" s="340" t="str">
        <f ca="1">_xlfn.IFS(ISBLANK('7 Pay Raise'!M29),"",IF(NOT(ISNA('#_7 Pay Raise'!M29)),IF(ISNA('7 Pay Raise'!M29),TRUE,FALSE),FALSE),"StuNAMsg",IF(AND(ISNA('#_7 Pay Raise'!M29),ISNA('7 Pay Raise'!M29)),TRUE,FALSE),"PerfectMsg",IF(NOT(ISERROR('#_7 Pay Raise'!M29)),IF(ISERROR('7 Pay Raise'!M29),TRUE,FALSE),FALSE),"StuErrorMsg",IF(TYPE('#_7 Pay Raise'!M29)&lt;&gt;TYPE('7 Pay Raise'!M29),TRUE,FALSE),"WrongTypeMsg",IF(_xlfn.ISFORMULA('#_7 Pay Raise'!M29),IF(NOT(_xlfn.ISFORMULA('7 Pay Raise'!M29)),TRUE),FALSE),"MissingFormulaMsg",IF(NOT(AND(ISNUMBER(FIND("[",_xlfn.FORMULATEXT('#_7 Pay Raise'!M29))),ISNUMBER(FIND("!",_xlfn.FORMULATEXT('#_7 Pay Raise'!M29))))),AND(ISNUMBER(FIND("[",_xlfn.FORMULATEXT('7 Pay Raise'!M29))),ISNUMBER(FIND("!",_xlfn.FORMULATEXT('7 Pay Raise'!M29)))),FALSE),"ExternalRefsMsg",IF(ISNUMBER('#_7 Pay Raise'!M29),IF(ABS('#_7 Pay Raise'!M29-'7 Pay Raise'!M29)&gt;0.00001,TRUE,FALSE),IF('#_7 Pay Raise'!M29&lt;&gt;'7 Pay Raise'!M29,TRUE,FALSE)),IF(ISNUMBER('#_7 Pay Raise'!M29),IF('#_7 Pay Raise'!M29&gt;'7 Pay Raise'!M29,"TooLow","TooHigh"),"WrongAnswer"),NOT(_xlfn.ISFORMULA('#_7 Pay Raise'!M29)),"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Raise'!M29),_xlfn.FORMULATEXT('7 Pay Raise'!M29),'7 Pay Raise'!M29),"9","#"),"8","#"),"7","#"),"6","#"),"5","#"),"4","#"),"3","#"),"2","#"),"1","#"),"0","#"),CHAR(10),""),"$",""),"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Raise'!M29),_xlfn.FORMULATEXT('7 Pay Raise'!M29),'7 Pay Raise'!M29),"9","#"),"8","#"),"7","#"),"6","#"),"5","#"),"4","#"),"3","#"),"2","#"),"1","#"),"0","#"),CHAR(10),""),"$",""),"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Raise'!M29),_xlfn.FORMULATEXT('#_7 Pay Raise'!M29),'#_7 Pay Raise'!M29),"9","#"),"8","#"),"7","#"),"6","#"),"5","#"),"4","#"),"3","#"),"2","#"),"1","#"),"0","#"),CHAR(10),""),"$",""),"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Raise'!M29),_xlfn.FORMULATEXT('#_7 Pay Raise'!M29),'#_7 Pay Raise'!M29),"9","#"),"8","#"),"7","#"),"6","#"),"5","#"),"4","#"),"3","#"),"2","#"),"1","#"),"0","#"),CHAR(10),""),"$","")," ",""),",","@"),"&gt;","@"),"&lt;","@"),"=","@"),")","@"),"(","@"),"^","@"),"/","@"),"+","@"),"*","@"),"-","@"),"@#","")))/2,TRUE,FALSE),"HardCodeMsg",IF(LEN(IF(_xlfn.ISFORMULA('7 Pay Raise'!M29),_xlfn.FORMULATEXT('7 Pay Raise'!M29),'7 Pay Raise'!M29))-LEN(SUBSTITUTE(IF(_xlfn.ISFORMULA('7 Pay Raise'!M29),_xlfn.FORMULATEXT('7 Pay Raise'!M29),'7 Pay Raise'!M29),"""",""))&gt;LEN(IF(_xlfn.ISFORMULA('#_7 Pay Raise'!M29),_xlfn.FORMULATEXT('#_7 Pay Raise'!M29),'#_7 Pay Raise'!M29))-LEN(SUBSTITUTE(IF(_xlfn.ISFORMULA('#_7 Pay Raise'!M29),_xlfn.FORMULATEXT('#_7 Pay Raise'!M29),'#_7 Pay Raise'!M29),"""","")),TRUE,FALSE),"HardQuoteMsg",IF(LEN(IF(_xlfn.ISFORMULA('7 Pay Raise'!M29),_xlfn.FORMULATEXT('7 Pay Raise'!M29),'7 Pay Raise'!M29))-LEN(SUBSTITUTE(IF(_xlfn.ISFORMULA('7 Pay Raise'!M29),_xlfn.FORMULATEXT('7 Pay Raise'!M29),'7 Pay Raise'!M29),"$",""))&lt;0.5*(LEN(IF(_xlfn.ISFORMULA('#_7 Pay Raise'!M29),_xlfn.FORMULATEXT('#_7 Pay Raise'!M29),'#_7 Pay Raise'!M29))-LEN(SUBSTITUTE(IF(_xlfn.ISFORMULA('#_7 Pay Raise'!M29),_xlfn.FORMULATEXT('#_7 Pay Raise'!M29),'#_7 Pay Raise'!M29),"$",""))),TRUE,FALSE),"MissingAbsMsg",TRUE,"PerfectMsg")</f>
        <v/>
      </c>
      <c r="N29" s="448" t="str">
        <f ca="1">_xlfn.IFS(ISBLANK('7 Pay Raise'!N29),"",IF(NOT(ISNA('#_7 Pay Raise'!N29)),IF(ISNA('7 Pay Raise'!N29),TRUE,FALSE),FALSE),"StuNAMsg",IF(AND(ISNA('#_7 Pay Raise'!N29),ISNA('7 Pay Raise'!N29)),TRUE,FALSE),"PerfectMsg",IF(NOT(ISERROR('#_7 Pay Raise'!N29)),IF(ISERROR('7 Pay Raise'!N29),TRUE,FALSE),FALSE),"StuErrorMsg",IF(TYPE('#_7 Pay Raise'!N29)&lt;&gt;TYPE('7 Pay Raise'!N29),TRUE,FALSE),"WrongTypeMsg",IF(_xlfn.ISFORMULA('#_7 Pay Raise'!N29),IF(NOT(_xlfn.ISFORMULA('7 Pay Raise'!N29)),TRUE),FALSE),"MissingFormulaMsg",IF(NOT(AND(ISNUMBER(FIND("[",_xlfn.FORMULATEXT('#_7 Pay Raise'!N29))),ISNUMBER(FIND("!",_xlfn.FORMULATEXT('#_7 Pay Raise'!N29))))),AND(ISNUMBER(FIND("[",_xlfn.FORMULATEXT('7 Pay Raise'!N29))),ISNUMBER(FIND("!",_xlfn.FORMULATEXT('7 Pay Raise'!N29)))),FALSE),"ExternalRefsMsg",IF(ISNUMBER('#_7 Pay Raise'!N29),IF(ABS('#_7 Pay Raise'!N29-'7 Pay Raise'!N29)&gt;0.00001,TRUE,FALSE),IF('#_7 Pay Raise'!N29&lt;&gt;'7 Pay Raise'!N29,TRUE,FALSE)),IF(ISNUMBER('#_7 Pay Raise'!N29),IF('#_7 Pay Raise'!N29&gt;'7 Pay Raise'!N29,"TooLow","TooHigh"),"WrongAnswer"),NOT(_xlfn.ISFORMULA('#_7 Pay Raise'!N29)),"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Raise'!N29),_xlfn.FORMULATEXT('7 Pay Raise'!N29),'7 Pay Raise'!N29),"9","#"),"8","#"),"7","#"),"6","#"),"5","#"),"4","#"),"3","#"),"2","#"),"1","#"),"0","#"),CHAR(10),""),"$",""),"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Raise'!N29),_xlfn.FORMULATEXT('7 Pay Raise'!N29),'7 Pay Raise'!N29),"9","#"),"8","#"),"7","#"),"6","#"),"5","#"),"4","#"),"3","#"),"2","#"),"1","#"),"0","#"),CHAR(10),""),"$",""),"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Raise'!N29),_xlfn.FORMULATEXT('#_7 Pay Raise'!N29),'#_7 Pay Raise'!N29),"9","#"),"8","#"),"7","#"),"6","#"),"5","#"),"4","#"),"3","#"),"2","#"),"1","#"),"0","#"),CHAR(10),""),"$",""),"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Raise'!N29),_xlfn.FORMULATEXT('#_7 Pay Raise'!N29),'#_7 Pay Raise'!N29),"9","#"),"8","#"),"7","#"),"6","#"),"5","#"),"4","#"),"3","#"),"2","#"),"1","#"),"0","#"),CHAR(10),""),"$","")," ",""),",","@"),"&gt;","@"),"&lt;","@"),"=","@"),")","@"),"(","@"),"^","@"),"/","@"),"+","@"),"*","@"),"-","@"),"@#","")))/2,TRUE,FALSE),"HardCodeMsg",IF(LEN(IF(_xlfn.ISFORMULA('7 Pay Raise'!N29),_xlfn.FORMULATEXT('7 Pay Raise'!N29),'7 Pay Raise'!N29))-LEN(SUBSTITUTE(IF(_xlfn.ISFORMULA('7 Pay Raise'!N29),_xlfn.FORMULATEXT('7 Pay Raise'!N29),'7 Pay Raise'!N29),"""",""))&gt;LEN(IF(_xlfn.ISFORMULA('#_7 Pay Raise'!N29),_xlfn.FORMULATEXT('#_7 Pay Raise'!N29),'#_7 Pay Raise'!N29))-LEN(SUBSTITUTE(IF(_xlfn.ISFORMULA('#_7 Pay Raise'!N29),_xlfn.FORMULATEXT('#_7 Pay Raise'!N29),'#_7 Pay Raise'!N29),"""","")),TRUE,FALSE),"HardQuoteMsg",IF(LEN(IF(_xlfn.ISFORMULA('7 Pay Raise'!N29),_xlfn.FORMULATEXT('7 Pay Raise'!N29),'7 Pay Raise'!N29))-LEN(SUBSTITUTE(IF(_xlfn.ISFORMULA('7 Pay Raise'!N29),_xlfn.FORMULATEXT('7 Pay Raise'!N29),'7 Pay Raise'!N29),"$",""))&lt;0.5*(LEN(IF(_xlfn.ISFORMULA('#_7 Pay Raise'!N29),_xlfn.FORMULATEXT('#_7 Pay Raise'!N29),'#_7 Pay Raise'!N29))-LEN(SUBSTITUTE(IF(_xlfn.ISFORMULA('#_7 Pay Raise'!N29),_xlfn.FORMULATEXT('#_7 Pay Raise'!N29),'#_7 Pay Raise'!N29),"$",""))),TRUE,FALSE),"MissingAbsMsg",TRUE,"PerfectMsg")</f>
        <v/>
      </c>
      <c r="P29" s="449">
        <v>0</v>
      </c>
      <c r="Q29" s="419" t="str">
        <f ca="1">_xlfn.IFS(ISBLANK('7 Pay Raise'!Q29),"",IF(NOT(ISNA('#_7 Pay Raise'!Q29)),IF(ISNA('7 Pay Raise'!Q29),TRUE,FALSE),FALSE),"StuNAMsg",IF(AND(ISNA('#_7 Pay Raise'!Q29),ISNA('7 Pay Raise'!Q29)),TRUE,FALSE),"PerfectMsg",IF(NOT(ISERROR('#_7 Pay Raise'!Q29)),IF(ISERROR('7 Pay Raise'!Q29),TRUE,FALSE),FALSE),"StuErrorMsg",IF(TYPE('#_7 Pay Raise'!Q29)&lt;&gt;TYPE('7 Pay Raise'!Q29),TRUE,FALSE),"WrongTypeMsg",IF(_xlfn.ISFORMULA('#_7 Pay Raise'!Q29),IF(NOT(_xlfn.ISFORMULA('7 Pay Raise'!Q29)),TRUE),FALSE),"MissingFormulaMsg",IF(NOT(AND(ISNUMBER(FIND("[",_xlfn.FORMULATEXT('#_7 Pay Raise'!Q29))),ISNUMBER(FIND("!",_xlfn.FORMULATEXT('#_7 Pay Raise'!Q29))))),AND(ISNUMBER(FIND("[",_xlfn.FORMULATEXT('7 Pay Raise'!Q29))),ISNUMBER(FIND("!",_xlfn.FORMULATEXT('7 Pay Raise'!Q29)))),FALSE),"ExternalRefsMsg",IF(ISNUMBER('#_7 Pay Raise'!Q29),IF(ABS('#_7 Pay Raise'!Q29-'7 Pay Raise'!Q29)&gt;0.00001,TRUE,FALSE),IF('#_7 Pay Raise'!Q29&lt;&gt;'7 Pay Raise'!Q29,TRUE,FALSE)),IF(ISNUMBER('#_7 Pay Raise'!Q29),IF('#_7 Pay Raise'!Q29&gt;'7 Pay Raise'!Q29,"TooLow","TooHigh"),"WrongAnswer"),NOT(_xlfn.ISFORMULA('#_7 Pay Raise'!Q29)),"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Raise'!Q29),_xlfn.FORMULATEXT('7 Pay Raise'!Q29),'7 Pay Raise'!Q29),"9","#"),"8","#"),"7","#"),"6","#"),"5","#"),"4","#"),"3","#"),"2","#"),"1","#"),"0","#"),CHAR(10),""),"$",""),"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Raise'!Q29),_xlfn.FORMULATEXT('7 Pay Raise'!Q29),'7 Pay Raise'!Q29),"9","#"),"8","#"),"7","#"),"6","#"),"5","#"),"4","#"),"3","#"),"2","#"),"1","#"),"0","#"),CHAR(10),""),"$",""),"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Raise'!Q29),_xlfn.FORMULATEXT('#_7 Pay Raise'!Q29),'#_7 Pay Raise'!Q29),"9","#"),"8","#"),"7","#"),"6","#"),"5","#"),"4","#"),"3","#"),"2","#"),"1","#"),"0","#"),CHAR(10),""),"$",""),"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Raise'!Q29),_xlfn.FORMULATEXT('#_7 Pay Raise'!Q29),'#_7 Pay Raise'!Q29),"9","#"),"8","#"),"7","#"),"6","#"),"5","#"),"4","#"),"3","#"),"2","#"),"1","#"),"0","#"),CHAR(10),""),"$","")," ",""),",","@"),"&gt;","@"),"&lt;","@"),"=","@"),")","@"),"(","@"),"^","@"),"/","@"),"+","@"),"*","@"),"-","@"),"@#","")))/2,TRUE,FALSE),"HardCodeMsg",IF(LEN(IF(_xlfn.ISFORMULA('7 Pay Raise'!Q29),_xlfn.FORMULATEXT('7 Pay Raise'!Q29),'7 Pay Raise'!Q29))-LEN(SUBSTITUTE(IF(_xlfn.ISFORMULA('7 Pay Raise'!Q29),_xlfn.FORMULATEXT('7 Pay Raise'!Q29),'7 Pay Raise'!Q29),"""",""))&gt;LEN(IF(_xlfn.ISFORMULA('#_7 Pay Raise'!Q29),_xlfn.FORMULATEXT('#_7 Pay Raise'!Q29),'#_7 Pay Raise'!Q29))-LEN(SUBSTITUTE(IF(_xlfn.ISFORMULA('#_7 Pay Raise'!Q29),_xlfn.FORMULATEXT('#_7 Pay Raise'!Q29),'#_7 Pay Raise'!Q29),"""","")),TRUE,FALSE),"HardQuoteMsg",IF(LEN(IF(_xlfn.ISFORMULA('7 Pay Raise'!Q29),_xlfn.FORMULATEXT('7 Pay Raise'!Q29),'7 Pay Raise'!Q29))-LEN(SUBSTITUTE(IF(_xlfn.ISFORMULA('7 Pay Raise'!Q29),_xlfn.FORMULATEXT('7 Pay Raise'!Q29),'7 Pay Raise'!Q29),"$",""))&lt;0.5*(LEN(IF(_xlfn.ISFORMULA('#_7 Pay Raise'!Q29),_xlfn.FORMULATEXT('#_7 Pay Raise'!Q29),'#_7 Pay Raise'!Q29))-LEN(SUBSTITUTE(IF(_xlfn.ISFORMULA('#_7 Pay Raise'!Q29),_xlfn.FORMULATEXT('#_7 Pay Raise'!Q29),'#_7 Pay Raise'!Q29),"$",""))),TRUE,FALSE),"MissingAbsMsg",TRUE,"PerfectMsg")</f>
        <v/>
      </c>
    </row>
    <row r="30" spans="5:17" ht="92" customHeight="1" x14ac:dyDescent="0.15">
      <c r="E30" s="445">
        <v>0</v>
      </c>
      <c r="F30" s="446">
        <v>0</v>
      </c>
      <c r="G30" s="392">
        <v>0</v>
      </c>
      <c r="H30" s="447">
        <v>29746</v>
      </c>
      <c r="I30" s="301" t="str">
        <f ca="1">_xlfn.IFS(ISBLANK('7 Pay Raise'!I30),"",IF(NOT(ISNA('#_7 Pay Raise'!I30)),IF(ISNA('7 Pay Raise'!I30),TRUE,FALSE),FALSE),"StuNAMsg",IF(AND(ISNA('#_7 Pay Raise'!I30),ISNA('7 Pay Raise'!I30)),TRUE,FALSE),"PerfectMsg",IF(NOT(ISERROR('#_7 Pay Raise'!I30)),IF(ISERROR('7 Pay Raise'!I30),TRUE,FALSE),FALSE),"StuErrorMsg",IF(TYPE('#_7 Pay Raise'!I30)&lt;&gt;TYPE('7 Pay Raise'!I30),TRUE,FALSE),"WrongTypeMsg",IF(_xlfn.ISFORMULA('#_7 Pay Raise'!I30),IF(NOT(_xlfn.ISFORMULA('7 Pay Raise'!I30)),TRUE),FALSE),"MissingFormulaMsg",IF(NOT(AND(ISNUMBER(FIND("[",_xlfn.FORMULATEXT('#_7 Pay Raise'!I30))),ISNUMBER(FIND("!",_xlfn.FORMULATEXT('#_7 Pay Raise'!I30))))),AND(ISNUMBER(FIND("[",_xlfn.FORMULATEXT('7 Pay Raise'!I30))),ISNUMBER(FIND("!",_xlfn.FORMULATEXT('7 Pay Raise'!I30)))),FALSE),"ExternalRefsMsg",IF(ISNUMBER('#_7 Pay Raise'!I30),IF(ABS('#_7 Pay Raise'!I30-'7 Pay Raise'!I30)&gt;0.00001,TRUE,FALSE),IF('#_7 Pay Raise'!I30&lt;&gt;'7 Pay Raise'!I30,TRUE,FALSE)),IF(ISNUMBER('#_7 Pay Raise'!I30),IF('#_7 Pay Raise'!I30&gt;'7 Pay Raise'!I30,"TooLow","TooHigh"),"WrongAnswer"),NOT(_xlfn.ISFORMULA('#_7 Pay Raise'!I30)),"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Raise'!I30),_xlfn.FORMULATEXT('7 Pay Raise'!I30),'7 Pay Raise'!I30),"9","#"),"8","#"),"7","#"),"6","#"),"5","#"),"4","#"),"3","#"),"2","#"),"1","#"),"0","#"),CHAR(10),""),"$",""),"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Raise'!I30),_xlfn.FORMULATEXT('7 Pay Raise'!I30),'7 Pay Raise'!I30),"9","#"),"8","#"),"7","#"),"6","#"),"5","#"),"4","#"),"3","#"),"2","#"),"1","#"),"0","#"),CHAR(10),""),"$",""),"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Raise'!I30),_xlfn.FORMULATEXT('#_7 Pay Raise'!I30),'#_7 Pay Raise'!I30),"9","#"),"8","#"),"7","#"),"6","#"),"5","#"),"4","#"),"3","#"),"2","#"),"1","#"),"0","#"),CHAR(10),""),"$",""),"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Raise'!I30),_xlfn.FORMULATEXT('#_7 Pay Raise'!I30),'#_7 Pay Raise'!I30),"9","#"),"8","#"),"7","#"),"6","#"),"5","#"),"4","#"),"3","#"),"2","#"),"1","#"),"0","#"),CHAR(10),""),"$","")," ",""),",","@"),"&gt;","@"),"&lt;","@"),"=","@"),")","@"),"(","@"),"^","@"),"/","@"),"+","@"),"*","@"),"-","@"),"@#","")))/2,TRUE,FALSE),"HardCodeMsg",IF(LEN(IF(_xlfn.ISFORMULA('7 Pay Raise'!I30),_xlfn.FORMULATEXT('7 Pay Raise'!I30),'7 Pay Raise'!I30))-LEN(SUBSTITUTE(IF(_xlfn.ISFORMULA('7 Pay Raise'!I30),_xlfn.FORMULATEXT('7 Pay Raise'!I30),'7 Pay Raise'!I30),"""",""))&gt;LEN(IF(_xlfn.ISFORMULA('#_7 Pay Raise'!I30),_xlfn.FORMULATEXT('#_7 Pay Raise'!I30),'#_7 Pay Raise'!I30))-LEN(SUBSTITUTE(IF(_xlfn.ISFORMULA('#_7 Pay Raise'!I30),_xlfn.FORMULATEXT('#_7 Pay Raise'!I30),'#_7 Pay Raise'!I30),"""","")),TRUE,FALSE),"HardQuoteMsg",IF(LEN(IF(_xlfn.ISFORMULA('7 Pay Raise'!I30),_xlfn.FORMULATEXT('7 Pay Raise'!I30),'7 Pay Raise'!I30))-LEN(SUBSTITUTE(IF(_xlfn.ISFORMULA('7 Pay Raise'!I30),_xlfn.FORMULATEXT('7 Pay Raise'!I30),'7 Pay Raise'!I30),"$",""))&lt;0.5*(LEN(IF(_xlfn.ISFORMULA('#_7 Pay Raise'!I30),_xlfn.FORMULATEXT('#_7 Pay Raise'!I30),'#_7 Pay Raise'!I30))-LEN(SUBSTITUTE(IF(_xlfn.ISFORMULA('#_7 Pay Raise'!I30),_xlfn.FORMULATEXT('#_7 Pay Raise'!I30),'#_7 Pay Raise'!I30),"$",""))),TRUE,FALSE),"MissingAbsMsg",TRUE,"PerfectMsg")</f>
        <v/>
      </c>
      <c r="J30" s="301">
        <v>0</v>
      </c>
      <c r="K30" s="301" t="str">
        <f ca="1">_xlfn.IFS(ISBLANK('7 Pay Raise'!K30),"",IF(NOT(ISNA('#_7 Pay Raise'!K30)),IF(ISNA('7 Pay Raise'!K30),TRUE,FALSE),FALSE),"StuNAMsg",IF(AND(ISNA('#_7 Pay Raise'!K30),ISNA('7 Pay Raise'!K30)),TRUE,FALSE),"PerfectMsg",IF(NOT(ISERROR('#_7 Pay Raise'!K30)),IF(ISERROR('7 Pay Raise'!K30),TRUE,FALSE),FALSE),"StuErrorMsg",IF(TYPE('#_7 Pay Raise'!K30)&lt;&gt;TYPE('7 Pay Raise'!K30),TRUE,FALSE),"WrongTypeMsg",IF(_xlfn.ISFORMULA('#_7 Pay Raise'!K30),IF(NOT(_xlfn.ISFORMULA('7 Pay Raise'!K30)),TRUE),FALSE),"MissingFormulaMsg",IF(NOT(AND(ISNUMBER(FIND("[",_xlfn.FORMULATEXT('#_7 Pay Raise'!K30))),ISNUMBER(FIND("!",_xlfn.FORMULATEXT('#_7 Pay Raise'!K30))))),AND(ISNUMBER(FIND("[",_xlfn.FORMULATEXT('7 Pay Raise'!K30))),ISNUMBER(FIND("!",_xlfn.FORMULATEXT('7 Pay Raise'!K30)))),FALSE),"ExternalRefsMsg",IF(ISNUMBER('#_7 Pay Raise'!K30),IF(ABS('#_7 Pay Raise'!K30-'7 Pay Raise'!K30)&gt;0.00001,TRUE,FALSE),IF('#_7 Pay Raise'!K30&lt;&gt;'7 Pay Raise'!K30,TRUE,FALSE)),IF(ISNUMBER('#_7 Pay Raise'!K30),IF('#_7 Pay Raise'!K30&gt;'7 Pay Raise'!K30,"TooLow","TooHigh"),"WrongAnswer"),NOT(_xlfn.ISFORMULA('#_7 Pay Raise'!K30)),"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Raise'!K30),_xlfn.FORMULATEXT('7 Pay Raise'!K30),'7 Pay Raise'!K30),"9","#"),"8","#"),"7","#"),"6","#"),"5","#"),"4","#"),"3","#"),"2","#"),"1","#"),"0","#"),CHAR(10),""),"$",""),"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Raise'!K30),_xlfn.FORMULATEXT('7 Pay Raise'!K30),'7 Pay Raise'!K30),"9","#"),"8","#"),"7","#"),"6","#"),"5","#"),"4","#"),"3","#"),"2","#"),"1","#"),"0","#"),CHAR(10),""),"$",""),"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Raise'!K30),_xlfn.FORMULATEXT('#_7 Pay Raise'!K30),'#_7 Pay Raise'!K30),"9","#"),"8","#"),"7","#"),"6","#"),"5","#"),"4","#"),"3","#"),"2","#"),"1","#"),"0","#"),CHAR(10),""),"$",""),"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Raise'!K30),_xlfn.FORMULATEXT('#_7 Pay Raise'!K30),'#_7 Pay Raise'!K30),"9","#"),"8","#"),"7","#"),"6","#"),"5","#"),"4","#"),"3","#"),"2","#"),"1","#"),"0","#"),CHAR(10),""),"$","")," ",""),",","@"),"&gt;","@"),"&lt;","@"),"=","@"),")","@"),"(","@"),"^","@"),"/","@"),"+","@"),"*","@"),"-","@"),"@#","")))/2,TRUE,FALSE),"HardCodeMsg",IF(LEN(IF(_xlfn.ISFORMULA('7 Pay Raise'!K30),_xlfn.FORMULATEXT('7 Pay Raise'!K30),'7 Pay Raise'!K30))-LEN(SUBSTITUTE(IF(_xlfn.ISFORMULA('7 Pay Raise'!K30),_xlfn.FORMULATEXT('7 Pay Raise'!K30),'7 Pay Raise'!K30),"""",""))&gt;LEN(IF(_xlfn.ISFORMULA('#_7 Pay Raise'!K30),_xlfn.FORMULATEXT('#_7 Pay Raise'!K30),'#_7 Pay Raise'!K30))-LEN(SUBSTITUTE(IF(_xlfn.ISFORMULA('#_7 Pay Raise'!K30),_xlfn.FORMULATEXT('#_7 Pay Raise'!K30),'#_7 Pay Raise'!K30),"""","")),TRUE,FALSE),"HardQuoteMsg",IF(LEN(IF(_xlfn.ISFORMULA('7 Pay Raise'!K30),_xlfn.FORMULATEXT('7 Pay Raise'!K30),'7 Pay Raise'!K30))-LEN(SUBSTITUTE(IF(_xlfn.ISFORMULA('7 Pay Raise'!K30),_xlfn.FORMULATEXT('7 Pay Raise'!K30),'7 Pay Raise'!K30),"$",""))&lt;0.5*(LEN(IF(_xlfn.ISFORMULA('#_7 Pay Raise'!K30),_xlfn.FORMULATEXT('#_7 Pay Raise'!K30),'#_7 Pay Raise'!K30))-LEN(SUBSTITUTE(IF(_xlfn.ISFORMULA('#_7 Pay Raise'!K30),_xlfn.FORMULATEXT('#_7 Pay Raise'!K30),'#_7 Pay Raise'!K30),"$",""))),TRUE,FALSE),"MissingAbsMsg",TRUE,"PerfectMsg")</f>
        <v/>
      </c>
      <c r="L30" s="302" t="str">
        <f ca="1">_xlfn.IFS(ISBLANK('7 Pay Raise'!L30),"",IF(NOT(ISNA('#_7 Pay Raise'!L30)),IF(ISNA('7 Pay Raise'!L30),TRUE,FALSE),FALSE),"StuNAMsg",IF(AND(ISNA('#_7 Pay Raise'!L30),ISNA('7 Pay Raise'!L30)),TRUE,FALSE),"PerfectMsg",IF(NOT(ISERROR('#_7 Pay Raise'!L30)),IF(ISERROR('7 Pay Raise'!L30),TRUE,FALSE),FALSE),"StuErrorMsg",IF(TYPE('#_7 Pay Raise'!L30)&lt;&gt;TYPE('7 Pay Raise'!L30),TRUE,FALSE),"WrongTypeMsg",IF(_xlfn.ISFORMULA('#_7 Pay Raise'!L30),IF(NOT(_xlfn.ISFORMULA('7 Pay Raise'!L30)),TRUE),FALSE),"MissingFormulaMsg",IF(NOT(AND(ISNUMBER(FIND("[",_xlfn.FORMULATEXT('#_7 Pay Raise'!L30))),ISNUMBER(FIND("!",_xlfn.FORMULATEXT('#_7 Pay Raise'!L30))))),AND(ISNUMBER(FIND("[",_xlfn.FORMULATEXT('7 Pay Raise'!L30))),ISNUMBER(FIND("!",_xlfn.FORMULATEXT('7 Pay Raise'!L30)))),FALSE),"ExternalRefsMsg",IF(ISNUMBER('#_7 Pay Raise'!L30),IF(ABS('#_7 Pay Raise'!L30-'7 Pay Raise'!L30)&gt;0.00001,TRUE,FALSE),IF('#_7 Pay Raise'!L30&lt;&gt;'7 Pay Raise'!L30,TRUE,FALSE)),IF(ISNUMBER('#_7 Pay Raise'!L30),IF('#_7 Pay Raise'!L30&gt;'7 Pay Raise'!L30,"TooLow","TooHigh"),"WrongAnswer"),NOT(_xlfn.ISFORMULA('#_7 Pay Raise'!L30)),"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Raise'!L30),_xlfn.FORMULATEXT('7 Pay Raise'!L30),'7 Pay Raise'!L30),"9","#"),"8","#"),"7","#"),"6","#"),"5","#"),"4","#"),"3","#"),"2","#"),"1","#"),"0","#"),CHAR(10),""),"$",""),"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Raise'!L30),_xlfn.FORMULATEXT('7 Pay Raise'!L30),'7 Pay Raise'!L30),"9","#"),"8","#"),"7","#"),"6","#"),"5","#"),"4","#"),"3","#"),"2","#"),"1","#"),"0","#"),CHAR(10),""),"$",""),"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Raise'!L30),_xlfn.FORMULATEXT('#_7 Pay Raise'!L30),'#_7 Pay Raise'!L30),"9","#"),"8","#"),"7","#"),"6","#"),"5","#"),"4","#"),"3","#"),"2","#"),"1","#"),"0","#"),CHAR(10),""),"$",""),"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Raise'!L30),_xlfn.FORMULATEXT('#_7 Pay Raise'!L30),'#_7 Pay Raise'!L30),"9","#"),"8","#"),"7","#"),"6","#"),"5","#"),"4","#"),"3","#"),"2","#"),"1","#"),"0","#"),CHAR(10),""),"$","")," ",""),",","@"),"&gt;","@"),"&lt;","@"),"=","@"),")","@"),"(","@"),"^","@"),"/","@"),"+","@"),"*","@"),"-","@"),"@#","")))/2,TRUE,FALSE),"HardCodeMsg",IF(LEN(IF(_xlfn.ISFORMULA('7 Pay Raise'!L30),_xlfn.FORMULATEXT('7 Pay Raise'!L30),'7 Pay Raise'!L30))-LEN(SUBSTITUTE(IF(_xlfn.ISFORMULA('7 Pay Raise'!L30),_xlfn.FORMULATEXT('7 Pay Raise'!L30),'7 Pay Raise'!L30),"""",""))&gt;LEN(IF(_xlfn.ISFORMULA('#_7 Pay Raise'!L30),_xlfn.FORMULATEXT('#_7 Pay Raise'!L30),'#_7 Pay Raise'!L30))-LEN(SUBSTITUTE(IF(_xlfn.ISFORMULA('#_7 Pay Raise'!L30),_xlfn.FORMULATEXT('#_7 Pay Raise'!L30),'#_7 Pay Raise'!L30),"""","")),TRUE,FALSE),"HardQuoteMsg",IF(LEN(IF(_xlfn.ISFORMULA('7 Pay Raise'!L30),_xlfn.FORMULATEXT('7 Pay Raise'!L30),'7 Pay Raise'!L30))-LEN(SUBSTITUTE(IF(_xlfn.ISFORMULA('7 Pay Raise'!L30),_xlfn.FORMULATEXT('7 Pay Raise'!L30),'7 Pay Raise'!L30),"$",""))&lt;0.5*(LEN(IF(_xlfn.ISFORMULA('#_7 Pay Raise'!L30),_xlfn.FORMULATEXT('#_7 Pay Raise'!L30),'#_7 Pay Raise'!L30))-LEN(SUBSTITUTE(IF(_xlfn.ISFORMULA('#_7 Pay Raise'!L30),_xlfn.FORMULATEXT('#_7 Pay Raise'!L30),'#_7 Pay Raise'!L30),"$",""))),TRUE,FALSE),"MissingAbsMsg",TRUE,"PerfectMsg")</f>
        <v/>
      </c>
      <c r="M30" s="340" t="str">
        <f ca="1">_xlfn.IFS(ISBLANK('7 Pay Raise'!M30),"",IF(NOT(ISNA('#_7 Pay Raise'!M30)),IF(ISNA('7 Pay Raise'!M30),TRUE,FALSE),FALSE),"StuNAMsg",IF(AND(ISNA('#_7 Pay Raise'!M30),ISNA('7 Pay Raise'!M30)),TRUE,FALSE),"PerfectMsg",IF(NOT(ISERROR('#_7 Pay Raise'!M30)),IF(ISERROR('7 Pay Raise'!M30),TRUE,FALSE),FALSE),"StuErrorMsg",IF(TYPE('#_7 Pay Raise'!M30)&lt;&gt;TYPE('7 Pay Raise'!M30),TRUE,FALSE),"WrongTypeMsg",IF(_xlfn.ISFORMULA('#_7 Pay Raise'!M30),IF(NOT(_xlfn.ISFORMULA('7 Pay Raise'!M30)),TRUE),FALSE),"MissingFormulaMsg",IF(NOT(AND(ISNUMBER(FIND("[",_xlfn.FORMULATEXT('#_7 Pay Raise'!M30))),ISNUMBER(FIND("!",_xlfn.FORMULATEXT('#_7 Pay Raise'!M30))))),AND(ISNUMBER(FIND("[",_xlfn.FORMULATEXT('7 Pay Raise'!M30))),ISNUMBER(FIND("!",_xlfn.FORMULATEXT('7 Pay Raise'!M30)))),FALSE),"ExternalRefsMsg",IF(ISNUMBER('#_7 Pay Raise'!M30),IF(ABS('#_7 Pay Raise'!M30-'7 Pay Raise'!M30)&gt;0.00001,TRUE,FALSE),IF('#_7 Pay Raise'!M30&lt;&gt;'7 Pay Raise'!M30,TRUE,FALSE)),IF(ISNUMBER('#_7 Pay Raise'!M30),IF('#_7 Pay Raise'!M30&gt;'7 Pay Raise'!M30,"TooLow","TooHigh"),"WrongAnswer"),NOT(_xlfn.ISFORMULA('#_7 Pay Raise'!M30)),"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Raise'!M30),_xlfn.FORMULATEXT('7 Pay Raise'!M30),'7 Pay Raise'!M30),"9","#"),"8","#"),"7","#"),"6","#"),"5","#"),"4","#"),"3","#"),"2","#"),"1","#"),"0","#"),CHAR(10),""),"$",""),"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Raise'!M30),_xlfn.FORMULATEXT('7 Pay Raise'!M30),'7 Pay Raise'!M30),"9","#"),"8","#"),"7","#"),"6","#"),"5","#"),"4","#"),"3","#"),"2","#"),"1","#"),"0","#"),CHAR(10),""),"$",""),"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Raise'!M30),_xlfn.FORMULATEXT('#_7 Pay Raise'!M30),'#_7 Pay Raise'!M30),"9","#"),"8","#"),"7","#"),"6","#"),"5","#"),"4","#"),"3","#"),"2","#"),"1","#"),"0","#"),CHAR(10),""),"$",""),"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Raise'!M30),_xlfn.FORMULATEXT('#_7 Pay Raise'!M30),'#_7 Pay Raise'!M30),"9","#"),"8","#"),"7","#"),"6","#"),"5","#"),"4","#"),"3","#"),"2","#"),"1","#"),"0","#"),CHAR(10),""),"$","")," ",""),",","@"),"&gt;","@"),"&lt;","@"),"=","@"),")","@"),"(","@"),"^","@"),"/","@"),"+","@"),"*","@"),"-","@"),"@#","")))/2,TRUE,FALSE),"HardCodeMsg",IF(LEN(IF(_xlfn.ISFORMULA('7 Pay Raise'!M30),_xlfn.FORMULATEXT('7 Pay Raise'!M30),'7 Pay Raise'!M30))-LEN(SUBSTITUTE(IF(_xlfn.ISFORMULA('7 Pay Raise'!M30),_xlfn.FORMULATEXT('7 Pay Raise'!M30),'7 Pay Raise'!M30),"""",""))&gt;LEN(IF(_xlfn.ISFORMULA('#_7 Pay Raise'!M30),_xlfn.FORMULATEXT('#_7 Pay Raise'!M30),'#_7 Pay Raise'!M30))-LEN(SUBSTITUTE(IF(_xlfn.ISFORMULA('#_7 Pay Raise'!M30),_xlfn.FORMULATEXT('#_7 Pay Raise'!M30),'#_7 Pay Raise'!M30),"""","")),TRUE,FALSE),"HardQuoteMsg",IF(LEN(IF(_xlfn.ISFORMULA('7 Pay Raise'!M30),_xlfn.FORMULATEXT('7 Pay Raise'!M30),'7 Pay Raise'!M30))-LEN(SUBSTITUTE(IF(_xlfn.ISFORMULA('7 Pay Raise'!M30),_xlfn.FORMULATEXT('7 Pay Raise'!M30),'7 Pay Raise'!M30),"$",""))&lt;0.5*(LEN(IF(_xlfn.ISFORMULA('#_7 Pay Raise'!M30),_xlfn.FORMULATEXT('#_7 Pay Raise'!M30),'#_7 Pay Raise'!M30))-LEN(SUBSTITUTE(IF(_xlfn.ISFORMULA('#_7 Pay Raise'!M30),_xlfn.FORMULATEXT('#_7 Pay Raise'!M30),'#_7 Pay Raise'!M30),"$",""))),TRUE,FALSE),"MissingAbsMsg",TRUE,"PerfectMsg")</f>
        <v/>
      </c>
      <c r="N30" s="448" t="str">
        <f ca="1">_xlfn.IFS(ISBLANK('7 Pay Raise'!N30),"",IF(NOT(ISNA('#_7 Pay Raise'!N30)),IF(ISNA('7 Pay Raise'!N30),TRUE,FALSE),FALSE),"StuNAMsg",IF(AND(ISNA('#_7 Pay Raise'!N30),ISNA('7 Pay Raise'!N30)),TRUE,FALSE),"PerfectMsg",IF(NOT(ISERROR('#_7 Pay Raise'!N30)),IF(ISERROR('7 Pay Raise'!N30),TRUE,FALSE),FALSE),"StuErrorMsg",IF(TYPE('#_7 Pay Raise'!N30)&lt;&gt;TYPE('7 Pay Raise'!N30),TRUE,FALSE),"WrongTypeMsg",IF(_xlfn.ISFORMULA('#_7 Pay Raise'!N30),IF(NOT(_xlfn.ISFORMULA('7 Pay Raise'!N30)),TRUE),FALSE),"MissingFormulaMsg",IF(NOT(AND(ISNUMBER(FIND("[",_xlfn.FORMULATEXT('#_7 Pay Raise'!N30))),ISNUMBER(FIND("!",_xlfn.FORMULATEXT('#_7 Pay Raise'!N30))))),AND(ISNUMBER(FIND("[",_xlfn.FORMULATEXT('7 Pay Raise'!N30))),ISNUMBER(FIND("!",_xlfn.FORMULATEXT('7 Pay Raise'!N30)))),FALSE),"ExternalRefsMsg",IF(ISNUMBER('#_7 Pay Raise'!N30),IF(ABS('#_7 Pay Raise'!N30-'7 Pay Raise'!N30)&gt;0.00001,TRUE,FALSE),IF('#_7 Pay Raise'!N30&lt;&gt;'7 Pay Raise'!N30,TRUE,FALSE)),IF(ISNUMBER('#_7 Pay Raise'!N30),IF('#_7 Pay Raise'!N30&gt;'7 Pay Raise'!N30,"TooLow","TooHigh"),"WrongAnswer"),NOT(_xlfn.ISFORMULA('#_7 Pay Raise'!N30)),"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Raise'!N30),_xlfn.FORMULATEXT('7 Pay Raise'!N30),'7 Pay Raise'!N30),"9","#"),"8","#"),"7","#"),"6","#"),"5","#"),"4","#"),"3","#"),"2","#"),"1","#"),"0","#"),CHAR(10),""),"$",""),"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Raise'!N30),_xlfn.FORMULATEXT('7 Pay Raise'!N30),'7 Pay Raise'!N30),"9","#"),"8","#"),"7","#"),"6","#"),"5","#"),"4","#"),"3","#"),"2","#"),"1","#"),"0","#"),CHAR(10),""),"$",""),"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Raise'!N30),_xlfn.FORMULATEXT('#_7 Pay Raise'!N30),'#_7 Pay Raise'!N30),"9","#"),"8","#"),"7","#"),"6","#"),"5","#"),"4","#"),"3","#"),"2","#"),"1","#"),"0","#"),CHAR(10),""),"$",""),"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Raise'!N30),_xlfn.FORMULATEXT('#_7 Pay Raise'!N30),'#_7 Pay Raise'!N30),"9","#"),"8","#"),"7","#"),"6","#"),"5","#"),"4","#"),"3","#"),"2","#"),"1","#"),"0","#"),CHAR(10),""),"$","")," ",""),",","@"),"&gt;","@"),"&lt;","@"),"=","@"),")","@"),"(","@"),"^","@"),"/","@"),"+","@"),"*","@"),"-","@"),"@#","")))/2,TRUE,FALSE),"HardCodeMsg",IF(LEN(IF(_xlfn.ISFORMULA('7 Pay Raise'!N30),_xlfn.FORMULATEXT('7 Pay Raise'!N30),'7 Pay Raise'!N30))-LEN(SUBSTITUTE(IF(_xlfn.ISFORMULA('7 Pay Raise'!N30),_xlfn.FORMULATEXT('7 Pay Raise'!N30),'7 Pay Raise'!N30),"""",""))&gt;LEN(IF(_xlfn.ISFORMULA('#_7 Pay Raise'!N30),_xlfn.FORMULATEXT('#_7 Pay Raise'!N30),'#_7 Pay Raise'!N30))-LEN(SUBSTITUTE(IF(_xlfn.ISFORMULA('#_7 Pay Raise'!N30),_xlfn.FORMULATEXT('#_7 Pay Raise'!N30),'#_7 Pay Raise'!N30),"""","")),TRUE,FALSE),"HardQuoteMsg",IF(LEN(IF(_xlfn.ISFORMULA('7 Pay Raise'!N30),_xlfn.FORMULATEXT('7 Pay Raise'!N30),'7 Pay Raise'!N30))-LEN(SUBSTITUTE(IF(_xlfn.ISFORMULA('7 Pay Raise'!N30),_xlfn.FORMULATEXT('7 Pay Raise'!N30),'7 Pay Raise'!N30),"$",""))&lt;0.5*(LEN(IF(_xlfn.ISFORMULA('#_7 Pay Raise'!N30),_xlfn.FORMULATEXT('#_7 Pay Raise'!N30),'#_7 Pay Raise'!N30))-LEN(SUBSTITUTE(IF(_xlfn.ISFORMULA('#_7 Pay Raise'!N30),_xlfn.FORMULATEXT('#_7 Pay Raise'!N30),'#_7 Pay Raise'!N30),"$",""))),TRUE,FALSE),"MissingAbsMsg",TRUE,"PerfectMsg")</f>
        <v/>
      </c>
      <c r="P30" s="449">
        <v>0</v>
      </c>
      <c r="Q30" s="419" t="str">
        <f ca="1">_xlfn.IFS(ISBLANK('7 Pay Raise'!Q30),"",IF(NOT(ISNA('#_7 Pay Raise'!Q30)),IF(ISNA('7 Pay Raise'!Q30),TRUE,FALSE),FALSE),"StuNAMsg",IF(AND(ISNA('#_7 Pay Raise'!Q30),ISNA('7 Pay Raise'!Q30)),TRUE,FALSE),"PerfectMsg",IF(NOT(ISERROR('#_7 Pay Raise'!Q30)),IF(ISERROR('7 Pay Raise'!Q30),TRUE,FALSE),FALSE),"StuErrorMsg",IF(TYPE('#_7 Pay Raise'!Q30)&lt;&gt;TYPE('7 Pay Raise'!Q30),TRUE,FALSE),"WrongTypeMsg",IF(_xlfn.ISFORMULA('#_7 Pay Raise'!Q30),IF(NOT(_xlfn.ISFORMULA('7 Pay Raise'!Q30)),TRUE),FALSE),"MissingFormulaMsg",IF(NOT(AND(ISNUMBER(FIND("[",_xlfn.FORMULATEXT('#_7 Pay Raise'!Q30))),ISNUMBER(FIND("!",_xlfn.FORMULATEXT('#_7 Pay Raise'!Q30))))),AND(ISNUMBER(FIND("[",_xlfn.FORMULATEXT('7 Pay Raise'!Q30))),ISNUMBER(FIND("!",_xlfn.FORMULATEXT('7 Pay Raise'!Q30)))),FALSE),"ExternalRefsMsg",IF(ISNUMBER('#_7 Pay Raise'!Q30),IF(ABS('#_7 Pay Raise'!Q30-'7 Pay Raise'!Q30)&gt;0.00001,TRUE,FALSE),IF('#_7 Pay Raise'!Q30&lt;&gt;'7 Pay Raise'!Q30,TRUE,FALSE)),IF(ISNUMBER('#_7 Pay Raise'!Q30),IF('#_7 Pay Raise'!Q30&gt;'7 Pay Raise'!Q30,"TooLow","TooHigh"),"WrongAnswer"),NOT(_xlfn.ISFORMULA('#_7 Pay Raise'!Q30)),"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Raise'!Q30),_xlfn.FORMULATEXT('7 Pay Raise'!Q30),'7 Pay Raise'!Q30),"9","#"),"8","#"),"7","#"),"6","#"),"5","#"),"4","#"),"3","#"),"2","#"),"1","#"),"0","#"),CHAR(10),""),"$",""),"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Raise'!Q30),_xlfn.FORMULATEXT('7 Pay Raise'!Q30),'7 Pay Raise'!Q30),"9","#"),"8","#"),"7","#"),"6","#"),"5","#"),"4","#"),"3","#"),"2","#"),"1","#"),"0","#"),CHAR(10),""),"$",""),"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Raise'!Q30),_xlfn.FORMULATEXT('#_7 Pay Raise'!Q30),'#_7 Pay Raise'!Q30),"9","#"),"8","#"),"7","#"),"6","#"),"5","#"),"4","#"),"3","#"),"2","#"),"1","#"),"0","#"),CHAR(10),""),"$",""),"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Raise'!Q30),_xlfn.FORMULATEXT('#_7 Pay Raise'!Q30),'#_7 Pay Raise'!Q30),"9","#"),"8","#"),"7","#"),"6","#"),"5","#"),"4","#"),"3","#"),"2","#"),"1","#"),"0","#"),CHAR(10),""),"$","")," ",""),",","@"),"&gt;","@"),"&lt;","@"),"=","@"),")","@"),"(","@"),"^","@"),"/","@"),"+","@"),"*","@"),"-","@"),"@#","")))/2,TRUE,FALSE),"HardCodeMsg",IF(LEN(IF(_xlfn.ISFORMULA('7 Pay Raise'!Q30),_xlfn.FORMULATEXT('7 Pay Raise'!Q30),'7 Pay Raise'!Q30))-LEN(SUBSTITUTE(IF(_xlfn.ISFORMULA('7 Pay Raise'!Q30),_xlfn.FORMULATEXT('7 Pay Raise'!Q30),'7 Pay Raise'!Q30),"""",""))&gt;LEN(IF(_xlfn.ISFORMULA('#_7 Pay Raise'!Q30),_xlfn.FORMULATEXT('#_7 Pay Raise'!Q30),'#_7 Pay Raise'!Q30))-LEN(SUBSTITUTE(IF(_xlfn.ISFORMULA('#_7 Pay Raise'!Q30),_xlfn.FORMULATEXT('#_7 Pay Raise'!Q30),'#_7 Pay Raise'!Q30),"""","")),TRUE,FALSE),"HardQuoteMsg",IF(LEN(IF(_xlfn.ISFORMULA('7 Pay Raise'!Q30),_xlfn.FORMULATEXT('7 Pay Raise'!Q30),'7 Pay Raise'!Q30))-LEN(SUBSTITUTE(IF(_xlfn.ISFORMULA('7 Pay Raise'!Q30),_xlfn.FORMULATEXT('7 Pay Raise'!Q30),'7 Pay Raise'!Q30),"$",""))&lt;0.5*(LEN(IF(_xlfn.ISFORMULA('#_7 Pay Raise'!Q30),_xlfn.FORMULATEXT('#_7 Pay Raise'!Q30),'#_7 Pay Raise'!Q30))-LEN(SUBSTITUTE(IF(_xlfn.ISFORMULA('#_7 Pay Raise'!Q30),_xlfn.FORMULATEXT('#_7 Pay Raise'!Q30),'#_7 Pay Raise'!Q30),"$",""))),TRUE,FALSE),"MissingAbsMsg",TRUE,"PerfectMsg")</f>
        <v/>
      </c>
    </row>
    <row r="31" spans="5:17" ht="92" customHeight="1" x14ac:dyDescent="0.15">
      <c r="E31" s="445">
        <v>0</v>
      </c>
      <c r="F31" s="446">
        <v>0</v>
      </c>
      <c r="G31" s="392">
        <v>0</v>
      </c>
      <c r="H31" s="447">
        <v>61261.1</v>
      </c>
      <c r="I31" s="301" t="str">
        <f ca="1">_xlfn.IFS(ISBLANK('7 Pay Raise'!I31),"",IF(NOT(ISNA('#_7 Pay Raise'!I31)),IF(ISNA('7 Pay Raise'!I31),TRUE,FALSE),FALSE),"StuNAMsg",IF(AND(ISNA('#_7 Pay Raise'!I31),ISNA('7 Pay Raise'!I31)),TRUE,FALSE),"PerfectMsg",IF(NOT(ISERROR('#_7 Pay Raise'!I31)),IF(ISERROR('7 Pay Raise'!I31),TRUE,FALSE),FALSE),"StuErrorMsg",IF(TYPE('#_7 Pay Raise'!I31)&lt;&gt;TYPE('7 Pay Raise'!I31),TRUE,FALSE),"WrongTypeMsg",IF(_xlfn.ISFORMULA('#_7 Pay Raise'!I31),IF(NOT(_xlfn.ISFORMULA('7 Pay Raise'!I31)),TRUE),FALSE),"MissingFormulaMsg",IF(NOT(AND(ISNUMBER(FIND("[",_xlfn.FORMULATEXT('#_7 Pay Raise'!I31))),ISNUMBER(FIND("!",_xlfn.FORMULATEXT('#_7 Pay Raise'!I31))))),AND(ISNUMBER(FIND("[",_xlfn.FORMULATEXT('7 Pay Raise'!I31))),ISNUMBER(FIND("!",_xlfn.FORMULATEXT('7 Pay Raise'!I31)))),FALSE),"ExternalRefsMsg",IF(ISNUMBER('#_7 Pay Raise'!I31),IF(ABS('#_7 Pay Raise'!I31-'7 Pay Raise'!I31)&gt;0.00001,TRUE,FALSE),IF('#_7 Pay Raise'!I31&lt;&gt;'7 Pay Raise'!I31,TRUE,FALSE)),IF(ISNUMBER('#_7 Pay Raise'!I31),IF('#_7 Pay Raise'!I31&gt;'7 Pay Raise'!I31,"TooLow","TooHigh"),"WrongAnswer"),NOT(_xlfn.ISFORMULA('#_7 Pay Raise'!I31)),"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Raise'!I31),_xlfn.FORMULATEXT('7 Pay Raise'!I31),'7 Pay Raise'!I31),"9","#"),"8","#"),"7","#"),"6","#"),"5","#"),"4","#"),"3","#"),"2","#"),"1","#"),"0","#"),CHAR(10),""),"$",""),"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Raise'!I31),_xlfn.FORMULATEXT('7 Pay Raise'!I31),'7 Pay Raise'!I31),"9","#"),"8","#"),"7","#"),"6","#"),"5","#"),"4","#"),"3","#"),"2","#"),"1","#"),"0","#"),CHAR(10),""),"$",""),"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Raise'!I31),_xlfn.FORMULATEXT('#_7 Pay Raise'!I31),'#_7 Pay Raise'!I31),"9","#"),"8","#"),"7","#"),"6","#"),"5","#"),"4","#"),"3","#"),"2","#"),"1","#"),"0","#"),CHAR(10),""),"$",""),"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Raise'!I31),_xlfn.FORMULATEXT('#_7 Pay Raise'!I31),'#_7 Pay Raise'!I31),"9","#"),"8","#"),"7","#"),"6","#"),"5","#"),"4","#"),"3","#"),"2","#"),"1","#"),"0","#"),CHAR(10),""),"$","")," ",""),",","@"),"&gt;","@"),"&lt;","@"),"=","@"),")","@"),"(","@"),"^","@"),"/","@"),"+","@"),"*","@"),"-","@"),"@#","")))/2,TRUE,FALSE),"HardCodeMsg",IF(LEN(IF(_xlfn.ISFORMULA('7 Pay Raise'!I31),_xlfn.FORMULATEXT('7 Pay Raise'!I31),'7 Pay Raise'!I31))-LEN(SUBSTITUTE(IF(_xlfn.ISFORMULA('7 Pay Raise'!I31),_xlfn.FORMULATEXT('7 Pay Raise'!I31),'7 Pay Raise'!I31),"""",""))&gt;LEN(IF(_xlfn.ISFORMULA('#_7 Pay Raise'!I31),_xlfn.FORMULATEXT('#_7 Pay Raise'!I31),'#_7 Pay Raise'!I31))-LEN(SUBSTITUTE(IF(_xlfn.ISFORMULA('#_7 Pay Raise'!I31),_xlfn.FORMULATEXT('#_7 Pay Raise'!I31),'#_7 Pay Raise'!I31),"""","")),TRUE,FALSE),"HardQuoteMsg",IF(LEN(IF(_xlfn.ISFORMULA('7 Pay Raise'!I31),_xlfn.FORMULATEXT('7 Pay Raise'!I31),'7 Pay Raise'!I31))-LEN(SUBSTITUTE(IF(_xlfn.ISFORMULA('7 Pay Raise'!I31),_xlfn.FORMULATEXT('7 Pay Raise'!I31),'7 Pay Raise'!I31),"$",""))&lt;0.5*(LEN(IF(_xlfn.ISFORMULA('#_7 Pay Raise'!I31),_xlfn.FORMULATEXT('#_7 Pay Raise'!I31),'#_7 Pay Raise'!I31))-LEN(SUBSTITUTE(IF(_xlfn.ISFORMULA('#_7 Pay Raise'!I31),_xlfn.FORMULATEXT('#_7 Pay Raise'!I31),'#_7 Pay Raise'!I31),"$",""))),TRUE,FALSE),"MissingAbsMsg",TRUE,"PerfectMsg")</f>
        <v/>
      </c>
      <c r="J31" s="301">
        <v>0</v>
      </c>
      <c r="K31" s="301" t="str">
        <f ca="1">_xlfn.IFS(ISBLANK('7 Pay Raise'!K31),"",IF(NOT(ISNA('#_7 Pay Raise'!K31)),IF(ISNA('7 Pay Raise'!K31),TRUE,FALSE),FALSE),"StuNAMsg",IF(AND(ISNA('#_7 Pay Raise'!K31),ISNA('7 Pay Raise'!K31)),TRUE,FALSE),"PerfectMsg",IF(NOT(ISERROR('#_7 Pay Raise'!K31)),IF(ISERROR('7 Pay Raise'!K31),TRUE,FALSE),FALSE),"StuErrorMsg",IF(TYPE('#_7 Pay Raise'!K31)&lt;&gt;TYPE('7 Pay Raise'!K31),TRUE,FALSE),"WrongTypeMsg",IF(_xlfn.ISFORMULA('#_7 Pay Raise'!K31),IF(NOT(_xlfn.ISFORMULA('7 Pay Raise'!K31)),TRUE),FALSE),"MissingFormulaMsg",IF(NOT(AND(ISNUMBER(FIND("[",_xlfn.FORMULATEXT('#_7 Pay Raise'!K31))),ISNUMBER(FIND("!",_xlfn.FORMULATEXT('#_7 Pay Raise'!K31))))),AND(ISNUMBER(FIND("[",_xlfn.FORMULATEXT('7 Pay Raise'!K31))),ISNUMBER(FIND("!",_xlfn.FORMULATEXT('7 Pay Raise'!K31)))),FALSE),"ExternalRefsMsg",IF(ISNUMBER('#_7 Pay Raise'!K31),IF(ABS('#_7 Pay Raise'!K31-'7 Pay Raise'!K31)&gt;0.00001,TRUE,FALSE),IF('#_7 Pay Raise'!K31&lt;&gt;'7 Pay Raise'!K31,TRUE,FALSE)),IF(ISNUMBER('#_7 Pay Raise'!K31),IF('#_7 Pay Raise'!K31&gt;'7 Pay Raise'!K31,"TooLow","TooHigh"),"WrongAnswer"),NOT(_xlfn.ISFORMULA('#_7 Pay Raise'!K31)),"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Raise'!K31),_xlfn.FORMULATEXT('7 Pay Raise'!K31),'7 Pay Raise'!K31),"9","#"),"8","#"),"7","#"),"6","#"),"5","#"),"4","#"),"3","#"),"2","#"),"1","#"),"0","#"),CHAR(10),""),"$",""),"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Raise'!K31),_xlfn.FORMULATEXT('7 Pay Raise'!K31),'7 Pay Raise'!K31),"9","#"),"8","#"),"7","#"),"6","#"),"5","#"),"4","#"),"3","#"),"2","#"),"1","#"),"0","#"),CHAR(10),""),"$",""),"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Raise'!K31),_xlfn.FORMULATEXT('#_7 Pay Raise'!K31),'#_7 Pay Raise'!K31),"9","#"),"8","#"),"7","#"),"6","#"),"5","#"),"4","#"),"3","#"),"2","#"),"1","#"),"0","#"),CHAR(10),""),"$",""),"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Raise'!K31),_xlfn.FORMULATEXT('#_7 Pay Raise'!K31),'#_7 Pay Raise'!K31),"9","#"),"8","#"),"7","#"),"6","#"),"5","#"),"4","#"),"3","#"),"2","#"),"1","#"),"0","#"),CHAR(10),""),"$","")," ",""),",","@"),"&gt;","@"),"&lt;","@"),"=","@"),")","@"),"(","@"),"^","@"),"/","@"),"+","@"),"*","@"),"-","@"),"@#","")))/2,TRUE,FALSE),"HardCodeMsg",IF(LEN(IF(_xlfn.ISFORMULA('7 Pay Raise'!K31),_xlfn.FORMULATEXT('7 Pay Raise'!K31),'7 Pay Raise'!K31))-LEN(SUBSTITUTE(IF(_xlfn.ISFORMULA('7 Pay Raise'!K31),_xlfn.FORMULATEXT('7 Pay Raise'!K31),'7 Pay Raise'!K31),"""",""))&gt;LEN(IF(_xlfn.ISFORMULA('#_7 Pay Raise'!K31),_xlfn.FORMULATEXT('#_7 Pay Raise'!K31),'#_7 Pay Raise'!K31))-LEN(SUBSTITUTE(IF(_xlfn.ISFORMULA('#_7 Pay Raise'!K31),_xlfn.FORMULATEXT('#_7 Pay Raise'!K31),'#_7 Pay Raise'!K31),"""","")),TRUE,FALSE),"HardQuoteMsg",IF(LEN(IF(_xlfn.ISFORMULA('7 Pay Raise'!K31),_xlfn.FORMULATEXT('7 Pay Raise'!K31),'7 Pay Raise'!K31))-LEN(SUBSTITUTE(IF(_xlfn.ISFORMULA('7 Pay Raise'!K31),_xlfn.FORMULATEXT('7 Pay Raise'!K31),'7 Pay Raise'!K31),"$",""))&lt;0.5*(LEN(IF(_xlfn.ISFORMULA('#_7 Pay Raise'!K31),_xlfn.FORMULATEXT('#_7 Pay Raise'!K31),'#_7 Pay Raise'!K31))-LEN(SUBSTITUTE(IF(_xlfn.ISFORMULA('#_7 Pay Raise'!K31),_xlfn.FORMULATEXT('#_7 Pay Raise'!K31),'#_7 Pay Raise'!K31),"$",""))),TRUE,FALSE),"MissingAbsMsg",TRUE,"PerfectMsg")</f>
        <v/>
      </c>
      <c r="L31" s="302" t="str">
        <f ca="1">_xlfn.IFS(ISBLANK('7 Pay Raise'!L31),"",IF(NOT(ISNA('#_7 Pay Raise'!L31)),IF(ISNA('7 Pay Raise'!L31),TRUE,FALSE),FALSE),"StuNAMsg",IF(AND(ISNA('#_7 Pay Raise'!L31),ISNA('7 Pay Raise'!L31)),TRUE,FALSE),"PerfectMsg",IF(NOT(ISERROR('#_7 Pay Raise'!L31)),IF(ISERROR('7 Pay Raise'!L31),TRUE,FALSE),FALSE),"StuErrorMsg",IF(TYPE('#_7 Pay Raise'!L31)&lt;&gt;TYPE('7 Pay Raise'!L31),TRUE,FALSE),"WrongTypeMsg",IF(_xlfn.ISFORMULA('#_7 Pay Raise'!L31),IF(NOT(_xlfn.ISFORMULA('7 Pay Raise'!L31)),TRUE),FALSE),"MissingFormulaMsg",IF(NOT(AND(ISNUMBER(FIND("[",_xlfn.FORMULATEXT('#_7 Pay Raise'!L31))),ISNUMBER(FIND("!",_xlfn.FORMULATEXT('#_7 Pay Raise'!L31))))),AND(ISNUMBER(FIND("[",_xlfn.FORMULATEXT('7 Pay Raise'!L31))),ISNUMBER(FIND("!",_xlfn.FORMULATEXT('7 Pay Raise'!L31)))),FALSE),"ExternalRefsMsg",IF(ISNUMBER('#_7 Pay Raise'!L31),IF(ABS('#_7 Pay Raise'!L31-'7 Pay Raise'!L31)&gt;0.00001,TRUE,FALSE),IF('#_7 Pay Raise'!L31&lt;&gt;'7 Pay Raise'!L31,TRUE,FALSE)),IF(ISNUMBER('#_7 Pay Raise'!L31),IF('#_7 Pay Raise'!L31&gt;'7 Pay Raise'!L31,"TooLow","TooHigh"),"WrongAnswer"),NOT(_xlfn.ISFORMULA('#_7 Pay Raise'!L31)),"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Raise'!L31),_xlfn.FORMULATEXT('7 Pay Raise'!L31),'7 Pay Raise'!L31),"9","#"),"8","#"),"7","#"),"6","#"),"5","#"),"4","#"),"3","#"),"2","#"),"1","#"),"0","#"),CHAR(10),""),"$",""),"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Raise'!L31),_xlfn.FORMULATEXT('7 Pay Raise'!L31),'7 Pay Raise'!L31),"9","#"),"8","#"),"7","#"),"6","#"),"5","#"),"4","#"),"3","#"),"2","#"),"1","#"),"0","#"),CHAR(10),""),"$",""),"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Raise'!L31),_xlfn.FORMULATEXT('#_7 Pay Raise'!L31),'#_7 Pay Raise'!L31),"9","#"),"8","#"),"7","#"),"6","#"),"5","#"),"4","#"),"3","#"),"2","#"),"1","#"),"0","#"),CHAR(10),""),"$",""),"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Raise'!L31),_xlfn.FORMULATEXT('#_7 Pay Raise'!L31),'#_7 Pay Raise'!L31),"9","#"),"8","#"),"7","#"),"6","#"),"5","#"),"4","#"),"3","#"),"2","#"),"1","#"),"0","#"),CHAR(10),""),"$","")," ",""),",","@"),"&gt;","@"),"&lt;","@"),"=","@"),")","@"),"(","@"),"^","@"),"/","@"),"+","@"),"*","@"),"-","@"),"@#","")))/2,TRUE,FALSE),"HardCodeMsg",IF(LEN(IF(_xlfn.ISFORMULA('7 Pay Raise'!L31),_xlfn.FORMULATEXT('7 Pay Raise'!L31),'7 Pay Raise'!L31))-LEN(SUBSTITUTE(IF(_xlfn.ISFORMULA('7 Pay Raise'!L31),_xlfn.FORMULATEXT('7 Pay Raise'!L31),'7 Pay Raise'!L31),"""",""))&gt;LEN(IF(_xlfn.ISFORMULA('#_7 Pay Raise'!L31),_xlfn.FORMULATEXT('#_7 Pay Raise'!L31),'#_7 Pay Raise'!L31))-LEN(SUBSTITUTE(IF(_xlfn.ISFORMULA('#_7 Pay Raise'!L31),_xlfn.FORMULATEXT('#_7 Pay Raise'!L31),'#_7 Pay Raise'!L31),"""","")),TRUE,FALSE),"HardQuoteMsg",IF(LEN(IF(_xlfn.ISFORMULA('7 Pay Raise'!L31),_xlfn.FORMULATEXT('7 Pay Raise'!L31),'7 Pay Raise'!L31))-LEN(SUBSTITUTE(IF(_xlfn.ISFORMULA('7 Pay Raise'!L31),_xlfn.FORMULATEXT('7 Pay Raise'!L31),'7 Pay Raise'!L31),"$",""))&lt;0.5*(LEN(IF(_xlfn.ISFORMULA('#_7 Pay Raise'!L31),_xlfn.FORMULATEXT('#_7 Pay Raise'!L31),'#_7 Pay Raise'!L31))-LEN(SUBSTITUTE(IF(_xlfn.ISFORMULA('#_7 Pay Raise'!L31),_xlfn.FORMULATEXT('#_7 Pay Raise'!L31),'#_7 Pay Raise'!L31),"$",""))),TRUE,FALSE),"MissingAbsMsg",TRUE,"PerfectMsg")</f>
        <v/>
      </c>
      <c r="M31" s="340" t="str">
        <f ca="1">_xlfn.IFS(ISBLANK('7 Pay Raise'!M31),"",IF(NOT(ISNA('#_7 Pay Raise'!M31)),IF(ISNA('7 Pay Raise'!M31),TRUE,FALSE),FALSE),"StuNAMsg",IF(AND(ISNA('#_7 Pay Raise'!M31),ISNA('7 Pay Raise'!M31)),TRUE,FALSE),"PerfectMsg",IF(NOT(ISERROR('#_7 Pay Raise'!M31)),IF(ISERROR('7 Pay Raise'!M31),TRUE,FALSE),FALSE),"StuErrorMsg",IF(TYPE('#_7 Pay Raise'!M31)&lt;&gt;TYPE('7 Pay Raise'!M31),TRUE,FALSE),"WrongTypeMsg",IF(_xlfn.ISFORMULA('#_7 Pay Raise'!M31),IF(NOT(_xlfn.ISFORMULA('7 Pay Raise'!M31)),TRUE),FALSE),"MissingFormulaMsg",IF(NOT(AND(ISNUMBER(FIND("[",_xlfn.FORMULATEXT('#_7 Pay Raise'!M31))),ISNUMBER(FIND("!",_xlfn.FORMULATEXT('#_7 Pay Raise'!M31))))),AND(ISNUMBER(FIND("[",_xlfn.FORMULATEXT('7 Pay Raise'!M31))),ISNUMBER(FIND("!",_xlfn.FORMULATEXT('7 Pay Raise'!M31)))),FALSE),"ExternalRefsMsg",IF(ISNUMBER('#_7 Pay Raise'!M31),IF(ABS('#_7 Pay Raise'!M31-'7 Pay Raise'!M31)&gt;0.00001,TRUE,FALSE),IF('#_7 Pay Raise'!M31&lt;&gt;'7 Pay Raise'!M31,TRUE,FALSE)),IF(ISNUMBER('#_7 Pay Raise'!M31),IF('#_7 Pay Raise'!M31&gt;'7 Pay Raise'!M31,"TooLow","TooHigh"),"WrongAnswer"),NOT(_xlfn.ISFORMULA('#_7 Pay Raise'!M31)),"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Raise'!M31),_xlfn.FORMULATEXT('7 Pay Raise'!M31),'7 Pay Raise'!M31),"9","#"),"8","#"),"7","#"),"6","#"),"5","#"),"4","#"),"3","#"),"2","#"),"1","#"),"0","#"),CHAR(10),""),"$",""),"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Raise'!M31),_xlfn.FORMULATEXT('7 Pay Raise'!M31),'7 Pay Raise'!M31),"9","#"),"8","#"),"7","#"),"6","#"),"5","#"),"4","#"),"3","#"),"2","#"),"1","#"),"0","#"),CHAR(10),""),"$",""),"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Raise'!M31),_xlfn.FORMULATEXT('#_7 Pay Raise'!M31),'#_7 Pay Raise'!M31),"9","#"),"8","#"),"7","#"),"6","#"),"5","#"),"4","#"),"3","#"),"2","#"),"1","#"),"0","#"),CHAR(10),""),"$",""),"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Raise'!M31),_xlfn.FORMULATEXT('#_7 Pay Raise'!M31),'#_7 Pay Raise'!M31),"9","#"),"8","#"),"7","#"),"6","#"),"5","#"),"4","#"),"3","#"),"2","#"),"1","#"),"0","#"),CHAR(10),""),"$","")," ",""),",","@"),"&gt;","@"),"&lt;","@"),"=","@"),")","@"),"(","@"),"^","@"),"/","@"),"+","@"),"*","@"),"-","@"),"@#","")))/2,TRUE,FALSE),"HardCodeMsg",IF(LEN(IF(_xlfn.ISFORMULA('7 Pay Raise'!M31),_xlfn.FORMULATEXT('7 Pay Raise'!M31),'7 Pay Raise'!M31))-LEN(SUBSTITUTE(IF(_xlfn.ISFORMULA('7 Pay Raise'!M31),_xlfn.FORMULATEXT('7 Pay Raise'!M31),'7 Pay Raise'!M31),"""",""))&gt;LEN(IF(_xlfn.ISFORMULA('#_7 Pay Raise'!M31),_xlfn.FORMULATEXT('#_7 Pay Raise'!M31),'#_7 Pay Raise'!M31))-LEN(SUBSTITUTE(IF(_xlfn.ISFORMULA('#_7 Pay Raise'!M31),_xlfn.FORMULATEXT('#_7 Pay Raise'!M31),'#_7 Pay Raise'!M31),"""","")),TRUE,FALSE),"HardQuoteMsg",IF(LEN(IF(_xlfn.ISFORMULA('7 Pay Raise'!M31),_xlfn.FORMULATEXT('7 Pay Raise'!M31),'7 Pay Raise'!M31))-LEN(SUBSTITUTE(IF(_xlfn.ISFORMULA('7 Pay Raise'!M31),_xlfn.FORMULATEXT('7 Pay Raise'!M31),'7 Pay Raise'!M31),"$",""))&lt;0.5*(LEN(IF(_xlfn.ISFORMULA('#_7 Pay Raise'!M31),_xlfn.FORMULATEXT('#_7 Pay Raise'!M31),'#_7 Pay Raise'!M31))-LEN(SUBSTITUTE(IF(_xlfn.ISFORMULA('#_7 Pay Raise'!M31),_xlfn.FORMULATEXT('#_7 Pay Raise'!M31),'#_7 Pay Raise'!M31),"$",""))),TRUE,FALSE),"MissingAbsMsg",TRUE,"PerfectMsg")</f>
        <v/>
      </c>
      <c r="N31" s="448" t="str">
        <f ca="1">_xlfn.IFS(ISBLANK('7 Pay Raise'!N31),"",IF(NOT(ISNA('#_7 Pay Raise'!N31)),IF(ISNA('7 Pay Raise'!N31),TRUE,FALSE),FALSE),"StuNAMsg",IF(AND(ISNA('#_7 Pay Raise'!N31),ISNA('7 Pay Raise'!N31)),TRUE,FALSE),"PerfectMsg",IF(NOT(ISERROR('#_7 Pay Raise'!N31)),IF(ISERROR('7 Pay Raise'!N31),TRUE,FALSE),FALSE),"StuErrorMsg",IF(TYPE('#_7 Pay Raise'!N31)&lt;&gt;TYPE('7 Pay Raise'!N31),TRUE,FALSE),"WrongTypeMsg",IF(_xlfn.ISFORMULA('#_7 Pay Raise'!N31),IF(NOT(_xlfn.ISFORMULA('7 Pay Raise'!N31)),TRUE),FALSE),"MissingFormulaMsg",IF(NOT(AND(ISNUMBER(FIND("[",_xlfn.FORMULATEXT('#_7 Pay Raise'!N31))),ISNUMBER(FIND("!",_xlfn.FORMULATEXT('#_7 Pay Raise'!N31))))),AND(ISNUMBER(FIND("[",_xlfn.FORMULATEXT('7 Pay Raise'!N31))),ISNUMBER(FIND("!",_xlfn.FORMULATEXT('7 Pay Raise'!N31)))),FALSE),"ExternalRefsMsg",IF(ISNUMBER('#_7 Pay Raise'!N31),IF(ABS('#_7 Pay Raise'!N31-'7 Pay Raise'!N31)&gt;0.00001,TRUE,FALSE),IF('#_7 Pay Raise'!N31&lt;&gt;'7 Pay Raise'!N31,TRUE,FALSE)),IF(ISNUMBER('#_7 Pay Raise'!N31),IF('#_7 Pay Raise'!N31&gt;'7 Pay Raise'!N31,"TooLow","TooHigh"),"WrongAnswer"),NOT(_xlfn.ISFORMULA('#_7 Pay Raise'!N31)),"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Raise'!N31),_xlfn.FORMULATEXT('7 Pay Raise'!N31),'7 Pay Raise'!N31),"9","#"),"8","#"),"7","#"),"6","#"),"5","#"),"4","#"),"3","#"),"2","#"),"1","#"),"0","#"),CHAR(10),""),"$",""),"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Raise'!N31),_xlfn.FORMULATEXT('7 Pay Raise'!N31),'7 Pay Raise'!N31),"9","#"),"8","#"),"7","#"),"6","#"),"5","#"),"4","#"),"3","#"),"2","#"),"1","#"),"0","#"),CHAR(10),""),"$",""),"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Raise'!N31),_xlfn.FORMULATEXT('#_7 Pay Raise'!N31),'#_7 Pay Raise'!N31),"9","#"),"8","#"),"7","#"),"6","#"),"5","#"),"4","#"),"3","#"),"2","#"),"1","#"),"0","#"),CHAR(10),""),"$",""),"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Raise'!N31),_xlfn.FORMULATEXT('#_7 Pay Raise'!N31),'#_7 Pay Raise'!N31),"9","#"),"8","#"),"7","#"),"6","#"),"5","#"),"4","#"),"3","#"),"2","#"),"1","#"),"0","#"),CHAR(10),""),"$","")," ",""),",","@"),"&gt;","@"),"&lt;","@"),"=","@"),")","@"),"(","@"),"^","@"),"/","@"),"+","@"),"*","@"),"-","@"),"@#","")))/2,TRUE,FALSE),"HardCodeMsg",IF(LEN(IF(_xlfn.ISFORMULA('7 Pay Raise'!N31),_xlfn.FORMULATEXT('7 Pay Raise'!N31),'7 Pay Raise'!N31))-LEN(SUBSTITUTE(IF(_xlfn.ISFORMULA('7 Pay Raise'!N31),_xlfn.FORMULATEXT('7 Pay Raise'!N31),'7 Pay Raise'!N31),"""",""))&gt;LEN(IF(_xlfn.ISFORMULA('#_7 Pay Raise'!N31),_xlfn.FORMULATEXT('#_7 Pay Raise'!N31),'#_7 Pay Raise'!N31))-LEN(SUBSTITUTE(IF(_xlfn.ISFORMULA('#_7 Pay Raise'!N31),_xlfn.FORMULATEXT('#_7 Pay Raise'!N31),'#_7 Pay Raise'!N31),"""","")),TRUE,FALSE),"HardQuoteMsg",IF(LEN(IF(_xlfn.ISFORMULA('7 Pay Raise'!N31),_xlfn.FORMULATEXT('7 Pay Raise'!N31),'7 Pay Raise'!N31))-LEN(SUBSTITUTE(IF(_xlfn.ISFORMULA('7 Pay Raise'!N31),_xlfn.FORMULATEXT('7 Pay Raise'!N31),'7 Pay Raise'!N31),"$",""))&lt;0.5*(LEN(IF(_xlfn.ISFORMULA('#_7 Pay Raise'!N31),_xlfn.FORMULATEXT('#_7 Pay Raise'!N31),'#_7 Pay Raise'!N31))-LEN(SUBSTITUTE(IF(_xlfn.ISFORMULA('#_7 Pay Raise'!N31),_xlfn.FORMULATEXT('#_7 Pay Raise'!N31),'#_7 Pay Raise'!N31),"$",""))),TRUE,FALSE),"MissingAbsMsg",TRUE,"PerfectMsg")</f>
        <v/>
      </c>
      <c r="P31" s="449">
        <v>0</v>
      </c>
      <c r="Q31" s="419" t="str">
        <f ca="1">_xlfn.IFS(ISBLANK('7 Pay Raise'!Q31),"",IF(NOT(ISNA('#_7 Pay Raise'!Q31)),IF(ISNA('7 Pay Raise'!Q31),TRUE,FALSE),FALSE),"StuNAMsg",IF(AND(ISNA('#_7 Pay Raise'!Q31),ISNA('7 Pay Raise'!Q31)),TRUE,FALSE),"PerfectMsg",IF(NOT(ISERROR('#_7 Pay Raise'!Q31)),IF(ISERROR('7 Pay Raise'!Q31),TRUE,FALSE),FALSE),"StuErrorMsg",IF(TYPE('#_7 Pay Raise'!Q31)&lt;&gt;TYPE('7 Pay Raise'!Q31),TRUE,FALSE),"WrongTypeMsg",IF(_xlfn.ISFORMULA('#_7 Pay Raise'!Q31),IF(NOT(_xlfn.ISFORMULA('7 Pay Raise'!Q31)),TRUE),FALSE),"MissingFormulaMsg",IF(NOT(AND(ISNUMBER(FIND("[",_xlfn.FORMULATEXT('#_7 Pay Raise'!Q31))),ISNUMBER(FIND("!",_xlfn.FORMULATEXT('#_7 Pay Raise'!Q31))))),AND(ISNUMBER(FIND("[",_xlfn.FORMULATEXT('7 Pay Raise'!Q31))),ISNUMBER(FIND("!",_xlfn.FORMULATEXT('7 Pay Raise'!Q31)))),FALSE),"ExternalRefsMsg",IF(ISNUMBER('#_7 Pay Raise'!Q31),IF(ABS('#_7 Pay Raise'!Q31-'7 Pay Raise'!Q31)&gt;0.00001,TRUE,FALSE),IF('#_7 Pay Raise'!Q31&lt;&gt;'7 Pay Raise'!Q31,TRUE,FALSE)),IF(ISNUMBER('#_7 Pay Raise'!Q31),IF('#_7 Pay Raise'!Q31&gt;'7 Pay Raise'!Q31,"TooLow","TooHigh"),"WrongAnswer"),NOT(_xlfn.ISFORMULA('#_7 Pay Raise'!Q31)),"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Raise'!Q31),_xlfn.FORMULATEXT('7 Pay Raise'!Q31),'7 Pay Raise'!Q31),"9","#"),"8","#"),"7","#"),"6","#"),"5","#"),"4","#"),"3","#"),"2","#"),"1","#"),"0","#"),CHAR(10),""),"$",""),"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Raise'!Q31),_xlfn.FORMULATEXT('7 Pay Raise'!Q31),'7 Pay Raise'!Q31),"9","#"),"8","#"),"7","#"),"6","#"),"5","#"),"4","#"),"3","#"),"2","#"),"1","#"),"0","#"),CHAR(10),""),"$",""),"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Raise'!Q31),_xlfn.FORMULATEXT('#_7 Pay Raise'!Q31),'#_7 Pay Raise'!Q31),"9","#"),"8","#"),"7","#"),"6","#"),"5","#"),"4","#"),"3","#"),"2","#"),"1","#"),"0","#"),CHAR(10),""),"$",""),"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Raise'!Q31),_xlfn.FORMULATEXT('#_7 Pay Raise'!Q31),'#_7 Pay Raise'!Q31),"9","#"),"8","#"),"7","#"),"6","#"),"5","#"),"4","#"),"3","#"),"2","#"),"1","#"),"0","#"),CHAR(10),""),"$","")," ",""),",","@"),"&gt;","@"),"&lt;","@"),"=","@"),")","@"),"(","@"),"^","@"),"/","@"),"+","@"),"*","@"),"-","@"),"@#","")))/2,TRUE,FALSE),"HardCodeMsg",IF(LEN(IF(_xlfn.ISFORMULA('7 Pay Raise'!Q31),_xlfn.FORMULATEXT('7 Pay Raise'!Q31),'7 Pay Raise'!Q31))-LEN(SUBSTITUTE(IF(_xlfn.ISFORMULA('7 Pay Raise'!Q31),_xlfn.FORMULATEXT('7 Pay Raise'!Q31),'7 Pay Raise'!Q31),"""",""))&gt;LEN(IF(_xlfn.ISFORMULA('#_7 Pay Raise'!Q31),_xlfn.FORMULATEXT('#_7 Pay Raise'!Q31),'#_7 Pay Raise'!Q31))-LEN(SUBSTITUTE(IF(_xlfn.ISFORMULA('#_7 Pay Raise'!Q31),_xlfn.FORMULATEXT('#_7 Pay Raise'!Q31),'#_7 Pay Raise'!Q31),"""","")),TRUE,FALSE),"HardQuoteMsg",IF(LEN(IF(_xlfn.ISFORMULA('7 Pay Raise'!Q31),_xlfn.FORMULATEXT('7 Pay Raise'!Q31),'7 Pay Raise'!Q31))-LEN(SUBSTITUTE(IF(_xlfn.ISFORMULA('7 Pay Raise'!Q31),_xlfn.FORMULATEXT('7 Pay Raise'!Q31),'7 Pay Raise'!Q31),"$",""))&lt;0.5*(LEN(IF(_xlfn.ISFORMULA('#_7 Pay Raise'!Q31),_xlfn.FORMULATEXT('#_7 Pay Raise'!Q31),'#_7 Pay Raise'!Q31))-LEN(SUBSTITUTE(IF(_xlfn.ISFORMULA('#_7 Pay Raise'!Q31),_xlfn.FORMULATEXT('#_7 Pay Raise'!Q31),'#_7 Pay Raise'!Q31),"$",""))),TRUE,FALSE),"MissingAbsMsg",TRUE,"PerfectMsg")</f>
        <v/>
      </c>
    </row>
    <row r="32" spans="5:17" ht="92" customHeight="1" x14ac:dyDescent="0.15">
      <c r="E32" s="445">
        <v>0</v>
      </c>
      <c r="F32" s="446">
        <v>0</v>
      </c>
      <c r="G32" s="392">
        <v>0</v>
      </c>
      <c r="H32" s="447">
        <v>38430.160000000003</v>
      </c>
      <c r="I32" s="301" t="str">
        <f ca="1">_xlfn.IFS(ISBLANK('7 Pay Raise'!I32),"",IF(NOT(ISNA('#_7 Pay Raise'!I32)),IF(ISNA('7 Pay Raise'!I32),TRUE,FALSE),FALSE),"StuNAMsg",IF(AND(ISNA('#_7 Pay Raise'!I32),ISNA('7 Pay Raise'!I32)),TRUE,FALSE),"PerfectMsg",IF(NOT(ISERROR('#_7 Pay Raise'!I32)),IF(ISERROR('7 Pay Raise'!I32),TRUE,FALSE),FALSE),"StuErrorMsg",IF(TYPE('#_7 Pay Raise'!I32)&lt;&gt;TYPE('7 Pay Raise'!I32),TRUE,FALSE),"WrongTypeMsg",IF(_xlfn.ISFORMULA('#_7 Pay Raise'!I32),IF(NOT(_xlfn.ISFORMULA('7 Pay Raise'!I32)),TRUE),FALSE),"MissingFormulaMsg",IF(NOT(AND(ISNUMBER(FIND("[",_xlfn.FORMULATEXT('#_7 Pay Raise'!I32))),ISNUMBER(FIND("!",_xlfn.FORMULATEXT('#_7 Pay Raise'!I32))))),AND(ISNUMBER(FIND("[",_xlfn.FORMULATEXT('7 Pay Raise'!I32))),ISNUMBER(FIND("!",_xlfn.FORMULATEXT('7 Pay Raise'!I32)))),FALSE),"ExternalRefsMsg",IF(ISNUMBER('#_7 Pay Raise'!I32),IF(ABS('#_7 Pay Raise'!I32-'7 Pay Raise'!I32)&gt;0.00001,TRUE,FALSE),IF('#_7 Pay Raise'!I32&lt;&gt;'7 Pay Raise'!I32,TRUE,FALSE)),IF(ISNUMBER('#_7 Pay Raise'!I32),IF('#_7 Pay Raise'!I32&gt;'7 Pay Raise'!I32,"TooLow","TooHigh"),"WrongAnswer"),NOT(_xlfn.ISFORMULA('#_7 Pay Raise'!I32)),"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Raise'!I32),_xlfn.FORMULATEXT('7 Pay Raise'!I32),'7 Pay Raise'!I32),"9","#"),"8","#"),"7","#"),"6","#"),"5","#"),"4","#"),"3","#"),"2","#"),"1","#"),"0","#"),CHAR(10),""),"$",""),"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Raise'!I32),_xlfn.FORMULATEXT('7 Pay Raise'!I32),'7 Pay Raise'!I32),"9","#"),"8","#"),"7","#"),"6","#"),"5","#"),"4","#"),"3","#"),"2","#"),"1","#"),"0","#"),CHAR(10),""),"$",""),"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Raise'!I32),_xlfn.FORMULATEXT('#_7 Pay Raise'!I32),'#_7 Pay Raise'!I32),"9","#"),"8","#"),"7","#"),"6","#"),"5","#"),"4","#"),"3","#"),"2","#"),"1","#"),"0","#"),CHAR(10),""),"$",""),"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Raise'!I32),_xlfn.FORMULATEXT('#_7 Pay Raise'!I32),'#_7 Pay Raise'!I32),"9","#"),"8","#"),"7","#"),"6","#"),"5","#"),"4","#"),"3","#"),"2","#"),"1","#"),"0","#"),CHAR(10),""),"$","")," ",""),",","@"),"&gt;","@"),"&lt;","@"),"=","@"),")","@"),"(","@"),"^","@"),"/","@"),"+","@"),"*","@"),"-","@"),"@#","")))/2,TRUE,FALSE),"HardCodeMsg",IF(LEN(IF(_xlfn.ISFORMULA('7 Pay Raise'!I32),_xlfn.FORMULATEXT('7 Pay Raise'!I32),'7 Pay Raise'!I32))-LEN(SUBSTITUTE(IF(_xlfn.ISFORMULA('7 Pay Raise'!I32),_xlfn.FORMULATEXT('7 Pay Raise'!I32),'7 Pay Raise'!I32),"""",""))&gt;LEN(IF(_xlfn.ISFORMULA('#_7 Pay Raise'!I32),_xlfn.FORMULATEXT('#_7 Pay Raise'!I32),'#_7 Pay Raise'!I32))-LEN(SUBSTITUTE(IF(_xlfn.ISFORMULA('#_7 Pay Raise'!I32),_xlfn.FORMULATEXT('#_7 Pay Raise'!I32),'#_7 Pay Raise'!I32),"""","")),TRUE,FALSE),"HardQuoteMsg",IF(LEN(IF(_xlfn.ISFORMULA('7 Pay Raise'!I32),_xlfn.FORMULATEXT('7 Pay Raise'!I32),'7 Pay Raise'!I32))-LEN(SUBSTITUTE(IF(_xlfn.ISFORMULA('7 Pay Raise'!I32),_xlfn.FORMULATEXT('7 Pay Raise'!I32),'7 Pay Raise'!I32),"$",""))&lt;0.5*(LEN(IF(_xlfn.ISFORMULA('#_7 Pay Raise'!I32),_xlfn.FORMULATEXT('#_7 Pay Raise'!I32),'#_7 Pay Raise'!I32))-LEN(SUBSTITUTE(IF(_xlfn.ISFORMULA('#_7 Pay Raise'!I32),_xlfn.FORMULATEXT('#_7 Pay Raise'!I32),'#_7 Pay Raise'!I32),"$",""))),TRUE,FALSE),"MissingAbsMsg",TRUE,"PerfectMsg")</f>
        <v/>
      </c>
      <c r="J32" s="301">
        <v>0</v>
      </c>
      <c r="K32" s="301" t="str">
        <f ca="1">_xlfn.IFS(ISBLANK('7 Pay Raise'!K32),"",IF(NOT(ISNA('#_7 Pay Raise'!K32)),IF(ISNA('7 Pay Raise'!K32),TRUE,FALSE),FALSE),"StuNAMsg",IF(AND(ISNA('#_7 Pay Raise'!K32),ISNA('7 Pay Raise'!K32)),TRUE,FALSE),"PerfectMsg",IF(NOT(ISERROR('#_7 Pay Raise'!K32)),IF(ISERROR('7 Pay Raise'!K32),TRUE,FALSE),FALSE),"StuErrorMsg",IF(TYPE('#_7 Pay Raise'!K32)&lt;&gt;TYPE('7 Pay Raise'!K32),TRUE,FALSE),"WrongTypeMsg",IF(_xlfn.ISFORMULA('#_7 Pay Raise'!K32),IF(NOT(_xlfn.ISFORMULA('7 Pay Raise'!K32)),TRUE),FALSE),"MissingFormulaMsg",IF(NOT(AND(ISNUMBER(FIND("[",_xlfn.FORMULATEXT('#_7 Pay Raise'!K32))),ISNUMBER(FIND("!",_xlfn.FORMULATEXT('#_7 Pay Raise'!K32))))),AND(ISNUMBER(FIND("[",_xlfn.FORMULATEXT('7 Pay Raise'!K32))),ISNUMBER(FIND("!",_xlfn.FORMULATEXT('7 Pay Raise'!K32)))),FALSE),"ExternalRefsMsg",IF(ISNUMBER('#_7 Pay Raise'!K32),IF(ABS('#_7 Pay Raise'!K32-'7 Pay Raise'!K32)&gt;0.00001,TRUE,FALSE),IF('#_7 Pay Raise'!K32&lt;&gt;'7 Pay Raise'!K32,TRUE,FALSE)),IF(ISNUMBER('#_7 Pay Raise'!K32),IF('#_7 Pay Raise'!K32&gt;'7 Pay Raise'!K32,"TooLow","TooHigh"),"WrongAnswer"),NOT(_xlfn.ISFORMULA('#_7 Pay Raise'!K32)),"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Raise'!K32),_xlfn.FORMULATEXT('7 Pay Raise'!K32),'7 Pay Raise'!K32),"9","#"),"8","#"),"7","#"),"6","#"),"5","#"),"4","#"),"3","#"),"2","#"),"1","#"),"0","#"),CHAR(10),""),"$",""),"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Raise'!K32),_xlfn.FORMULATEXT('7 Pay Raise'!K32),'7 Pay Raise'!K32),"9","#"),"8","#"),"7","#"),"6","#"),"5","#"),"4","#"),"3","#"),"2","#"),"1","#"),"0","#"),CHAR(10),""),"$",""),"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Raise'!K32),_xlfn.FORMULATEXT('#_7 Pay Raise'!K32),'#_7 Pay Raise'!K32),"9","#"),"8","#"),"7","#"),"6","#"),"5","#"),"4","#"),"3","#"),"2","#"),"1","#"),"0","#"),CHAR(10),""),"$",""),"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Raise'!K32),_xlfn.FORMULATEXT('#_7 Pay Raise'!K32),'#_7 Pay Raise'!K32),"9","#"),"8","#"),"7","#"),"6","#"),"5","#"),"4","#"),"3","#"),"2","#"),"1","#"),"0","#"),CHAR(10),""),"$","")," ",""),",","@"),"&gt;","@"),"&lt;","@"),"=","@"),")","@"),"(","@"),"^","@"),"/","@"),"+","@"),"*","@"),"-","@"),"@#","")))/2,TRUE,FALSE),"HardCodeMsg",IF(LEN(IF(_xlfn.ISFORMULA('7 Pay Raise'!K32),_xlfn.FORMULATEXT('7 Pay Raise'!K32),'7 Pay Raise'!K32))-LEN(SUBSTITUTE(IF(_xlfn.ISFORMULA('7 Pay Raise'!K32),_xlfn.FORMULATEXT('7 Pay Raise'!K32),'7 Pay Raise'!K32),"""",""))&gt;LEN(IF(_xlfn.ISFORMULA('#_7 Pay Raise'!K32),_xlfn.FORMULATEXT('#_7 Pay Raise'!K32),'#_7 Pay Raise'!K32))-LEN(SUBSTITUTE(IF(_xlfn.ISFORMULA('#_7 Pay Raise'!K32),_xlfn.FORMULATEXT('#_7 Pay Raise'!K32),'#_7 Pay Raise'!K32),"""","")),TRUE,FALSE),"HardQuoteMsg",IF(LEN(IF(_xlfn.ISFORMULA('7 Pay Raise'!K32),_xlfn.FORMULATEXT('7 Pay Raise'!K32),'7 Pay Raise'!K32))-LEN(SUBSTITUTE(IF(_xlfn.ISFORMULA('7 Pay Raise'!K32),_xlfn.FORMULATEXT('7 Pay Raise'!K32),'7 Pay Raise'!K32),"$",""))&lt;0.5*(LEN(IF(_xlfn.ISFORMULA('#_7 Pay Raise'!K32),_xlfn.FORMULATEXT('#_7 Pay Raise'!K32),'#_7 Pay Raise'!K32))-LEN(SUBSTITUTE(IF(_xlfn.ISFORMULA('#_7 Pay Raise'!K32),_xlfn.FORMULATEXT('#_7 Pay Raise'!K32),'#_7 Pay Raise'!K32),"$",""))),TRUE,FALSE),"MissingAbsMsg",TRUE,"PerfectMsg")</f>
        <v/>
      </c>
      <c r="L32" s="302" t="str">
        <f ca="1">_xlfn.IFS(ISBLANK('7 Pay Raise'!L32),"",IF(NOT(ISNA('#_7 Pay Raise'!L32)),IF(ISNA('7 Pay Raise'!L32),TRUE,FALSE),FALSE),"StuNAMsg",IF(AND(ISNA('#_7 Pay Raise'!L32),ISNA('7 Pay Raise'!L32)),TRUE,FALSE),"PerfectMsg",IF(NOT(ISERROR('#_7 Pay Raise'!L32)),IF(ISERROR('7 Pay Raise'!L32),TRUE,FALSE),FALSE),"StuErrorMsg",IF(TYPE('#_7 Pay Raise'!L32)&lt;&gt;TYPE('7 Pay Raise'!L32),TRUE,FALSE),"WrongTypeMsg",IF(_xlfn.ISFORMULA('#_7 Pay Raise'!L32),IF(NOT(_xlfn.ISFORMULA('7 Pay Raise'!L32)),TRUE),FALSE),"MissingFormulaMsg",IF(NOT(AND(ISNUMBER(FIND("[",_xlfn.FORMULATEXT('#_7 Pay Raise'!L32))),ISNUMBER(FIND("!",_xlfn.FORMULATEXT('#_7 Pay Raise'!L32))))),AND(ISNUMBER(FIND("[",_xlfn.FORMULATEXT('7 Pay Raise'!L32))),ISNUMBER(FIND("!",_xlfn.FORMULATEXT('7 Pay Raise'!L32)))),FALSE),"ExternalRefsMsg",IF(ISNUMBER('#_7 Pay Raise'!L32),IF(ABS('#_7 Pay Raise'!L32-'7 Pay Raise'!L32)&gt;0.00001,TRUE,FALSE),IF('#_7 Pay Raise'!L32&lt;&gt;'7 Pay Raise'!L32,TRUE,FALSE)),IF(ISNUMBER('#_7 Pay Raise'!L32),IF('#_7 Pay Raise'!L32&gt;'7 Pay Raise'!L32,"TooLow","TooHigh"),"WrongAnswer"),NOT(_xlfn.ISFORMULA('#_7 Pay Raise'!L32)),"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Raise'!L32),_xlfn.FORMULATEXT('7 Pay Raise'!L32),'7 Pay Raise'!L32),"9","#"),"8","#"),"7","#"),"6","#"),"5","#"),"4","#"),"3","#"),"2","#"),"1","#"),"0","#"),CHAR(10),""),"$",""),"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Raise'!L32),_xlfn.FORMULATEXT('7 Pay Raise'!L32),'7 Pay Raise'!L32),"9","#"),"8","#"),"7","#"),"6","#"),"5","#"),"4","#"),"3","#"),"2","#"),"1","#"),"0","#"),CHAR(10),""),"$",""),"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Raise'!L32),_xlfn.FORMULATEXT('#_7 Pay Raise'!L32),'#_7 Pay Raise'!L32),"9","#"),"8","#"),"7","#"),"6","#"),"5","#"),"4","#"),"3","#"),"2","#"),"1","#"),"0","#"),CHAR(10),""),"$",""),"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Raise'!L32),_xlfn.FORMULATEXT('#_7 Pay Raise'!L32),'#_7 Pay Raise'!L32),"9","#"),"8","#"),"7","#"),"6","#"),"5","#"),"4","#"),"3","#"),"2","#"),"1","#"),"0","#"),CHAR(10),""),"$","")," ",""),",","@"),"&gt;","@"),"&lt;","@"),"=","@"),")","@"),"(","@"),"^","@"),"/","@"),"+","@"),"*","@"),"-","@"),"@#","")))/2,TRUE,FALSE),"HardCodeMsg",IF(LEN(IF(_xlfn.ISFORMULA('7 Pay Raise'!L32),_xlfn.FORMULATEXT('7 Pay Raise'!L32),'7 Pay Raise'!L32))-LEN(SUBSTITUTE(IF(_xlfn.ISFORMULA('7 Pay Raise'!L32),_xlfn.FORMULATEXT('7 Pay Raise'!L32),'7 Pay Raise'!L32),"""",""))&gt;LEN(IF(_xlfn.ISFORMULA('#_7 Pay Raise'!L32),_xlfn.FORMULATEXT('#_7 Pay Raise'!L32),'#_7 Pay Raise'!L32))-LEN(SUBSTITUTE(IF(_xlfn.ISFORMULA('#_7 Pay Raise'!L32),_xlfn.FORMULATEXT('#_7 Pay Raise'!L32),'#_7 Pay Raise'!L32),"""","")),TRUE,FALSE),"HardQuoteMsg",IF(LEN(IF(_xlfn.ISFORMULA('7 Pay Raise'!L32),_xlfn.FORMULATEXT('7 Pay Raise'!L32),'7 Pay Raise'!L32))-LEN(SUBSTITUTE(IF(_xlfn.ISFORMULA('7 Pay Raise'!L32),_xlfn.FORMULATEXT('7 Pay Raise'!L32),'7 Pay Raise'!L32),"$",""))&lt;0.5*(LEN(IF(_xlfn.ISFORMULA('#_7 Pay Raise'!L32),_xlfn.FORMULATEXT('#_7 Pay Raise'!L32),'#_7 Pay Raise'!L32))-LEN(SUBSTITUTE(IF(_xlfn.ISFORMULA('#_7 Pay Raise'!L32),_xlfn.FORMULATEXT('#_7 Pay Raise'!L32),'#_7 Pay Raise'!L32),"$",""))),TRUE,FALSE),"MissingAbsMsg",TRUE,"PerfectMsg")</f>
        <v/>
      </c>
      <c r="M32" s="340" t="str">
        <f ca="1">_xlfn.IFS(ISBLANK('7 Pay Raise'!M32),"",IF(NOT(ISNA('#_7 Pay Raise'!M32)),IF(ISNA('7 Pay Raise'!M32),TRUE,FALSE),FALSE),"StuNAMsg",IF(AND(ISNA('#_7 Pay Raise'!M32),ISNA('7 Pay Raise'!M32)),TRUE,FALSE),"PerfectMsg",IF(NOT(ISERROR('#_7 Pay Raise'!M32)),IF(ISERROR('7 Pay Raise'!M32),TRUE,FALSE),FALSE),"StuErrorMsg",IF(TYPE('#_7 Pay Raise'!M32)&lt;&gt;TYPE('7 Pay Raise'!M32),TRUE,FALSE),"WrongTypeMsg",IF(_xlfn.ISFORMULA('#_7 Pay Raise'!M32),IF(NOT(_xlfn.ISFORMULA('7 Pay Raise'!M32)),TRUE),FALSE),"MissingFormulaMsg",IF(NOT(AND(ISNUMBER(FIND("[",_xlfn.FORMULATEXT('#_7 Pay Raise'!M32))),ISNUMBER(FIND("!",_xlfn.FORMULATEXT('#_7 Pay Raise'!M32))))),AND(ISNUMBER(FIND("[",_xlfn.FORMULATEXT('7 Pay Raise'!M32))),ISNUMBER(FIND("!",_xlfn.FORMULATEXT('7 Pay Raise'!M32)))),FALSE),"ExternalRefsMsg",IF(ISNUMBER('#_7 Pay Raise'!M32),IF(ABS('#_7 Pay Raise'!M32-'7 Pay Raise'!M32)&gt;0.00001,TRUE,FALSE),IF('#_7 Pay Raise'!M32&lt;&gt;'7 Pay Raise'!M32,TRUE,FALSE)),IF(ISNUMBER('#_7 Pay Raise'!M32),IF('#_7 Pay Raise'!M32&gt;'7 Pay Raise'!M32,"TooLow","TooHigh"),"WrongAnswer"),NOT(_xlfn.ISFORMULA('#_7 Pay Raise'!M32)),"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Raise'!M32),_xlfn.FORMULATEXT('7 Pay Raise'!M32),'7 Pay Raise'!M32),"9","#"),"8","#"),"7","#"),"6","#"),"5","#"),"4","#"),"3","#"),"2","#"),"1","#"),"0","#"),CHAR(10),""),"$",""),"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Raise'!M32),_xlfn.FORMULATEXT('7 Pay Raise'!M32),'7 Pay Raise'!M32),"9","#"),"8","#"),"7","#"),"6","#"),"5","#"),"4","#"),"3","#"),"2","#"),"1","#"),"0","#"),CHAR(10),""),"$",""),"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Raise'!M32),_xlfn.FORMULATEXT('#_7 Pay Raise'!M32),'#_7 Pay Raise'!M32),"9","#"),"8","#"),"7","#"),"6","#"),"5","#"),"4","#"),"3","#"),"2","#"),"1","#"),"0","#"),CHAR(10),""),"$",""),"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Raise'!M32),_xlfn.FORMULATEXT('#_7 Pay Raise'!M32),'#_7 Pay Raise'!M32),"9","#"),"8","#"),"7","#"),"6","#"),"5","#"),"4","#"),"3","#"),"2","#"),"1","#"),"0","#"),CHAR(10),""),"$","")," ",""),",","@"),"&gt;","@"),"&lt;","@"),"=","@"),")","@"),"(","@"),"^","@"),"/","@"),"+","@"),"*","@"),"-","@"),"@#","")))/2,TRUE,FALSE),"HardCodeMsg",IF(LEN(IF(_xlfn.ISFORMULA('7 Pay Raise'!M32),_xlfn.FORMULATEXT('7 Pay Raise'!M32),'7 Pay Raise'!M32))-LEN(SUBSTITUTE(IF(_xlfn.ISFORMULA('7 Pay Raise'!M32),_xlfn.FORMULATEXT('7 Pay Raise'!M32),'7 Pay Raise'!M32),"""",""))&gt;LEN(IF(_xlfn.ISFORMULA('#_7 Pay Raise'!M32),_xlfn.FORMULATEXT('#_7 Pay Raise'!M32),'#_7 Pay Raise'!M32))-LEN(SUBSTITUTE(IF(_xlfn.ISFORMULA('#_7 Pay Raise'!M32),_xlfn.FORMULATEXT('#_7 Pay Raise'!M32),'#_7 Pay Raise'!M32),"""","")),TRUE,FALSE),"HardQuoteMsg",IF(LEN(IF(_xlfn.ISFORMULA('7 Pay Raise'!M32),_xlfn.FORMULATEXT('7 Pay Raise'!M32),'7 Pay Raise'!M32))-LEN(SUBSTITUTE(IF(_xlfn.ISFORMULA('7 Pay Raise'!M32),_xlfn.FORMULATEXT('7 Pay Raise'!M32),'7 Pay Raise'!M32),"$",""))&lt;0.5*(LEN(IF(_xlfn.ISFORMULA('#_7 Pay Raise'!M32),_xlfn.FORMULATEXT('#_7 Pay Raise'!M32),'#_7 Pay Raise'!M32))-LEN(SUBSTITUTE(IF(_xlfn.ISFORMULA('#_7 Pay Raise'!M32),_xlfn.FORMULATEXT('#_7 Pay Raise'!M32),'#_7 Pay Raise'!M32),"$",""))),TRUE,FALSE),"MissingAbsMsg",TRUE,"PerfectMsg")</f>
        <v/>
      </c>
      <c r="N32" s="448" t="str">
        <f ca="1">_xlfn.IFS(ISBLANK('7 Pay Raise'!N32),"",IF(NOT(ISNA('#_7 Pay Raise'!N32)),IF(ISNA('7 Pay Raise'!N32),TRUE,FALSE),FALSE),"StuNAMsg",IF(AND(ISNA('#_7 Pay Raise'!N32),ISNA('7 Pay Raise'!N32)),TRUE,FALSE),"PerfectMsg",IF(NOT(ISERROR('#_7 Pay Raise'!N32)),IF(ISERROR('7 Pay Raise'!N32),TRUE,FALSE),FALSE),"StuErrorMsg",IF(TYPE('#_7 Pay Raise'!N32)&lt;&gt;TYPE('7 Pay Raise'!N32),TRUE,FALSE),"WrongTypeMsg",IF(_xlfn.ISFORMULA('#_7 Pay Raise'!N32),IF(NOT(_xlfn.ISFORMULA('7 Pay Raise'!N32)),TRUE),FALSE),"MissingFormulaMsg",IF(NOT(AND(ISNUMBER(FIND("[",_xlfn.FORMULATEXT('#_7 Pay Raise'!N32))),ISNUMBER(FIND("!",_xlfn.FORMULATEXT('#_7 Pay Raise'!N32))))),AND(ISNUMBER(FIND("[",_xlfn.FORMULATEXT('7 Pay Raise'!N32))),ISNUMBER(FIND("!",_xlfn.FORMULATEXT('7 Pay Raise'!N32)))),FALSE),"ExternalRefsMsg",IF(ISNUMBER('#_7 Pay Raise'!N32),IF(ABS('#_7 Pay Raise'!N32-'7 Pay Raise'!N32)&gt;0.00001,TRUE,FALSE),IF('#_7 Pay Raise'!N32&lt;&gt;'7 Pay Raise'!N32,TRUE,FALSE)),IF(ISNUMBER('#_7 Pay Raise'!N32),IF('#_7 Pay Raise'!N32&gt;'7 Pay Raise'!N32,"TooLow","TooHigh"),"WrongAnswer"),NOT(_xlfn.ISFORMULA('#_7 Pay Raise'!N32)),"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Raise'!N32),_xlfn.FORMULATEXT('7 Pay Raise'!N32),'7 Pay Raise'!N32),"9","#"),"8","#"),"7","#"),"6","#"),"5","#"),"4","#"),"3","#"),"2","#"),"1","#"),"0","#"),CHAR(10),""),"$",""),"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Raise'!N32),_xlfn.FORMULATEXT('7 Pay Raise'!N32),'7 Pay Raise'!N32),"9","#"),"8","#"),"7","#"),"6","#"),"5","#"),"4","#"),"3","#"),"2","#"),"1","#"),"0","#"),CHAR(10),""),"$",""),"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Raise'!N32),_xlfn.FORMULATEXT('#_7 Pay Raise'!N32),'#_7 Pay Raise'!N32),"9","#"),"8","#"),"7","#"),"6","#"),"5","#"),"4","#"),"3","#"),"2","#"),"1","#"),"0","#"),CHAR(10),""),"$",""),"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Raise'!N32),_xlfn.FORMULATEXT('#_7 Pay Raise'!N32),'#_7 Pay Raise'!N32),"9","#"),"8","#"),"7","#"),"6","#"),"5","#"),"4","#"),"3","#"),"2","#"),"1","#"),"0","#"),CHAR(10),""),"$","")," ",""),",","@"),"&gt;","@"),"&lt;","@"),"=","@"),")","@"),"(","@"),"^","@"),"/","@"),"+","@"),"*","@"),"-","@"),"@#","")))/2,TRUE,FALSE),"HardCodeMsg",IF(LEN(IF(_xlfn.ISFORMULA('7 Pay Raise'!N32),_xlfn.FORMULATEXT('7 Pay Raise'!N32),'7 Pay Raise'!N32))-LEN(SUBSTITUTE(IF(_xlfn.ISFORMULA('7 Pay Raise'!N32),_xlfn.FORMULATEXT('7 Pay Raise'!N32),'7 Pay Raise'!N32),"""",""))&gt;LEN(IF(_xlfn.ISFORMULA('#_7 Pay Raise'!N32),_xlfn.FORMULATEXT('#_7 Pay Raise'!N32),'#_7 Pay Raise'!N32))-LEN(SUBSTITUTE(IF(_xlfn.ISFORMULA('#_7 Pay Raise'!N32),_xlfn.FORMULATEXT('#_7 Pay Raise'!N32),'#_7 Pay Raise'!N32),"""","")),TRUE,FALSE),"HardQuoteMsg",IF(LEN(IF(_xlfn.ISFORMULA('7 Pay Raise'!N32),_xlfn.FORMULATEXT('7 Pay Raise'!N32),'7 Pay Raise'!N32))-LEN(SUBSTITUTE(IF(_xlfn.ISFORMULA('7 Pay Raise'!N32),_xlfn.FORMULATEXT('7 Pay Raise'!N32),'7 Pay Raise'!N32),"$",""))&lt;0.5*(LEN(IF(_xlfn.ISFORMULA('#_7 Pay Raise'!N32),_xlfn.FORMULATEXT('#_7 Pay Raise'!N32),'#_7 Pay Raise'!N32))-LEN(SUBSTITUTE(IF(_xlfn.ISFORMULA('#_7 Pay Raise'!N32),_xlfn.FORMULATEXT('#_7 Pay Raise'!N32),'#_7 Pay Raise'!N32),"$",""))),TRUE,FALSE),"MissingAbsMsg",TRUE,"PerfectMsg")</f>
        <v/>
      </c>
      <c r="P32" s="449">
        <v>0</v>
      </c>
      <c r="Q32" s="419" t="str">
        <f ca="1">_xlfn.IFS(ISBLANK('7 Pay Raise'!Q32),"",IF(NOT(ISNA('#_7 Pay Raise'!Q32)),IF(ISNA('7 Pay Raise'!Q32),TRUE,FALSE),FALSE),"StuNAMsg",IF(AND(ISNA('#_7 Pay Raise'!Q32),ISNA('7 Pay Raise'!Q32)),TRUE,FALSE),"PerfectMsg",IF(NOT(ISERROR('#_7 Pay Raise'!Q32)),IF(ISERROR('7 Pay Raise'!Q32),TRUE,FALSE),FALSE),"StuErrorMsg",IF(TYPE('#_7 Pay Raise'!Q32)&lt;&gt;TYPE('7 Pay Raise'!Q32),TRUE,FALSE),"WrongTypeMsg",IF(_xlfn.ISFORMULA('#_7 Pay Raise'!Q32),IF(NOT(_xlfn.ISFORMULA('7 Pay Raise'!Q32)),TRUE),FALSE),"MissingFormulaMsg",IF(NOT(AND(ISNUMBER(FIND("[",_xlfn.FORMULATEXT('#_7 Pay Raise'!Q32))),ISNUMBER(FIND("!",_xlfn.FORMULATEXT('#_7 Pay Raise'!Q32))))),AND(ISNUMBER(FIND("[",_xlfn.FORMULATEXT('7 Pay Raise'!Q32))),ISNUMBER(FIND("!",_xlfn.FORMULATEXT('7 Pay Raise'!Q32)))),FALSE),"ExternalRefsMsg",IF(ISNUMBER('#_7 Pay Raise'!Q32),IF(ABS('#_7 Pay Raise'!Q32-'7 Pay Raise'!Q32)&gt;0.00001,TRUE,FALSE),IF('#_7 Pay Raise'!Q32&lt;&gt;'7 Pay Raise'!Q32,TRUE,FALSE)),IF(ISNUMBER('#_7 Pay Raise'!Q32),IF('#_7 Pay Raise'!Q32&gt;'7 Pay Raise'!Q32,"TooLow","TooHigh"),"WrongAnswer"),NOT(_xlfn.ISFORMULA('#_7 Pay Raise'!Q32)),"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Raise'!Q32),_xlfn.FORMULATEXT('7 Pay Raise'!Q32),'7 Pay Raise'!Q32),"9","#"),"8","#"),"7","#"),"6","#"),"5","#"),"4","#"),"3","#"),"2","#"),"1","#"),"0","#"),CHAR(10),""),"$",""),"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Raise'!Q32),_xlfn.FORMULATEXT('7 Pay Raise'!Q32),'7 Pay Raise'!Q32),"9","#"),"8","#"),"7","#"),"6","#"),"5","#"),"4","#"),"3","#"),"2","#"),"1","#"),"0","#"),CHAR(10),""),"$",""),"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Raise'!Q32),_xlfn.FORMULATEXT('#_7 Pay Raise'!Q32),'#_7 Pay Raise'!Q32),"9","#"),"8","#"),"7","#"),"6","#"),"5","#"),"4","#"),"3","#"),"2","#"),"1","#"),"0","#"),CHAR(10),""),"$",""),"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Raise'!Q32),_xlfn.FORMULATEXT('#_7 Pay Raise'!Q32),'#_7 Pay Raise'!Q32),"9","#"),"8","#"),"7","#"),"6","#"),"5","#"),"4","#"),"3","#"),"2","#"),"1","#"),"0","#"),CHAR(10),""),"$","")," ",""),",","@"),"&gt;","@"),"&lt;","@"),"=","@"),")","@"),"(","@"),"^","@"),"/","@"),"+","@"),"*","@"),"-","@"),"@#","")))/2,TRUE,FALSE),"HardCodeMsg",IF(LEN(IF(_xlfn.ISFORMULA('7 Pay Raise'!Q32),_xlfn.FORMULATEXT('7 Pay Raise'!Q32),'7 Pay Raise'!Q32))-LEN(SUBSTITUTE(IF(_xlfn.ISFORMULA('7 Pay Raise'!Q32),_xlfn.FORMULATEXT('7 Pay Raise'!Q32),'7 Pay Raise'!Q32),"""",""))&gt;LEN(IF(_xlfn.ISFORMULA('#_7 Pay Raise'!Q32),_xlfn.FORMULATEXT('#_7 Pay Raise'!Q32),'#_7 Pay Raise'!Q32))-LEN(SUBSTITUTE(IF(_xlfn.ISFORMULA('#_7 Pay Raise'!Q32),_xlfn.FORMULATEXT('#_7 Pay Raise'!Q32),'#_7 Pay Raise'!Q32),"""","")),TRUE,FALSE),"HardQuoteMsg",IF(LEN(IF(_xlfn.ISFORMULA('7 Pay Raise'!Q32),_xlfn.FORMULATEXT('7 Pay Raise'!Q32),'7 Pay Raise'!Q32))-LEN(SUBSTITUTE(IF(_xlfn.ISFORMULA('7 Pay Raise'!Q32),_xlfn.FORMULATEXT('7 Pay Raise'!Q32),'7 Pay Raise'!Q32),"$",""))&lt;0.5*(LEN(IF(_xlfn.ISFORMULA('#_7 Pay Raise'!Q32),_xlfn.FORMULATEXT('#_7 Pay Raise'!Q32),'#_7 Pay Raise'!Q32))-LEN(SUBSTITUTE(IF(_xlfn.ISFORMULA('#_7 Pay Raise'!Q32),_xlfn.FORMULATEXT('#_7 Pay Raise'!Q32),'#_7 Pay Raise'!Q32),"$",""))),TRUE,FALSE),"MissingAbsMsg",TRUE,"PerfectMsg")</f>
        <v/>
      </c>
    </row>
    <row r="33" spans="5:17" ht="107" customHeight="1" x14ac:dyDescent="0.15">
      <c r="E33" s="445">
        <v>0</v>
      </c>
      <c r="F33" s="446">
        <v>0</v>
      </c>
      <c r="G33" s="392">
        <v>0</v>
      </c>
      <c r="H33" s="447">
        <v>34164.129999999997</v>
      </c>
      <c r="I33" s="301" t="str">
        <f ca="1">_xlfn.IFS(ISBLANK('7 Pay Raise'!I33),"",IF(NOT(ISNA('#_7 Pay Raise'!I33)),IF(ISNA('7 Pay Raise'!I33),TRUE,FALSE),FALSE),"StuNAMsg",IF(AND(ISNA('#_7 Pay Raise'!I33),ISNA('7 Pay Raise'!I33)),TRUE,FALSE),"PerfectMsg",IF(NOT(ISERROR('#_7 Pay Raise'!I33)),IF(ISERROR('7 Pay Raise'!I33),TRUE,FALSE),FALSE),"StuErrorMsg",IF(TYPE('#_7 Pay Raise'!I33)&lt;&gt;TYPE('7 Pay Raise'!I33),TRUE,FALSE),"WrongTypeMsg",IF(_xlfn.ISFORMULA('#_7 Pay Raise'!I33),IF(NOT(_xlfn.ISFORMULA('7 Pay Raise'!I33)),TRUE),FALSE),"MissingFormulaMsg",IF(NOT(AND(ISNUMBER(FIND("[",_xlfn.FORMULATEXT('#_7 Pay Raise'!I33))),ISNUMBER(FIND("!",_xlfn.FORMULATEXT('#_7 Pay Raise'!I33))))),AND(ISNUMBER(FIND("[",_xlfn.FORMULATEXT('7 Pay Raise'!I33))),ISNUMBER(FIND("!",_xlfn.FORMULATEXT('7 Pay Raise'!I33)))),FALSE),"ExternalRefsMsg",IF(ISNUMBER('#_7 Pay Raise'!I33),IF(ABS('#_7 Pay Raise'!I33-'7 Pay Raise'!I33)&gt;0.00001,TRUE,FALSE),IF('#_7 Pay Raise'!I33&lt;&gt;'7 Pay Raise'!I33,TRUE,FALSE)),IF(ISNUMBER('#_7 Pay Raise'!I33),IF('#_7 Pay Raise'!I33&gt;'7 Pay Raise'!I33,"TooLow","TooHigh"),"WrongAnswer"),NOT(_xlfn.ISFORMULA('#_7 Pay Raise'!I33)),"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Raise'!I33),_xlfn.FORMULATEXT('7 Pay Raise'!I33),'7 Pay Raise'!I33),"9","#"),"8","#"),"7","#"),"6","#"),"5","#"),"4","#"),"3","#"),"2","#"),"1","#"),"0","#"),CHAR(10),""),"$",""),"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Raise'!I33),_xlfn.FORMULATEXT('7 Pay Raise'!I33),'7 Pay Raise'!I33),"9","#"),"8","#"),"7","#"),"6","#"),"5","#"),"4","#"),"3","#"),"2","#"),"1","#"),"0","#"),CHAR(10),""),"$",""),"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Raise'!I33),_xlfn.FORMULATEXT('#_7 Pay Raise'!I33),'#_7 Pay Raise'!I33),"9","#"),"8","#"),"7","#"),"6","#"),"5","#"),"4","#"),"3","#"),"2","#"),"1","#"),"0","#"),CHAR(10),""),"$",""),"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Raise'!I33),_xlfn.FORMULATEXT('#_7 Pay Raise'!I33),'#_7 Pay Raise'!I33),"9","#"),"8","#"),"7","#"),"6","#"),"5","#"),"4","#"),"3","#"),"2","#"),"1","#"),"0","#"),CHAR(10),""),"$","")," ",""),",","@"),"&gt;","@"),"&lt;","@"),"=","@"),")","@"),"(","@"),"^","@"),"/","@"),"+","@"),"*","@"),"-","@"),"@#","")))/2,TRUE,FALSE),"HardCodeMsg",IF(LEN(IF(_xlfn.ISFORMULA('7 Pay Raise'!I33),_xlfn.FORMULATEXT('7 Pay Raise'!I33),'7 Pay Raise'!I33))-LEN(SUBSTITUTE(IF(_xlfn.ISFORMULA('7 Pay Raise'!I33),_xlfn.FORMULATEXT('7 Pay Raise'!I33),'7 Pay Raise'!I33),"""",""))&gt;LEN(IF(_xlfn.ISFORMULA('#_7 Pay Raise'!I33),_xlfn.FORMULATEXT('#_7 Pay Raise'!I33),'#_7 Pay Raise'!I33))-LEN(SUBSTITUTE(IF(_xlfn.ISFORMULA('#_7 Pay Raise'!I33),_xlfn.FORMULATEXT('#_7 Pay Raise'!I33),'#_7 Pay Raise'!I33),"""","")),TRUE,FALSE),"HardQuoteMsg",IF(LEN(IF(_xlfn.ISFORMULA('7 Pay Raise'!I33),_xlfn.FORMULATEXT('7 Pay Raise'!I33),'7 Pay Raise'!I33))-LEN(SUBSTITUTE(IF(_xlfn.ISFORMULA('7 Pay Raise'!I33),_xlfn.FORMULATEXT('7 Pay Raise'!I33),'7 Pay Raise'!I33),"$",""))&lt;0.5*(LEN(IF(_xlfn.ISFORMULA('#_7 Pay Raise'!I33),_xlfn.FORMULATEXT('#_7 Pay Raise'!I33),'#_7 Pay Raise'!I33))-LEN(SUBSTITUTE(IF(_xlfn.ISFORMULA('#_7 Pay Raise'!I33),_xlfn.FORMULATEXT('#_7 Pay Raise'!I33),'#_7 Pay Raise'!I33),"$",""))),TRUE,FALSE),"MissingAbsMsg",TRUE,"PerfectMsg")</f>
        <v/>
      </c>
      <c r="J33" s="301">
        <v>0</v>
      </c>
      <c r="K33" s="301" t="str">
        <f ca="1">_xlfn.IFS(ISBLANK('7 Pay Raise'!K33),"",IF(NOT(ISNA('#_7 Pay Raise'!K33)),IF(ISNA('7 Pay Raise'!K33),TRUE,FALSE),FALSE),"StuNAMsg",IF(AND(ISNA('#_7 Pay Raise'!K33),ISNA('7 Pay Raise'!K33)),TRUE,FALSE),"PerfectMsg",IF(NOT(ISERROR('#_7 Pay Raise'!K33)),IF(ISERROR('7 Pay Raise'!K33),TRUE,FALSE),FALSE),"StuErrorMsg",IF(TYPE('#_7 Pay Raise'!K33)&lt;&gt;TYPE('7 Pay Raise'!K33),TRUE,FALSE),"WrongTypeMsg",IF(_xlfn.ISFORMULA('#_7 Pay Raise'!K33),IF(NOT(_xlfn.ISFORMULA('7 Pay Raise'!K33)),TRUE),FALSE),"MissingFormulaMsg",IF(NOT(AND(ISNUMBER(FIND("[",_xlfn.FORMULATEXT('#_7 Pay Raise'!K33))),ISNUMBER(FIND("!",_xlfn.FORMULATEXT('#_7 Pay Raise'!K33))))),AND(ISNUMBER(FIND("[",_xlfn.FORMULATEXT('7 Pay Raise'!K33))),ISNUMBER(FIND("!",_xlfn.FORMULATEXT('7 Pay Raise'!K33)))),FALSE),"ExternalRefsMsg",IF(ISNUMBER('#_7 Pay Raise'!K33),IF(ABS('#_7 Pay Raise'!K33-'7 Pay Raise'!K33)&gt;0.00001,TRUE,FALSE),IF('#_7 Pay Raise'!K33&lt;&gt;'7 Pay Raise'!K33,TRUE,FALSE)),IF(ISNUMBER('#_7 Pay Raise'!K33),IF('#_7 Pay Raise'!K33&gt;'7 Pay Raise'!K33,"TooLow","TooHigh"),"WrongAnswer"),NOT(_xlfn.ISFORMULA('#_7 Pay Raise'!K33)),"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Raise'!K33),_xlfn.FORMULATEXT('7 Pay Raise'!K33),'7 Pay Raise'!K33),"9","#"),"8","#"),"7","#"),"6","#"),"5","#"),"4","#"),"3","#"),"2","#"),"1","#"),"0","#"),CHAR(10),""),"$",""),"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Raise'!K33),_xlfn.FORMULATEXT('7 Pay Raise'!K33),'7 Pay Raise'!K33),"9","#"),"8","#"),"7","#"),"6","#"),"5","#"),"4","#"),"3","#"),"2","#"),"1","#"),"0","#"),CHAR(10),""),"$",""),"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Raise'!K33),_xlfn.FORMULATEXT('#_7 Pay Raise'!K33),'#_7 Pay Raise'!K33),"9","#"),"8","#"),"7","#"),"6","#"),"5","#"),"4","#"),"3","#"),"2","#"),"1","#"),"0","#"),CHAR(10),""),"$",""),"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Raise'!K33),_xlfn.FORMULATEXT('#_7 Pay Raise'!K33),'#_7 Pay Raise'!K33),"9","#"),"8","#"),"7","#"),"6","#"),"5","#"),"4","#"),"3","#"),"2","#"),"1","#"),"0","#"),CHAR(10),""),"$","")," ",""),",","@"),"&gt;","@"),"&lt;","@"),"=","@"),")","@"),"(","@"),"^","@"),"/","@"),"+","@"),"*","@"),"-","@"),"@#","")))/2,TRUE,FALSE),"HardCodeMsg",IF(LEN(IF(_xlfn.ISFORMULA('7 Pay Raise'!K33),_xlfn.FORMULATEXT('7 Pay Raise'!K33),'7 Pay Raise'!K33))-LEN(SUBSTITUTE(IF(_xlfn.ISFORMULA('7 Pay Raise'!K33),_xlfn.FORMULATEXT('7 Pay Raise'!K33),'7 Pay Raise'!K33),"""",""))&gt;LEN(IF(_xlfn.ISFORMULA('#_7 Pay Raise'!K33),_xlfn.FORMULATEXT('#_7 Pay Raise'!K33),'#_7 Pay Raise'!K33))-LEN(SUBSTITUTE(IF(_xlfn.ISFORMULA('#_7 Pay Raise'!K33),_xlfn.FORMULATEXT('#_7 Pay Raise'!K33),'#_7 Pay Raise'!K33),"""","")),TRUE,FALSE),"HardQuoteMsg",IF(LEN(IF(_xlfn.ISFORMULA('7 Pay Raise'!K33),_xlfn.FORMULATEXT('7 Pay Raise'!K33),'7 Pay Raise'!K33))-LEN(SUBSTITUTE(IF(_xlfn.ISFORMULA('7 Pay Raise'!K33),_xlfn.FORMULATEXT('7 Pay Raise'!K33),'7 Pay Raise'!K33),"$",""))&lt;0.5*(LEN(IF(_xlfn.ISFORMULA('#_7 Pay Raise'!K33),_xlfn.FORMULATEXT('#_7 Pay Raise'!K33),'#_7 Pay Raise'!K33))-LEN(SUBSTITUTE(IF(_xlfn.ISFORMULA('#_7 Pay Raise'!K33),_xlfn.FORMULATEXT('#_7 Pay Raise'!K33),'#_7 Pay Raise'!K33),"$",""))),TRUE,FALSE),"MissingAbsMsg",TRUE,"PerfectMsg")</f>
        <v/>
      </c>
      <c r="L33" s="302" t="str">
        <f ca="1">_xlfn.IFS(ISBLANK('7 Pay Raise'!L33),"",IF(NOT(ISNA('#_7 Pay Raise'!L33)),IF(ISNA('7 Pay Raise'!L33),TRUE,FALSE),FALSE),"StuNAMsg",IF(AND(ISNA('#_7 Pay Raise'!L33),ISNA('7 Pay Raise'!L33)),TRUE,FALSE),"PerfectMsg",IF(NOT(ISERROR('#_7 Pay Raise'!L33)),IF(ISERROR('7 Pay Raise'!L33),TRUE,FALSE),FALSE),"StuErrorMsg",IF(TYPE('#_7 Pay Raise'!L33)&lt;&gt;TYPE('7 Pay Raise'!L33),TRUE,FALSE),"WrongTypeMsg",IF(_xlfn.ISFORMULA('#_7 Pay Raise'!L33),IF(NOT(_xlfn.ISFORMULA('7 Pay Raise'!L33)),TRUE),FALSE),"MissingFormulaMsg",IF(NOT(AND(ISNUMBER(FIND("[",_xlfn.FORMULATEXT('#_7 Pay Raise'!L33))),ISNUMBER(FIND("!",_xlfn.FORMULATEXT('#_7 Pay Raise'!L33))))),AND(ISNUMBER(FIND("[",_xlfn.FORMULATEXT('7 Pay Raise'!L33))),ISNUMBER(FIND("!",_xlfn.FORMULATEXT('7 Pay Raise'!L33)))),FALSE),"ExternalRefsMsg",IF(ISNUMBER('#_7 Pay Raise'!L33),IF(ABS('#_7 Pay Raise'!L33-'7 Pay Raise'!L33)&gt;0.00001,TRUE,FALSE),IF('#_7 Pay Raise'!L33&lt;&gt;'7 Pay Raise'!L33,TRUE,FALSE)),IF(ISNUMBER('#_7 Pay Raise'!L33),IF('#_7 Pay Raise'!L33&gt;'7 Pay Raise'!L33,"TooLow","TooHigh"),"WrongAnswer"),NOT(_xlfn.ISFORMULA('#_7 Pay Raise'!L33)),"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Raise'!L33),_xlfn.FORMULATEXT('7 Pay Raise'!L33),'7 Pay Raise'!L33),"9","#"),"8","#"),"7","#"),"6","#"),"5","#"),"4","#"),"3","#"),"2","#"),"1","#"),"0","#"),CHAR(10),""),"$",""),"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Raise'!L33),_xlfn.FORMULATEXT('7 Pay Raise'!L33),'7 Pay Raise'!L33),"9","#"),"8","#"),"7","#"),"6","#"),"5","#"),"4","#"),"3","#"),"2","#"),"1","#"),"0","#"),CHAR(10),""),"$",""),"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Raise'!L33),_xlfn.FORMULATEXT('#_7 Pay Raise'!L33),'#_7 Pay Raise'!L33),"9","#"),"8","#"),"7","#"),"6","#"),"5","#"),"4","#"),"3","#"),"2","#"),"1","#"),"0","#"),CHAR(10),""),"$",""),"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Raise'!L33),_xlfn.FORMULATEXT('#_7 Pay Raise'!L33),'#_7 Pay Raise'!L33),"9","#"),"8","#"),"7","#"),"6","#"),"5","#"),"4","#"),"3","#"),"2","#"),"1","#"),"0","#"),CHAR(10),""),"$","")," ",""),",","@"),"&gt;","@"),"&lt;","@"),"=","@"),")","@"),"(","@"),"^","@"),"/","@"),"+","@"),"*","@"),"-","@"),"@#","")))/2,TRUE,FALSE),"HardCodeMsg",IF(LEN(IF(_xlfn.ISFORMULA('7 Pay Raise'!L33),_xlfn.FORMULATEXT('7 Pay Raise'!L33),'7 Pay Raise'!L33))-LEN(SUBSTITUTE(IF(_xlfn.ISFORMULA('7 Pay Raise'!L33),_xlfn.FORMULATEXT('7 Pay Raise'!L33),'7 Pay Raise'!L33),"""",""))&gt;LEN(IF(_xlfn.ISFORMULA('#_7 Pay Raise'!L33),_xlfn.FORMULATEXT('#_7 Pay Raise'!L33),'#_7 Pay Raise'!L33))-LEN(SUBSTITUTE(IF(_xlfn.ISFORMULA('#_7 Pay Raise'!L33),_xlfn.FORMULATEXT('#_7 Pay Raise'!L33),'#_7 Pay Raise'!L33),"""","")),TRUE,FALSE),"HardQuoteMsg",IF(LEN(IF(_xlfn.ISFORMULA('7 Pay Raise'!L33),_xlfn.FORMULATEXT('7 Pay Raise'!L33),'7 Pay Raise'!L33))-LEN(SUBSTITUTE(IF(_xlfn.ISFORMULA('7 Pay Raise'!L33),_xlfn.FORMULATEXT('7 Pay Raise'!L33),'7 Pay Raise'!L33),"$",""))&lt;0.5*(LEN(IF(_xlfn.ISFORMULA('#_7 Pay Raise'!L33),_xlfn.FORMULATEXT('#_7 Pay Raise'!L33),'#_7 Pay Raise'!L33))-LEN(SUBSTITUTE(IF(_xlfn.ISFORMULA('#_7 Pay Raise'!L33),_xlfn.FORMULATEXT('#_7 Pay Raise'!L33),'#_7 Pay Raise'!L33),"$",""))),TRUE,FALSE),"MissingAbsMsg",TRUE,"PerfectMsg")</f>
        <v/>
      </c>
      <c r="M33" s="340" t="str">
        <f ca="1">_xlfn.IFS(ISBLANK('7 Pay Raise'!M33),"",IF(NOT(ISNA('#_7 Pay Raise'!M33)),IF(ISNA('7 Pay Raise'!M33),TRUE,FALSE),FALSE),"StuNAMsg",IF(AND(ISNA('#_7 Pay Raise'!M33),ISNA('7 Pay Raise'!M33)),TRUE,FALSE),"PerfectMsg",IF(NOT(ISERROR('#_7 Pay Raise'!M33)),IF(ISERROR('7 Pay Raise'!M33),TRUE,FALSE),FALSE),"StuErrorMsg",IF(TYPE('#_7 Pay Raise'!M33)&lt;&gt;TYPE('7 Pay Raise'!M33),TRUE,FALSE),"WrongTypeMsg",IF(_xlfn.ISFORMULA('#_7 Pay Raise'!M33),IF(NOT(_xlfn.ISFORMULA('7 Pay Raise'!M33)),TRUE),FALSE),"MissingFormulaMsg",IF(NOT(AND(ISNUMBER(FIND("[",_xlfn.FORMULATEXT('#_7 Pay Raise'!M33))),ISNUMBER(FIND("!",_xlfn.FORMULATEXT('#_7 Pay Raise'!M33))))),AND(ISNUMBER(FIND("[",_xlfn.FORMULATEXT('7 Pay Raise'!M33))),ISNUMBER(FIND("!",_xlfn.FORMULATEXT('7 Pay Raise'!M33)))),FALSE),"ExternalRefsMsg",IF(ISNUMBER('#_7 Pay Raise'!M33),IF(ABS('#_7 Pay Raise'!M33-'7 Pay Raise'!M33)&gt;0.00001,TRUE,FALSE),IF('#_7 Pay Raise'!M33&lt;&gt;'7 Pay Raise'!M33,TRUE,FALSE)),IF(ISNUMBER('#_7 Pay Raise'!M33),IF('#_7 Pay Raise'!M33&gt;'7 Pay Raise'!M33,"TooLow","TooHigh"),"WrongAnswer"),NOT(_xlfn.ISFORMULA('#_7 Pay Raise'!M33)),"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Raise'!M33),_xlfn.FORMULATEXT('7 Pay Raise'!M33),'7 Pay Raise'!M33),"9","#"),"8","#"),"7","#"),"6","#"),"5","#"),"4","#"),"3","#"),"2","#"),"1","#"),"0","#"),CHAR(10),""),"$",""),"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Raise'!M33),_xlfn.FORMULATEXT('7 Pay Raise'!M33),'7 Pay Raise'!M33),"9","#"),"8","#"),"7","#"),"6","#"),"5","#"),"4","#"),"3","#"),"2","#"),"1","#"),"0","#"),CHAR(10),""),"$",""),"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Raise'!M33),_xlfn.FORMULATEXT('#_7 Pay Raise'!M33),'#_7 Pay Raise'!M33),"9","#"),"8","#"),"7","#"),"6","#"),"5","#"),"4","#"),"3","#"),"2","#"),"1","#"),"0","#"),CHAR(10),""),"$",""),"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Raise'!M33),_xlfn.FORMULATEXT('#_7 Pay Raise'!M33),'#_7 Pay Raise'!M33),"9","#"),"8","#"),"7","#"),"6","#"),"5","#"),"4","#"),"3","#"),"2","#"),"1","#"),"0","#"),CHAR(10),""),"$","")," ",""),",","@"),"&gt;","@"),"&lt;","@"),"=","@"),")","@"),"(","@"),"^","@"),"/","@"),"+","@"),"*","@"),"-","@"),"@#","")))/2,TRUE,FALSE),"HardCodeMsg",IF(LEN(IF(_xlfn.ISFORMULA('7 Pay Raise'!M33),_xlfn.FORMULATEXT('7 Pay Raise'!M33),'7 Pay Raise'!M33))-LEN(SUBSTITUTE(IF(_xlfn.ISFORMULA('7 Pay Raise'!M33),_xlfn.FORMULATEXT('7 Pay Raise'!M33),'7 Pay Raise'!M33),"""",""))&gt;LEN(IF(_xlfn.ISFORMULA('#_7 Pay Raise'!M33),_xlfn.FORMULATEXT('#_7 Pay Raise'!M33),'#_7 Pay Raise'!M33))-LEN(SUBSTITUTE(IF(_xlfn.ISFORMULA('#_7 Pay Raise'!M33),_xlfn.FORMULATEXT('#_7 Pay Raise'!M33),'#_7 Pay Raise'!M33),"""","")),TRUE,FALSE),"HardQuoteMsg",IF(LEN(IF(_xlfn.ISFORMULA('7 Pay Raise'!M33),_xlfn.FORMULATEXT('7 Pay Raise'!M33),'7 Pay Raise'!M33))-LEN(SUBSTITUTE(IF(_xlfn.ISFORMULA('7 Pay Raise'!M33),_xlfn.FORMULATEXT('7 Pay Raise'!M33),'7 Pay Raise'!M33),"$",""))&lt;0.5*(LEN(IF(_xlfn.ISFORMULA('#_7 Pay Raise'!M33),_xlfn.FORMULATEXT('#_7 Pay Raise'!M33),'#_7 Pay Raise'!M33))-LEN(SUBSTITUTE(IF(_xlfn.ISFORMULA('#_7 Pay Raise'!M33),_xlfn.FORMULATEXT('#_7 Pay Raise'!M33),'#_7 Pay Raise'!M33),"$",""))),TRUE,FALSE),"MissingAbsMsg",TRUE,"PerfectMsg")</f>
        <v/>
      </c>
      <c r="N33" s="448" t="str">
        <f ca="1">_xlfn.IFS(ISBLANK('7 Pay Raise'!N33),"",IF(NOT(ISNA('#_7 Pay Raise'!N33)),IF(ISNA('7 Pay Raise'!N33),TRUE,FALSE),FALSE),"StuNAMsg",IF(AND(ISNA('#_7 Pay Raise'!N33),ISNA('7 Pay Raise'!N33)),TRUE,FALSE),"PerfectMsg",IF(NOT(ISERROR('#_7 Pay Raise'!N33)),IF(ISERROR('7 Pay Raise'!N33),TRUE,FALSE),FALSE),"StuErrorMsg",IF(TYPE('#_7 Pay Raise'!N33)&lt;&gt;TYPE('7 Pay Raise'!N33),TRUE,FALSE),"WrongTypeMsg",IF(_xlfn.ISFORMULA('#_7 Pay Raise'!N33),IF(NOT(_xlfn.ISFORMULA('7 Pay Raise'!N33)),TRUE),FALSE),"MissingFormulaMsg",IF(NOT(AND(ISNUMBER(FIND("[",_xlfn.FORMULATEXT('#_7 Pay Raise'!N33))),ISNUMBER(FIND("!",_xlfn.FORMULATEXT('#_7 Pay Raise'!N33))))),AND(ISNUMBER(FIND("[",_xlfn.FORMULATEXT('7 Pay Raise'!N33))),ISNUMBER(FIND("!",_xlfn.FORMULATEXT('7 Pay Raise'!N33)))),FALSE),"ExternalRefsMsg",IF(ISNUMBER('#_7 Pay Raise'!N33),IF(ABS('#_7 Pay Raise'!N33-'7 Pay Raise'!N33)&gt;0.00001,TRUE,FALSE),IF('#_7 Pay Raise'!N33&lt;&gt;'7 Pay Raise'!N33,TRUE,FALSE)),IF(ISNUMBER('#_7 Pay Raise'!N33),IF('#_7 Pay Raise'!N33&gt;'7 Pay Raise'!N33,"TooLow","TooHigh"),"WrongAnswer"),NOT(_xlfn.ISFORMULA('#_7 Pay Raise'!N33)),"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Raise'!N33),_xlfn.FORMULATEXT('7 Pay Raise'!N33),'7 Pay Raise'!N33),"9","#"),"8","#"),"7","#"),"6","#"),"5","#"),"4","#"),"3","#"),"2","#"),"1","#"),"0","#"),CHAR(10),""),"$",""),"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Raise'!N33),_xlfn.FORMULATEXT('7 Pay Raise'!N33),'7 Pay Raise'!N33),"9","#"),"8","#"),"7","#"),"6","#"),"5","#"),"4","#"),"3","#"),"2","#"),"1","#"),"0","#"),CHAR(10),""),"$",""),"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Raise'!N33),_xlfn.FORMULATEXT('#_7 Pay Raise'!N33),'#_7 Pay Raise'!N33),"9","#"),"8","#"),"7","#"),"6","#"),"5","#"),"4","#"),"3","#"),"2","#"),"1","#"),"0","#"),CHAR(10),""),"$",""),"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Raise'!N33),_xlfn.FORMULATEXT('#_7 Pay Raise'!N33),'#_7 Pay Raise'!N33),"9","#"),"8","#"),"7","#"),"6","#"),"5","#"),"4","#"),"3","#"),"2","#"),"1","#"),"0","#"),CHAR(10),""),"$","")," ",""),",","@"),"&gt;","@"),"&lt;","@"),"=","@"),")","@"),"(","@"),"^","@"),"/","@"),"+","@"),"*","@"),"-","@"),"@#","")))/2,TRUE,FALSE),"HardCodeMsg",IF(LEN(IF(_xlfn.ISFORMULA('7 Pay Raise'!N33),_xlfn.FORMULATEXT('7 Pay Raise'!N33),'7 Pay Raise'!N33))-LEN(SUBSTITUTE(IF(_xlfn.ISFORMULA('7 Pay Raise'!N33),_xlfn.FORMULATEXT('7 Pay Raise'!N33),'7 Pay Raise'!N33),"""",""))&gt;LEN(IF(_xlfn.ISFORMULA('#_7 Pay Raise'!N33),_xlfn.FORMULATEXT('#_7 Pay Raise'!N33),'#_7 Pay Raise'!N33))-LEN(SUBSTITUTE(IF(_xlfn.ISFORMULA('#_7 Pay Raise'!N33),_xlfn.FORMULATEXT('#_7 Pay Raise'!N33),'#_7 Pay Raise'!N33),"""","")),TRUE,FALSE),"HardQuoteMsg",IF(LEN(IF(_xlfn.ISFORMULA('7 Pay Raise'!N33),_xlfn.FORMULATEXT('7 Pay Raise'!N33),'7 Pay Raise'!N33))-LEN(SUBSTITUTE(IF(_xlfn.ISFORMULA('7 Pay Raise'!N33),_xlfn.FORMULATEXT('7 Pay Raise'!N33),'7 Pay Raise'!N33),"$",""))&lt;0.5*(LEN(IF(_xlfn.ISFORMULA('#_7 Pay Raise'!N33),_xlfn.FORMULATEXT('#_7 Pay Raise'!N33),'#_7 Pay Raise'!N33))-LEN(SUBSTITUTE(IF(_xlfn.ISFORMULA('#_7 Pay Raise'!N33),_xlfn.FORMULATEXT('#_7 Pay Raise'!N33),'#_7 Pay Raise'!N33),"$",""))),TRUE,FALSE),"MissingAbsMsg",TRUE,"PerfectMsg")</f>
        <v/>
      </c>
      <c r="P33" s="449">
        <v>0</v>
      </c>
      <c r="Q33" s="419" t="str">
        <f ca="1">_xlfn.IFS(ISBLANK('7 Pay Raise'!Q33),"",IF(NOT(ISNA('#_7 Pay Raise'!Q33)),IF(ISNA('7 Pay Raise'!Q33),TRUE,FALSE),FALSE),"StuNAMsg",IF(AND(ISNA('#_7 Pay Raise'!Q33),ISNA('7 Pay Raise'!Q33)),TRUE,FALSE),"PerfectMsg",IF(NOT(ISERROR('#_7 Pay Raise'!Q33)),IF(ISERROR('7 Pay Raise'!Q33),TRUE,FALSE),FALSE),"StuErrorMsg",IF(TYPE('#_7 Pay Raise'!Q33)&lt;&gt;TYPE('7 Pay Raise'!Q33),TRUE,FALSE),"WrongTypeMsg",IF(_xlfn.ISFORMULA('#_7 Pay Raise'!Q33),IF(NOT(_xlfn.ISFORMULA('7 Pay Raise'!Q33)),TRUE),FALSE),"MissingFormulaMsg",IF(NOT(AND(ISNUMBER(FIND("[",_xlfn.FORMULATEXT('#_7 Pay Raise'!Q33))),ISNUMBER(FIND("!",_xlfn.FORMULATEXT('#_7 Pay Raise'!Q33))))),AND(ISNUMBER(FIND("[",_xlfn.FORMULATEXT('7 Pay Raise'!Q33))),ISNUMBER(FIND("!",_xlfn.FORMULATEXT('7 Pay Raise'!Q33)))),FALSE),"ExternalRefsMsg",IF(ISNUMBER('#_7 Pay Raise'!Q33),IF(ABS('#_7 Pay Raise'!Q33-'7 Pay Raise'!Q33)&gt;0.00001,TRUE,FALSE),IF('#_7 Pay Raise'!Q33&lt;&gt;'7 Pay Raise'!Q33,TRUE,FALSE)),IF(ISNUMBER('#_7 Pay Raise'!Q33),IF('#_7 Pay Raise'!Q33&gt;'7 Pay Raise'!Q33,"TooLow","TooHigh"),"WrongAnswer"),NOT(_xlfn.ISFORMULA('#_7 Pay Raise'!Q33)),"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Raise'!Q33),_xlfn.FORMULATEXT('7 Pay Raise'!Q33),'7 Pay Raise'!Q33),"9","#"),"8","#"),"7","#"),"6","#"),"5","#"),"4","#"),"3","#"),"2","#"),"1","#"),"0","#"),CHAR(10),""),"$",""),"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Raise'!Q33),_xlfn.FORMULATEXT('7 Pay Raise'!Q33),'7 Pay Raise'!Q33),"9","#"),"8","#"),"7","#"),"6","#"),"5","#"),"4","#"),"3","#"),"2","#"),"1","#"),"0","#"),CHAR(10),""),"$",""),"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Raise'!Q33),_xlfn.FORMULATEXT('#_7 Pay Raise'!Q33),'#_7 Pay Raise'!Q33),"9","#"),"8","#"),"7","#"),"6","#"),"5","#"),"4","#"),"3","#"),"2","#"),"1","#"),"0","#"),CHAR(10),""),"$",""),"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Raise'!Q33),_xlfn.FORMULATEXT('#_7 Pay Raise'!Q33),'#_7 Pay Raise'!Q33),"9","#"),"8","#"),"7","#"),"6","#"),"5","#"),"4","#"),"3","#"),"2","#"),"1","#"),"0","#"),CHAR(10),""),"$","")," ",""),",","@"),"&gt;","@"),"&lt;","@"),"=","@"),")","@"),"(","@"),"^","@"),"/","@"),"+","@"),"*","@"),"-","@"),"@#","")))/2,TRUE,FALSE),"HardCodeMsg",IF(LEN(IF(_xlfn.ISFORMULA('7 Pay Raise'!Q33),_xlfn.FORMULATEXT('7 Pay Raise'!Q33),'7 Pay Raise'!Q33))-LEN(SUBSTITUTE(IF(_xlfn.ISFORMULA('7 Pay Raise'!Q33),_xlfn.FORMULATEXT('7 Pay Raise'!Q33),'7 Pay Raise'!Q33),"""",""))&gt;LEN(IF(_xlfn.ISFORMULA('#_7 Pay Raise'!Q33),_xlfn.FORMULATEXT('#_7 Pay Raise'!Q33),'#_7 Pay Raise'!Q33))-LEN(SUBSTITUTE(IF(_xlfn.ISFORMULA('#_7 Pay Raise'!Q33),_xlfn.FORMULATEXT('#_7 Pay Raise'!Q33),'#_7 Pay Raise'!Q33),"""","")),TRUE,FALSE),"HardQuoteMsg",IF(LEN(IF(_xlfn.ISFORMULA('7 Pay Raise'!Q33),_xlfn.FORMULATEXT('7 Pay Raise'!Q33),'7 Pay Raise'!Q33))-LEN(SUBSTITUTE(IF(_xlfn.ISFORMULA('7 Pay Raise'!Q33),_xlfn.FORMULATEXT('7 Pay Raise'!Q33),'7 Pay Raise'!Q33),"$",""))&lt;0.5*(LEN(IF(_xlfn.ISFORMULA('#_7 Pay Raise'!Q33),_xlfn.FORMULATEXT('#_7 Pay Raise'!Q33),'#_7 Pay Raise'!Q33))-LEN(SUBSTITUTE(IF(_xlfn.ISFORMULA('#_7 Pay Raise'!Q33),_xlfn.FORMULATEXT('#_7 Pay Raise'!Q33),'#_7 Pay Raise'!Q33),"$",""))),TRUE,FALSE),"MissingAbsMsg",TRUE,"PerfectMsg")</f>
        <v/>
      </c>
    </row>
    <row r="34" spans="5:17" x14ac:dyDescent="0.15">
      <c r="E34" s="445">
        <v>0</v>
      </c>
      <c r="F34" s="446">
        <v>0</v>
      </c>
      <c r="G34" s="392">
        <v>0</v>
      </c>
      <c r="H34" s="447">
        <v>39728.019999999997</v>
      </c>
      <c r="I34" s="301" t="str">
        <f ca="1">_xlfn.IFS(ISBLANK('7 Pay Raise'!I34),"",IF(NOT(ISNA('#_7 Pay Raise'!I34)),IF(ISNA('7 Pay Raise'!I34),TRUE,FALSE),FALSE),"StuNAMsg",IF(AND(ISNA('#_7 Pay Raise'!I34),ISNA('7 Pay Raise'!I34)),TRUE,FALSE),"PerfectMsg",IF(NOT(ISERROR('#_7 Pay Raise'!I34)),IF(ISERROR('7 Pay Raise'!I34),TRUE,FALSE),FALSE),"StuErrorMsg",IF(TYPE('#_7 Pay Raise'!I34)&lt;&gt;TYPE('7 Pay Raise'!I34),TRUE,FALSE),"WrongTypeMsg",IF(_xlfn.ISFORMULA('#_7 Pay Raise'!I34),IF(NOT(_xlfn.ISFORMULA('7 Pay Raise'!I34)),TRUE),FALSE),"MissingFormulaMsg",IF(NOT(AND(ISNUMBER(FIND("[",_xlfn.FORMULATEXT('#_7 Pay Raise'!I34))),ISNUMBER(FIND("!",_xlfn.FORMULATEXT('#_7 Pay Raise'!I34))))),AND(ISNUMBER(FIND("[",_xlfn.FORMULATEXT('7 Pay Raise'!I34))),ISNUMBER(FIND("!",_xlfn.FORMULATEXT('7 Pay Raise'!I34)))),FALSE),"ExternalRefsMsg",IF(ISNUMBER('#_7 Pay Raise'!I34),IF(ABS('#_7 Pay Raise'!I34-'7 Pay Raise'!I34)&gt;0.00001,TRUE,FALSE),IF('#_7 Pay Raise'!I34&lt;&gt;'7 Pay Raise'!I34,TRUE,FALSE)),IF(ISNUMBER('#_7 Pay Raise'!I34),IF('#_7 Pay Raise'!I34&gt;'7 Pay Raise'!I34,"TooLow","TooHigh"),"WrongAnswer"),NOT(_xlfn.ISFORMULA('#_7 Pay Raise'!I34)),"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Raise'!I34),_xlfn.FORMULATEXT('7 Pay Raise'!I34),'7 Pay Raise'!I34),"9","#"),"8","#"),"7","#"),"6","#"),"5","#"),"4","#"),"3","#"),"2","#"),"1","#"),"0","#"),CHAR(10),""),"$",""),"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Raise'!I34),_xlfn.FORMULATEXT('7 Pay Raise'!I34),'7 Pay Raise'!I34),"9","#"),"8","#"),"7","#"),"6","#"),"5","#"),"4","#"),"3","#"),"2","#"),"1","#"),"0","#"),CHAR(10),""),"$",""),"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Raise'!I34),_xlfn.FORMULATEXT('#_7 Pay Raise'!I34),'#_7 Pay Raise'!I34),"9","#"),"8","#"),"7","#"),"6","#"),"5","#"),"4","#"),"3","#"),"2","#"),"1","#"),"0","#"),CHAR(10),""),"$",""),"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Raise'!I34),_xlfn.FORMULATEXT('#_7 Pay Raise'!I34),'#_7 Pay Raise'!I34),"9","#"),"8","#"),"7","#"),"6","#"),"5","#"),"4","#"),"3","#"),"2","#"),"1","#"),"0","#"),CHAR(10),""),"$","")," ",""),",","@"),"&gt;","@"),"&lt;","@"),"=","@"),")","@"),"(","@"),"^","@"),"/","@"),"+","@"),"*","@"),"-","@"),"@#","")))/2,TRUE,FALSE),"HardCodeMsg",IF(LEN(IF(_xlfn.ISFORMULA('7 Pay Raise'!I34),_xlfn.FORMULATEXT('7 Pay Raise'!I34),'7 Pay Raise'!I34))-LEN(SUBSTITUTE(IF(_xlfn.ISFORMULA('7 Pay Raise'!I34),_xlfn.FORMULATEXT('7 Pay Raise'!I34),'7 Pay Raise'!I34),"""",""))&gt;LEN(IF(_xlfn.ISFORMULA('#_7 Pay Raise'!I34),_xlfn.FORMULATEXT('#_7 Pay Raise'!I34),'#_7 Pay Raise'!I34))-LEN(SUBSTITUTE(IF(_xlfn.ISFORMULA('#_7 Pay Raise'!I34),_xlfn.FORMULATEXT('#_7 Pay Raise'!I34),'#_7 Pay Raise'!I34),"""","")),TRUE,FALSE),"HardQuoteMsg",IF(LEN(IF(_xlfn.ISFORMULA('7 Pay Raise'!I34),_xlfn.FORMULATEXT('7 Pay Raise'!I34),'7 Pay Raise'!I34))-LEN(SUBSTITUTE(IF(_xlfn.ISFORMULA('7 Pay Raise'!I34),_xlfn.FORMULATEXT('7 Pay Raise'!I34),'7 Pay Raise'!I34),"$",""))&lt;0.5*(LEN(IF(_xlfn.ISFORMULA('#_7 Pay Raise'!I34),_xlfn.FORMULATEXT('#_7 Pay Raise'!I34),'#_7 Pay Raise'!I34))-LEN(SUBSTITUTE(IF(_xlfn.ISFORMULA('#_7 Pay Raise'!I34),_xlfn.FORMULATEXT('#_7 Pay Raise'!I34),'#_7 Pay Raise'!I34),"$",""))),TRUE,FALSE),"MissingAbsMsg",TRUE,"PerfectMsg")</f>
        <v/>
      </c>
      <c r="J34" s="301">
        <v>0</v>
      </c>
      <c r="K34" s="301" t="str">
        <f ca="1">_xlfn.IFS(ISBLANK('7 Pay Raise'!K34),"",IF(NOT(ISNA('#_7 Pay Raise'!K34)),IF(ISNA('7 Pay Raise'!K34),TRUE,FALSE),FALSE),"StuNAMsg",IF(AND(ISNA('#_7 Pay Raise'!K34),ISNA('7 Pay Raise'!K34)),TRUE,FALSE),"PerfectMsg",IF(NOT(ISERROR('#_7 Pay Raise'!K34)),IF(ISERROR('7 Pay Raise'!K34),TRUE,FALSE),FALSE),"StuErrorMsg",IF(TYPE('#_7 Pay Raise'!K34)&lt;&gt;TYPE('7 Pay Raise'!K34),TRUE,FALSE),"WrongTypeMsg",IF(_xlfn.ISFORMULA('#_7 Pay Raise'!K34),IF(NOT(_xlfn.ISFORMULA('7 Pay Raise'!K34)),TRUE),FALSE),"MissingFormulaMsg",IF(NOT(AND(ISNUMBER(FIND("[",_xlfn.FORMULATEXT('#_7 Pay Raise'!K34))),ISNUMBER(FIND("!",_xlfn.FORMULATEXT('#_7 Pay Raise'!K34))))),AND(ISNUMBER(FIND("[",_xlfn.FORMULATEXT('7 Pay Raise'!K34))),ISNUMBER(FIND("!",_xlfn.FORMULATEXT('7 Pay Raise'!K34)))),FALSE),"ExternalRefsMsg",IF(ISNUMBER('#_7 Pay Raise'!K34),IF(ABS('#_7 Pay Raise'!K34-'7 Pay Raise'!K34)&gt;0.00001,TRUE,FALSE),IF('#_7 Pay Raise'!K34&lt;&gt;'7 Pay Raise'!K34,TRUE,FALSE)),IF(ISNUMBER('#_7 Pay Raise'!K34),IF('#_7 Pay Raise'!K34&gt;'7 Pay Raise'!K34,"TooLow","TooHigh"),"WrongAnswer"),NOT(_xlfn.ISFORMULA('#_7 Pay Raise'!K34)),"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Raise'!K34),_xlfn.FORMULATEXT('7 Pay Raise'!K34),'7 Pay Raise'!K34),"9","#"),"8","#"),"7","#"),"6","#"),"5","#"),"4","#"),"3","#"),"2","#"),"1","#"),"0","#"),CHAR(10),""),"$",""),"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Raise'!K34),_xlfn.FORMULATEXT('7 Pay Raise'!K34),'7 Pay Raise'!K34),"9","#"),"8","#"),"7","#"),"6","#"),"5","#"),"4","#"),"3","#"),"2","#"),"1","#"),"0","#"),CHAR(10),""),"$",""),"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Raise'!K34),_xlfn.FORMULATEXT('#_7 Pay Raise'!K34),'#_7 Pay Raise'!K34),"9","#"),"8","#"),"7","#"),"6","#"),"5","#"),"4","#"),"3","#"),"2","#"),"1","#"),"0","#"),CHAR(10),""),"$",""),"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Raise'!K34),_xlfn.FORMULATEXT('#_7 Pay Raise'!K34),'#_7 Pay Raise'!K34),"9","#"),"8","#"),"7","#"),"6","#"),"5","#"),"4","#"),"3","#"),"2","#"),"1","#"),"0","#"),CHAR(10),""),"$","")," ",""),",","@"),"&gt;","@"),"&lt;","@"),"=","@"),")","@"),"(","@"),"^","@"),"/","@"),"+","@"),"*","@"),"-","@"),"@#","")))/2,TRUE,FALSE),"HardCodeMsg",IF(LEN(IF(_xlfn.ISFORMULA('7 Pay Raise'!K34),_xlfn.FORMULATEXT('7 Pay Raise'!K34),'7 Pay Raise'!K34))-LEN(SUBSTITUTE(IF(_xlfn.ISFORMULA('7 Pay Raise'!K34),_xlfn.FORMULATEXT('7 Pay Raise'!K34),'7 Pay Raise'!K34),"""",""))&gt;LEN(IF(_xlfn.ISFORMULA('#_7 Pay Raise'!K34),_xlfn.FORMULATEXT('#_7 Pay Raise'!K34),'#_7 Pay Raise'!K34))-LEN(SUBSTITUTE(IF(_xlfn.ISFORMULA('#_7 Pay Raise'!K34),_xlfn.FORMULATEXT('#_7 Pay Raise'!K34),'#_7 Pay Raise'!K34),"""","")),TRUE,FALSE),"HardQuoteMsg",IF(LEN(IF(_xlfn.ISFORMULA('7 Pay Raise'!K34),_xlfn.FORMULATEXT('7 Pay Raise'!K34),'7 Pay Raise'!K34))-LEN(SUBSTITUTE(IF(_xlfn.ISFORMULA('7 Pay Raise'!K34),_xlfn.FORMULATEXT('7 Pay Raise'!K34),'7 Pay Raise'!K34),"$",""))&lt;0.5*(LEN(IF(_xlfn.ISFORMULA('#_7 Pay Raise'!K34),_xlfn.FORMULATEXT('#_7 Pay Raise'!K34),'#_7 Pay Raise'!K34))-LEN(SUBSTITUTE(IF(_xlfn.ISFORMULA('#_7 Pay Raise'!K34),_xlfn.FORMULATEXT('#_7 Pay Raise'!K34),'#_7 Pay Raise'!K34),"$",""))),TRUE,FALSE),"MissingAbsMsg",TRUE,"PerfectMsg")</f>
        <v/>
      </c>
      <c r="L34" s="302" t="str">
        <f ca="1">_xlfn.IFS(ISBLANK('7 Pay Raise'!L34),"",IF(NOT(ISNA('#_7 Pay Raise'!L34)),IF(ISNA('7 Pay Raise'!L34),TRUE,FALSE),FALSE),"StuNAMsg",IF(AND(ISNA('#_7 Pay Raise'!L34),ISNA('7 Pay Raise'!L34)),TRUE,FALSE),"PerfectMsg",IF(NOT(ISERROR('#_7 Pay Raise'!L34)),IF(ISERROR('7 Pay Raise'!L34),TRUE,FALSE),FALSE),"StuErrorMsg",IF(TYPE('#_7 Pay Raise'!L34)&lt;&gt;TYPE('7 Pay Raise'!L34),TRUE,FALSE),"WrongTypeMsg",IF(_xlfn.ISFORMULA('#_7 Pay Raise'!L34),IF(NOT(_xlfn.ISFORMULA('7 Pay Raise'!L34)),TRUE),FALSE),"MissingFormulaMsg",IF(NOT(AND(ISNUMBER(FIND("[",_xlfn.FORMULATEXT('#_7 Pay Raise'!L34))),ISNUMBER(FIND("!",_xlfn.FORMULATEXT('#_7 Pay Raise'!L34))))),AND(ISNUMBER(FIND("[",_xlfn.FORMULATEXT('7 Pay Raise'!L34))),ISNUMBER(FIND("!",_xlfn.FORMULATEXT('7 Pay Raise'!L34)))),FALSE),"ExternalRefsMsg",IF(ISNUMBER('#_7 Pay Raise'!L34),IF(ABS('#_7 Pay Raise'!L34-'7 Pay Raise'!L34)&gt;0.00001,TRUE,FALSE),IF('#_7 Pay Raise'!L34&lt;&gt;'7 Pay Raise'!L34,TRUE,FALSE)),IF(ISNUMBER('#_7 Pay Raise'!L34),IF('#_7 Pay Raise'!L34&gt;'7 Pay Raise'!L34,"TooLow","TooHigh"),"WrongAnswer"),NOT(_xlfn.ISFORMULA('#_7 Pay Raise'!L34)),"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Raise'!L34),_xlfn.FORMULATEXT('7 Pay Raise'!L34),'7 Pay Raise'!L34),"9","#"),"8","#"),"7","#"),"6","#"),"5","#"),"4","#"),"3","#"),"2","#"),"1","#"),"0","#"),CHAR(10),""),"$",""),"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Raise'!L34),_xlfn.FORMULATEXT('7 Pay Raise'!L34),'7 Pay Raise'!L34),"9","#"),"8","#"),"7","#"),"6","#"),"5","#"),"4","#"),"3","#"),"2","#"),"1","#"),"0","#"),CHAR(10),""),"$",""),"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Raise'!L34),_xlfn.FORMULATEXT('#_7 Pay Raise'!L34),'#_7 Pay Raise'!L34),"9","#"),"8","#"),"7","#"),"6","#"),"5","#"),"4","#"),"3","#"),"2","#"),"1","#"),"0","#"),CHAR(10),""),"$",""),"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Raise'!L34),_xlfn.FORMULATEXT('#_7 Pay Raise'!L34),'#_7 Pay Raise'!L34),"9","#"),"8","#"),"7","#"),"6","#"),"5","#"),"4","#"),"3","#"),"2","#"),"1","#"),"0","#"),CHAR(10),""),"$","")," ",""),",","@"),"&gt;","@"),"&lt;","@"),"=","@"),")","@"),"(","@"),"^","@"),"/","@"),"+","@"),"*","@"),"-","@"),"@#","")))/2,TRUE,FALSE),"HardCodeMsg",IF(LEN(IF(_xlfn.ISFORMULA('7 Pay Raise'!L34),_xlfn.FORMULATEXT('7 Pay Raise'!L34),'7 Pay Raise'!L34))-LEN(SUBSTITUTE(IF(_xlfn.ISFORMULA('7 Pay Raise'!L34),_xlfn.FORMULATEXT('7 Pay Raise'!L34),'7 Pay Raise'!L34),"""",""))&gt;LEN(IF(_xlfn.ISFORMULA('#_7 Pay Raise'!L34),_xlfn.FORMULATEXT('#_7 Pay Raise'!L34),'#_7 Pay Raise'!L34))-LEN(SUBSTITUTE(IF(_xlfn.ISFORMULA('#_7 Pay Raise'!L34),_xlfn.FORMULATEXT('#_7 Pay Raise'!L34),'#_7 Pay Raise'!L34),"""","")),TRUE,FALSE),"HardQuoteMsg",IF(LEN(IF(_xlfn.ISFORMULA('7 Pay Raise'!L34),_xlfn.FORMULATEXT('7 Pay Raise'!L34),'7 Pay Raise'!L34))-LEN(SUBSTITUTE(IF(_xlfn.ISFORMULA('7 Pay Raise'!L34),_xlfn.FORMULATEXT('7 Pay Raise'!L34),'7 Pay Raise'!L34),"$",""))&lt;0.5*(LEN(IF(_xlfn.ISFORMULA('#_7 Pay Raise'!L34),_xlfn.FORMULATEXT('#_7 Pay Raise'!L34),'#_7 Pay Raise'!L34))-LEN(SUBSTITUTE(IF(_xlfn.ISFORMULA('#_7 Pay Raise'!L34),_xlfn.FORMULATEXT('#_7 Pay Raise'!L34),'#_7 Pay Raise'!L34),"$",""))),TRUE,FALSE),"MissingAbsMsg",TRUE,"PerfectMsg")</f>
        <v/>
      </c>
      <c r="M34" s="340" t="str">
        <f ca="1">_xlfn.IFS(ISBLANK('7 Pay Raise'!M34),"",IF(NOT(ISNA('#_7 Pay Raise'!M34)),IF(ISNA('7 Pay Raise'!M34),TRUE,FALSE),FALSE),"StuNAMsg",IF(AND(ISNA('#_7 Pay Raise'!M34),ISNA('7 Pay Raise'!M34)),TRUE,FALSE),"PerfectMsg",IF(NOT(ISERROR('#_7 Pay Raise'!M34)),IF(ISERROR('7 Pay Raise'!M34),TRUE,FALSE),FALSE),"StuErrorMsg",IF(TYPE('#_7 Pay Raise'!M34)&lt;&gt;TYPE('7 Pay Raise'!M34),TRUE,FALSE),"WrongTypeMsg",IF(_xlfn.ISFORMULA('#_7 Pay Raise'!M34),IF(NOT(_xlfn.ISFORMULA('7 Pay Raise'!M34)),TRUE),FALSE),"MissingFormulaMsg",IF(NOT(AND(ISNUMBER(FIND("[",_xlfn.FORMULATEXT('#_7 Pay Raise'!M34))),ISNUMBER(FIND("!",_xlfn.FORMULATEXT('#_7 Pay Raise'!M34))))),AND(ISNUMBER(FIND("[",_xlfn.FORMULATEXT('7 Pay Raise'!M34))),ISNUMBER(FIND("!",_xlfn.FORMULATEXT('7 Pay Raise'!M34)))),FALSE),"ExternalRefsMsg",IF(ISNUMBER('#_7 Pay Raise'!M34),IF(ABS('#_7 Pay Raise'!M34-'7 Pay Raise'!M34)&gt;0.00001,TRUE,FALSE),IF('#_7 Pay Raise'!M34&lt;&gt;'7 Pay Raise'!M34,TRUE,FALSE)),IF(ISNUMBER('#_7 Pay Raise'!M34),IF('#_7 Pay Raise'!M34&gt;'7 Pay Raise'!M34,"TooLow","TooHigh"),"WrongAnswer"),NOT(_xlfn.ISFORMULA('#_7 Pay Raise'!M34)),"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Raise'!M34),_xlfn.FORMULATEXT('7 Pay Raise'!M34),'7 Pay Raise'!M34),"9","#"),"8","#"),"7","#"),"6","#"),"5","#"),"4","#"),"3","#"),"2","#"),"1","#"),"0","#"),CHAR(10),""),"$",""),"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Raise'!M34),_xlfn.FORMULATEXT('7 Pay Raise'!M34),'7 Pay Raise'!M34),"9","#"),"8","#"),"7","#"),"6","#"),"5","#"),"4","#"),"3","#"),"2","#"),"1","#"),"0","#"),CHAR(10),""),"$",""),"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Raise'!M34),_xlfn.FORMULATEXT('#_7 Pay Raise'!M34),'#_7 Pay Raise'!M34),"9","#"),"8","#"),"7","#"),"6","#"),"5","#"),"4","#"),"3","#"),"2","#"),"1","#"),"0","#"),CHAR(10),""),"$",""),"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Raise'!M34),_xlfn.FORMULATEXT('#_7 Pay Raise'!M34),'#_7 Pay Raise'!M34),"9","#"),"8","#"),"7","#"),"6","#"),"5","#"),"4","#"),"3","#"),"2","#"),"1","#"),"0","#"),CHAR(10),""),"$","")," ",""),",","@"),"&gt;","@"),"&lt;","@"),"=","@"),")","@"),"(","@"),"^","@"),"/","@"),"+","@"),"*","@"),"-","@"),"@#","")))/2,TRUE,FALSE),"HardCodeMsg",IF(LEN(IF(_xlfn.ISFORMULA('7 Pay Raise'!M34),_xlfn.FORMULATEXT('7 Pay Raise'!M34),'7 Pay Raise'!M34))-LEN(SUBSTITUTE(IF(_xlfn.ISFORMULA('7 Pay Raise'!M34),_xlfn.FORMULATEXT('7 Pay Raise'!M34),'7 Pay Raise'!M34),"""",""))&gt;LEN(IF(_xlfn.ISFORMULA('#_7 Pay Raise'!M34),_xlfn.FORMULATEXT('#_7 Pay Raise'!M34),'#_7 Pay Raise'!M34))-LEN(SUBSTITUTE(IF(_xlfn.ISFORMULA('#_7 Pay Raise'!M34),_xlfn.FORMULATEXT('#_7 Pay Raise'!M34),'#_7 Pay Raise'!M34),"""","")),TRUE,FALSE),"HardQuoteMsg",IF(LEN(IF(_xlfn.ISFORMULA('7 Pay Raise'!M34),_xlfn.FORMULATEXT('7 Pay Raise'!M34),'7 Pay Raise'!M34))-LEN(SUBSTITUTE(IF(_xlfn.ISFORMULA('7 Pay Raise'!M34),_xlfn.FORMULATEXT('7 Pay Raise'!M34),'7 Pay Raise'!M34),"$",""))&lt;0.5*(LEN(IF(_xlfn.ISFORMULA('#_7 Pay Raise'!M34),_xlfn.FORMULATEXT('#_7 Pay Raise'!M34),'#_7 Pay Raise'!M34))-LEN(SUBSTITUTE(IF(_xlfn.ISFORMULA('#_7 Pay Raise'!M34),_xlfn.FORMULATEXT('#_7 Pay Raise'!M34),'#_7 Pay Raise'!M34),"$",""))),TRUE,FALSE),"MissingAbsMsg",TRUE,"PerfectMsg")</f>
        <v/>
      </c>
      <c r="N34" s="448" t="str">
        <f ca="1">_xlfn.IFS(ISBLANK('7 Pay Raise'!N34),"",IF(NOT(ISNA('#_7 Pay Raise'!N34)),IF(ISNA('7 Pay Raise'!N34),TRUE,FALSE),FALSE),"StuNAMsg",IF(AND(ISNA('#_7 Pay Raise'!N34),ISNA('7 Pay Raise'!N34)),TRUE,FALSE),"PerfectMsg",IF(NOT(ISERROR('#_7 Pay Raise'!N34)),IF(ISERROR('7 Pay Raise'!N34),TRUE,FALSE),FALSE),"StuErrorMsg",IF(TYPE('#_7 Pay Raise'!N34)&lt;&gt;TYPE('7 Pay Raise'!N34),TRUE,FALSE),"WrongTypeMsg",IF(_xlfn.ISFORMULA('#_7 Pay Raise'!N34),IF(NOT(_xlfn.ISFORMULA('7 Pay Raise'!N34)),TRUE),FALSE),"MissingFormulaMsg",IF(NOT(AND(ISNUMBER(FIND("[",_xlfn.FORMULATEXT('#_7 Pay Raise'!N34))),ISNUMBER(FIND("!",_xlfn.FORMULATEXT('#_7 Pay Raise'!N34))))),AND(ISNUMBER(FIND("[",_xlfn.FORMULATEXT('7 Pay Raise'!N34))),ISNUMBER(FIND("!",_xlfn.FORMULATEXT('7 Pay Raise'!N34)))),FALSE),"ExternalRefsMsg",IF(ISNUMBER('#_7 Pay Raise'!N34),IF(ABS('#_7 Pay Raise'!N34-'7 Pay Raise'!N34)&gt;0.00001,TRUE,FALSE),IF('#_7 Pay Raise'!N34&lt;&gt;'7 Pay Raise'!N34,TRUE,FALSE)),IF(ISNUMBER('#_7 Pay Raise'!N34),IF('#_7 Pay Raise'!N34&gt;'7 Pay Raise'!N34,"TooLow","TooHigh"),"WrongAnswer"),NOT(_xlfn.ISFORMULA('#_7 Pay Raise'!N34)),"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Raise'!N34),_xlfn.FORMULATEXT('7 Pay Raise'!N34),'7 Pay Raise'!N34),"9","#"),"8","#"),"7","#"),"6","#"),"5","#"),"4","#"),"3","#"),"2","#"),"1","#"),"0","#"),CHAR(10),""),"$",""),"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Raise'!N34),_xlfn.FORMULATEXT('7 Pay Raise'!N34),'7 Pay Raise'!N34),"9","#"),"8","#"),"7","#"),"6","#"),"5","#"),"4","#"),"3","#"),"2","#"),"1","#"),"0","#"),CHAR(10),""),"$",""),"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Raise'!N34),_xlfn.FORMULATEXT('#_7 Pay Raise'!N34),'#_7 Pay Raise'!N34),"9","#"),"8","#"),"7","#"),"6","#"),"5","#"),"4","#"),"3","#"),"2","#"),"1","#"),"0","#"),CHAR(10),""),"$",""),"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Raise'!N34),_xlfn.FORMULATEXT('#_7 Pay Raise'!N34),'#_7 Pay Raise'!N34),"9","#"),"8","#"),"7","#"),"6","#"),"5","#"),"4","#"),"3","#"),"2","#"),"1","#"),"0","#"),CHAR(10),""),"$","")," ",""),",","@"),"&gt;","@"),"&lt;","@"),"=","@"),")","@"),"(","@"),"^","@"),"/","@"),"+","@"),"*","@"),"-","@"),"@#","")))/2,TRUE,FALSE),"HardCodeMsg",IF(LEN(IF(_xlfn.ISFORMULA('7 Pay Raise'!N34),_xlfn.FORMULATEXT('7 Pay Raise'!N34),'7 Pay Raise'!N34))-LEN(SUBSTITUTE(IF(_xlfn.ISFORMULA('7 Pay Raise'!N34),_xlfn.FORMULATEXT('7 Pay Raise'!N34),'7 Pay Raise'!N34),"""",""))&gt;LEN(IF(_xlfn.ISFORMULA('#_7 Pay Raise'!N34),_xlfn.FORMULATEXT('#_7 Pay Raise'!N34),'#_7 Pay Raise'!N34))-LEN(SUBSTITUTE(IF(_xlfn.ISFORMULA('#_7 Pay Raise'!N34),_xlfn.FORMULATEXT('#_7 Pay Raise'!N34),'#_7 Pay Raise'!N34),"""","")),TRUE,FALSE),"HardQuoteMsg",IF(LEN(IF(_xlfn.ISFORMULA('7 Pay Raise'!N34),_xlfn.FORMULATEXT('7 Pay Raise'!N34),'7 Pay Raise'!N34))-LEN(SUBSTITUTE(IF(_xlfn.ISFORMULA('7 Pay Raise'!N34),_xlfn.FORMULATEXT('7 Pay Raise'!N34),'7 Pay Raise'!N34),"$",""))&lt;0.5*(LEN(IF(_xlfn.ISFORMULA('#_7 Pay Raise'!N34),_xlfn.FORMULATEXT('#_7 Pay Raise'!N34),'#_7 Pay Raise'!N34))-LEN(SUBSTITUTE(IF(_xlfn.ISFORMULA('#_7 Pay Raise'!N34),_xlfn.FORMULATEXT('#_7 Pay Raise'!N34),'#_7 Pay Raise'!N34),"$",""))),TRUE,FALSE),"MissingAbsMsg",TRUE,"PerfectMsg")</f>
        <v/>
      </c>
    </row>
    <row r="35" spans="5:17" x14ac:dyDescent="0.15">
      <c r="E35" s="445">
        <v>0</v>
      </c>
      <c r="F35" s="446">
        <v>0</v>
      </c>
      <c r="G35" s="392">
        <v>0</v>
      </c>
      <c r="H35" s="447">
        <v>51496.77</v>
      </c>
      <c r="I35" s="301" t="str">
        <f ca="1">_xlfn.IFS(ISBLANK('7 Pay Raise'!I35),"",IF(NOT(ISNA('#_7 Pay Raise'!I35)),IF(ISNA('7 Pay Raise'!I35),TRUE,FALSE),FALSE),"StuNAMsg",IF(AND(ISNA('#_7 Pay Raise'!I35),ISNA('7 Pay Raise'!I35)),TRUE,FALSE),"PerfectMsg",IF(NOT(ISERROR('#_7 Pay Raise'!I35)),IF(ISERROR('7 Pay Raise'!I35),TRUE,FALSE),FALSE),"StuErrorMsg",IF(TYPE('#_7 Pay Raise'!I35)&lt;&gt;TYPE('7 Pay Raise'!I35),TRUE,FALSE),"WrongTypeMsg",IF(_xlfn.ISFORMULA('#_7 Pay Raise'!I35),IF(NOT(_xlfn.ISFORMULA('7 Pay Raise'!I35)),TRUE),FALSE),"MissingFormulaMsg",IF(NOT(AND(ISNUMBER(FIND("[",_xlfn.FORMULATEXT('#_7 Pay Raise'!I35))),ISNUMBER(FIND("!",_xlfn.FORMULATEXT('#_7 Pay Raise'!I35))))),AND(ISNUMBER(FIND("[",_xlfn.FORMULATEXT('7 Pay Raise'!I35))),ISNUMBER(FIND("!",_xlfn.FORMULATEXT('7 Pay Raise'!I35)))),FALSE),"ExternalRefsMsg",IF(ISNUMBER('#_7 Pay Raise'!I35),IF(ABS('#_7 Pay Raise'!I35-'7 Pay Raise'!I35)&gt;0.00001,TRUE,FALSE),IF('#_7 Pay Raise'!I35&lt;&gt;'7 Pay Raise'!I35,TRUE,FALSE)),IF(ISNUMBER('#_7 Pay Raise'!I35),IF('#_7 Pay Raise'!I35&gt;'7 Pay Raise'!I35,"TooLow","TooHigh"),"WrongAnswer"),NOT(_xlfn.ISFORMULA('#_7 Pay Raise'!I35)),"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Raise'!I35),_xlfn.FORMULATEXT('7 Pay Raise'!I35),'7 Pay Raise'!I35),"9","#"),"8","#"),"7","#"),"6","#"),"5","#"),"4","#"),"3","#"),"2","#"),"1","#"),"0","#"),CHAR(10),""),"$",""),"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Raise'!I35),_xlfn.FORMULATEXT('7 Pay Raise'!I35),'7 Pay Raise'!I35),"9","#"),"8","#"),"7","#"),"6","#"),"5","#"),"4","#"),"3","#"),"2","#"),"1","#"),"0","#"),CHAR(10),""),"$",""),"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Raise'!I35),_xlfn.FORMULATEXT('#_7 Pay Raise'!I35),'#_7 Pay Raise'!I35),"9","#"),"8","#"),"7","#"),"6","#"),"5","#"),"4","#"),"3","#"),"2","#"),"1","#"),"0","#"),CHAR(10),""),"$",""),"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Raise'!I35),_xlfn.FORMULATEXT('#_7 Pay Raise'!I35),'#_7 Pay Raise'!I35),"9","#"),"8","#"),"7","#"),"6","#"),"5","#"),"4","#"),"3","#"),"2","#"),"1","#"),"0","#"),CHAR(10),""),"$","")," ",""),",","@"),"&gt;","@"),"&lt;","@"),"=","@"),")","@"),"(","@"),"^","@"),"/","@"),"+","@"),"*","@"),"-","@"),"@#","")))/2,TRUE,FALSE),"HardCodeMsg",IF(LEN(IF(_xlfn.ISFORMULA('7 Pay Raise'!I35),_xlfn.FORMULATEXT('7 Pay Raise'!I35),'7 Pay Raise'!I35))-LEN(SUBSTITUTE(IF(_xlfn.ISFORMULA('7 Pay Raise'!I35),_xlfn.FORMULATEXT('7 Pay Raise'!I35),'7 Pay Raise'!I35),"""",""))&gt;LEN(IF(_xlfn.ISFORMULA('#_7 Pay Raise'!I35),_xlfn.FORMULATEXT('#_7 Pay Raise'!I35),'#_7 Pay Raise'!I35))-LEN(SUBSTITUTE(IF(_xlfn.ISFORMULA('#_7 Pay Raise'!I35),_xlfn.FORMULATEXT('#_7 Pay Raise'!I35),'#_7 Pay Raise'!I35),"""","")),TRUE,FALSE),"HardQuoteMsg",IF(LEN(IF(_xlfn.ISFORMULA('7 Pay Raise'!I35),_xlfn.FORMULATEXT('7 Pay Raise'!I35),'7 Pay Raise'!I35))-LEN(SUBSTITUTE(IF(_xlfn.ISFORMULA('7 Pay Raise'!I35),_xlfn.FORMULATEXT('7 Pay Raise'!I35),'7 Pay Raise'!I35),"$",""))&lt;0.5*(LEN(IF(_xlfn.ISFORMULA('#_7 Pay Raise'!I35),_xlfn.FORMULATEXT('#_7 Pay Raise'!I35),'#_7 Pay Raise'!I35))-LEN(SUBSTITUTE(IF(_xlfn.ISFORMULA('#_7 Pay Raise'!I35),_xlfn.FORMULATEXT('#_7 Pay Raise'!I35),'#_7 Pay Raise'!I35),"$",""))),TRUE,FALSE),"MissingAbsMsg",TRUE,"PerfectMsg")</f>
        <v/>
      </c>
      <c r="J35" s="301">
        <v>0</v>
      </c>
      <c r="K35" s="301" t="str">
        <f ca="1">_xlfn.IFS(ISBLANK('7 Pay Raise'!K35),"",IF(NOT(ISNA('#_7 Pay Raise'!K35)),IF(ISNA('7 Pay Raise'!K35),TRUE,FALSE),FALSE),"StuNAMsg",IF(AND(ISNA('#_7 Pay Raise'!K35),ISNA('7 Pay Raise'!K35)),TRUE,FALSE),"PerfectMsg",IF(NOT(ISERROR('#_7 Pay Raise'!K35)),IF(ISERROR('7 Pay Raise'!K35),TRUE,FALSE),FALSE),"StuErrorMsg",IF(TYPE('#_7 Pay Raise'!K35)&lt;&gt;TYPE('7 Pay Raise'!K35),TRUE,FALSE),"WrongTypeMsg",IF(_xlfn.ISFORMULA('#_7 Pay Raise'!K35),IF(NOT(_xlfn.ISFORMULA('7 Pay Raise'!K35)),TRUE),FALSE),"MissingFormulaMsg",IF(NOT(AND(ISNUMBER(FIND("[",_xlfn.FORMULATEXT('#_7 Pay Raise'!K35))),ISNUMBER(FIND("!",_xlfn.FORMULATEXT('#_7 Pay Raise'!K35))))),AND(ISNUMBER(FIND("[",_xlfn.FORMULATEXT('7 Pay Raise'!K35))),ISNUMBER(FIND("!",_xlfn.FORMULATEXT('7 Pay Raise'!K35)))),FALSE),"ExternalRefsMsg",IF(ISNUMBER('#_7 Pay Raise'!K35),IF(ABS('#_7 Pay Raise'!K35-'7 Pay Raise'!K35)&gt;0.00001,TRUE,FALSE),IF('#_7 Pay Raise'!K35&lt;&gt;'7 Pay Raise'!K35,TRUE,FALSE)),IF(ISNUMBER('#_7 Pay Raise'!K35),IF('#_7 Pay Raise'!K35&gt;'7 Pay Raise'!K35,"TooLow","TooHigh"),"WrongAnswer"),NOT(_xlfn.ISFORMULA('#_7 Pay Raise'!K35)),"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Raise'!K35),_xlfn.FORMULATEXT('7 Pay Raise'!K35),'7 Pay Raise'!K35),"9","#"),"8","#"),"7","#"),"6","#"),"5","#"),"4","#"),"3","#"),"2","#"),"1","#"),"0","#"),CHAR(10),""),"$",""),"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Raise'!K35),_xlfn.FORMULATEXT('7 Pay Raise'!K35),'7 Pay Raise'!K35),"9","#"),"8","#"),"7","#"),"6","#"),"5","#"),"4","#"),"3","#"),"2","#"),"1","#"),"0","#"),CHAR(10),""),"$",""),"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Raise'!K35),_xlfn.FORMULATEXT('#_7 Pay Raise'!K35),'#_7 Pay Raise'!K35),"9","#"),"8","#"),"7","#"),"6","#"),"5","#"),"4","#"),"3","#"),"2","#"),"1","#"),"0","#"),CHAR(10),""),"$",""),"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Raise'!K35),_xlfn.FORMULATEXT('#_7 Pay Raise'!K35),'#_7 Pay Raise'!K35),"9","#"),"8","#"),"7","#"),"6","#"),"5","#"),"4","#"),"3","#"),"2","#"),"1","#"),"0","#"),CHAR(10),""),"$","")," ",""),",","@"),"&gt;","@"),"&lt;","@"),"=","@"),")","@"),"(","@"),"^","@"),"/","@"),"+","@"),"*","@"),"-","@"),"@#","")))/2,TRUE,FALSE),"HardCodeMsg",IF(LEN(IF(_xlfn.ISFORMULA('7 Pay Raise'!K35),_xlfn.FORMULATEXT('7 Pay Raise'!K35),'7 Pay Raise'!K35))-LEN(SUBSTITUTE(IF(_xlfn.ISFORMULA('7 Pay Raise'!K35),_xlfn.FORMULATEXT('7 Pay Raise'!K35),'7 Pay Raise'!K35),"""",""))&gt;LEN(IF(_xlfn.ISFORMULA('#_7 Pay Raise'!K35),_xlfn.FORMULATEXT('#_7 Pay Raise'!K35),'#_7 Pay Raise'!K35))-LEN(SUBSTITUTE(IF(_xlfn.ISFORMULA('#_7 Pay Raise'!K35),_xlfn.FORMULATEXT('#_7 Pay Raise'!K35),'#_7 Pay Raise'!K35),"""","")),TRUE,FALSE),"HardQuoteMsg",IF(LEN(IF(_xlfn.ISFORMULA('7 Pay Raise'!K35),_xlfn.FORMULATEXT('7 Pay Raise'!K35),'7 Pay Raise'!K35))-LEN(SUBSTITUTE(IF(_xlfn.ISFORMULA('7 Pay Raise'!K35),_xlfn.FORMULATEXT('7 Pay Raise'!K35),'7 Pay Raise'!K35),"$",""))&lt;0.5*(LEN(IF(_xlfn.ISFORMULA('#_7 Pay Raise'!K35),_xlfn.FORMULATEXT('#_7 Pay Raise'!K35),'#_7 Pay Raise'!K35))-LEN(SUBSTITUTE(IF(_xlfn.ISFORMULA('#_7 Pay Raise'!K35),_xlfn.FORMULATEXT('#_7 Pay Raise'!K35),'#_7 Pay Raise'!K35),"$",""))),TRUE,FALSE),"MissingAbsMsg",TRUE,"PerfectMsg")</f>
        <v/>
      </c>
      <c r="L35" s="302" t="str">
        <f ca="1">_xlfn.IFS(ISBLANK('7 Pay Raise'!L35),"",IF(NOT(ISNA('#_7 Pay Raise'!L35)),IF(ISNA('7 Pay Raise'!L35),TRUE,FALSE),FALSE),"StuNAMsg",IF(AND(ISNA('#_7 Pay Raise'!L35),ISNA('7 Pay Raise'!L35)),TRUE,FALSE),"PerfectMsg",IF(NOT(ISERROR('#_7 Pay Raise'!L35)),IF(ISERROR('7 Pay Raise'!L35),TRUE,FALSE),FALSE),"StuErrorMsg",IF(TYPE('#_7 Pay Raise'!L35)&lt;&gt;TYPE('7 Pay Raise'!L35),TRUE,FALSE),"WrongTypeMsg",IF(_xlfn.ISFORMULA('#_7 Pay Raise'!L35),IF(NOT(_xlfn.ISFORMULA('7 Pay Raise'!L35)),TRUE),FALSE),"MissingFormulaMsg",IF(NOT(AND(ISNUMBER(FIND("[",_xlfn.FORMULATEXT('#_7 Pay Raise'!L35))),ISNUMBER(FIND("!",_xlfn.FORMULATEXT('#_7 Pay Raise'!L35))))),AND(ISNUMBER(FIND("[",_xlfn.FORMULATEXT('7 Pay Raise'!L35))),ISNUMBER(FIND("!",_xlfn.FORMULATEXT('7 Pay Raise'!L35)))),FALSE),"ExternalRefsMsg",IF(ISNUMBER('#_7 Pay Raise'!L35),IF(ABS('#_7 Pay Raise'!L35-'7 Pay Raise'!L35)&gt;0.00001,TRUE,FALSE),IF('#_7 Pay Raise'!L35&lt;&gt;'7 Pay Raise'!L35,TRUE,FALSE)),IF(ISNUMBER('#_7 Pay Raise'!L35),IF('#_7 Pay Raise'!L35&gt;'7 Pay Raise'!L35,"TooLow","TooHigh"),"WrongAnswer"),NOT(_xlfn.ISFORMULA('#_7 Pay Raise'!L35)),"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Raise'!L35),_xlfn.FORMULATEXT('7 Pay Raise'!L35),'7 Pay Raise'!L35),"9","#"),"8","#"),"7","#"),"6","#"),"5","#"),"4","#"),"3","#"),"2","#"),"1","#"),"0","#"),CHAR(10),""),"$",""),"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Raise'!L35),_xlfn.FORMULATEXT('7 Pay Raise'!L35),'7 Pay Raise'!L35),"9","#"),"8","#"),"7","#"),"6","#"),"5","#"),"4","#"),"3","#"),"2","#"),"1","#"),"0","#"),CHAR(10),""),"$",""),"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Raise'!L35),_xlfn.FORMULATEXT('#_7 Pay Raise'!L35),'#_7 Pay Raise'!L35),"9","#"),"8","#"),"7","#"),"6","#"),"5","#"),"4","#"),"3","#"),"2","#"),"1","#"),"0","#"),CHAR(10),""),"$",""),"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Raise'!L35),_xlfn.FORMULATEXT('#_7 Pay Raise'!L35),'#_7 Pay Raise'!L35),"9","#"),"8","#"),"7","#"),"6","#"),"5","#"),"4","#"),"3","#"),"2","#"),"1","#"),"0","#"),CHAR(10),""),"$","")," ",""),",","@"),"&gt;","@"),"&lt;","@"),"=","@"),")","@"),"(","@"),"^","@"),"/","@"),"+","@"),"*","@"),"-","@"),"@#","")))/2,TRUE,FALSE),"HardCodeMsg",IF(LEN(IF(_xlfn.ISFORMULA('7 Pay Raise'!L35),_xlfn.FORMULATEXT('7 Pay Raise'!L35),'7 Pay Raise'!L35))-LEN(SUBSTITUTE(IF(_xlfn.ISFORMULA('7 Pay Raise'!L35),_xlfn.FORMULATEXT('7 Pay Raise'!L35),'7 Pay Raise'!L35),"""",""))&gt;LEN(IF(_xlfn.ISFORMULA('#_7 Pay Raise'!L35),_xlfn.FORMULATEXT('#_7 Pay Raise'!L35),'#_7 Pay Raise'!L35))-LEN(SUBSTITUTE(IF(_xlfn.ISFORMULA('#_7 Pay Raise'!L35),_xlfn.FORMULATEXT('#_7 Pay Raise'!L35),'#_7 Pay Raise'!L35),"""","")),TRUE,FALSE),"HardQuoteMsg",IF(LEN(IF(_xlfn.ISFORMULA('7 Pay Raise'!L35),_xlfn.FORMULATEXT('7 Pay Raise'!L35),'7 Pay Raise'!L35))-LEN(SUBSTITUTE(IF(_xlfn.ISFORMULA('7 Pay Raise'!L35),_xlfn.FORMULATEXT('7 Pay Raise'!L35),'7 Pay Raise'!L35),"$",""))&lt;0.5*(LEN(IF(_xlfn.ISFORMULA('#_7 Pay Raise'!L35),_xlfn.FORMULATEXT('#_7 Pay Raise'!L35),'#_7 Pay Raise'!L35))-LEN(SUBSTITUTE(IF(_xlfn.ISFORMULA('#_7 Pay Raise'!L35),_xlfn.FORMULATEXT('#_7 Pay Raise'!L35),'#_7 Pay Raise'!L35),"$",""))),TRUE,FALSE),"MissingAbsMsg",TRUE,"PerfectMsg")</f>
        <v/>
      </c>
      <c r="M35" s="340" t="str">
        <f ca="1">_xlfn.IFS(ISBLANK('7 Pay Raise'!M35),"",IF(NOT(ISNA('#_7 Pay Raise'!M35)),IF(ISNA('7 Pay Raise'!M35),TRUE,FALSE),FALSE),"StuNAMsg",IF(AND(ISNA('#_7 Pay Raise'!M35),ISNA('7 Pay Raise'!M35)),TRUE,FALSE),"PerfectMsg",IF(NOT(ISERROR('#_7 Pay Raise'!M35)),IF(ISERROR('7 Pay Raise'!M35),TRUE,FALSE),FALSE),"StuErrorMsg",IF(TYPE('#_7 Pay Raise'!M35)&lt;&gt;TYPE('7 Pay Raise'!M35),TRUE,FALSE),"WrongTypeMsg",IF(_xlfn.ISFORMULA('#_7 Pay Raise'!M35),IF(NOT(_xlfn.ISFORMULA('7 Pay Raise'!M35)),TRUE),FALSE),"MissingFormulaMsg",IF(NOT(AND(ISNUMBER(FIND("[",_xlfn.FORMULATEXT('#_7 Pay Raise'!M35))),ISNUMBER(FIND("!",_xlfn.FORMULATEXT('#_7 Pay Raise'!M35))))),AND(ISNUMBER(FIND("[",_xlfn.FORMULATEXT('7 Pay Raise'!M35))),ISNUMBER(FIND("!",_xlfn.FORMULATEXT('7 Pay Raise'!M35)))),FALSE),"ExternalRefsMsg",IF(ISNUMBER('#_7 Pay Raise'!M35),IF(ABS('#_7 Pay Raise'!M35-'7 Pay Raise'!M35)&gt;0.00001,TRUE,FALSE),IF('#_7 Pay Raise'!M35&lt;&gt;'7 Pay Raise'!M35,TRUE,FALSE)),IF(ISNUMBER('#_7 Pay Raise'!M35),IF('#_7 Pay Raise'!M35&gt;'7 Pay Raise'!M35,"TooLow","TooHigh"),"WrongAnswer"),NOT(_xlfn.ISFORMULA('#_7 Pay Raise'!M35)),"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Raise'!M35),_xlfn.FORMULATEXT('7 Pay Raise'!M35),'7 Pay Raise'!M35),"9","#"),"8","#"),"7","#"),"6","#"),"5","#"),"4","#"),"3","#"),"2","#"),"1","#"),"0","#"),CHAR(10),""),"$",""),"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Raise'!M35),_xlfn.FORMULATEXT('7 Pay Raise'!M35),'7 Pay Raise'!M35),"9","#"),"8","#"),"7","#"),"6","#"),"5","#"),"4","#"),"3","#"),"2","#"),"1","#"),"0","#"),CHAR(10),""),"$",""),"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Raise'!M35),_xlfn.FORMULATEXT('#_7 Pay Raise'!M35),'#_7 Pay Raise'!M35),"9","#"),"8","#"),"7","#"),"6","#"),"5","#"),"4","#"),"3","#"),"2","#"),"1","#"),"0","#"),CHAR(10),""),"$",""),"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Raise'!M35),_xlfn.FORMULATEXT('#_7 Pay Raise'!M35),'#_7 Pay Raise'!M35),"9","#"),"8","#"),"7","#"),"6","#"),"5","#"),"4","#"),"3","#"),"2","#"),"1","#"),"0","#"),CHAR(10),""),"$","")," ",""),",","@"),"&gt;","@"),"&lt;","@"),"=","@"),")","@"),"(","@"),"^","@"),"/","@"),"+","@"),"*","@"),"-","@"),"@#","")))/2,TRUE,FALSE),"HardCodeMsg",IF(LEN(IF(_xlfn.ISFORMULA('7 Pay Raise'!M35),_xlfn.FORMULATEXT('7 Pay Raise'!M35),'7 Pay Raise'!M35))-LEN(SUBSTITUTE(IF(_xlfn.ISFORMULA('7 Pay Raise'!M35),_xlfn.FORMULATEXT('7 Pay Raise'!M35),'7 Pay Raise'!M35),"""",""))&gt;LEN(IF(_xlfn.ISFORMULA('#_7 Pay Raise'!M35),_xlfn.FORMULATEXT('#_7 Pay Raise'!M35),'#_7 Pay Raise'!M35))-LEN(SUBSTITUTE(IF(_xlfn.ISFORMULA('#_7 Pay Raise'!M35),_xlfn.FORMULATEXT('#_7 Pay Raise'!M35),'#_7 Pay Raise'!M35),"""","")),TRUE,FALSE),"HardQuoteMsg",IF(LEN(IF(_xlfn.ISFORMULA('7 Pay Raise'!M35),_xlfn.FORMULATEXT('7 Pay Raise'!M35),'7 Pay Raise'!M35))-LEN(SUBSTITUTE(IF(_xlfn.ISFORMULA('7 Pay Raise'!M35),_xlfn.FORMULATEXT('7 Pay Raise'!M35),'7 Pay Raise'!M35),"$",""))&lt;0.5*(LEN(IF(_xlfn.ISFORMULA('#_7 Pay Raise'!M35),_xlfn.FORMULATEXT('#_7 Pay Raise'!M35),'#_7 Pay Raise'!M35))-LEN(SUBSTITUTE(IF(_xlfn.ISFORMULA('#_7 Pay Raise'!M35),_xlfn.FORMULATEXT('#_7 Pay Raise'!M35),'#_7 Pay Raise'!M35),"$",""))),TRUE,FALSE),"MissingAbsMsg",TRUE,"PerfectMsg")</f>
        <v/>
      </c>
      <c r="N35" s="448" t="str">
        <f ca="1">_xlfn.IFS(ISBLANK('7 Pay Raise'!N35),"",IF(NOT(ISNA('#_7 Pay Raise'!N35)),IF(ISNA('7 Pay Raise'!N35),TRUE,FALSE),FALSE),"StuNAMsg",IF(AND(ISNA('#_7 Pay Raise'!N35),ISNA('7 Pay Raise'!N35)),TRUE,FALSE),"PerfectMsg",IF(NOT(ISERROR('#_7 Pay Raise'!N35)),IF(ISERROR('7 Pay Raise'!N35),TRUE,FALSE),FALSE),"StuErrorMsg",IF(TYPE('#_7 Pay Raise'!N35)&lt;&gt;TYPE('7 Pay Raise'!N35),TRUE,FALSE),"WrongTypeMsg",IF(_xlfn.ISFORMULA('#_7 Pay Raise'!N35),IF(NOT(_xlfn.ISFORMULA('7 Pay Raise'!N35)),TRUE),FALSE),"MissingFormulaMsg",IF(NOT(AND(ISNUMBER(FIND("[",_xlfn.FORMULATEXT('#_7 Pay Raise'!N35))),ISNUMBER(FIND("!",_xlfn.FORMULATEXT('#_7 Pay Raise'!N35))))),AND(ISNUMBER(FIND("[",_xlfn.FORMULATEXT('7 Pay Raise'!N35))),ISNUMBER(FIND("!",_xlfn.FORMULATEXT('7 Pay Raise'!N35)))),FALSE),"ExternalRefsMsg",IF(ISNUMBER('#_7 Pay Raise'!N35),IF(ABS('#_7 Pay Raise'!N35-'7 Pay Raise'!N35)&gt;0.00001,TRUE,FALSE),IF('#_7 Pay Raise'!N35&lt;&gt;'7 Pay Raise'!N35,TRUE,FALSE)),IF(ISNUMBER('#_7 Pay Raise'!N35),IF('#_7 Pay Raise'!N35&gt;'7 Pay Raise'!N35,"TooLow","TooHigh"),"WrongAnswer"),NOT(_xlfn.ISFORMULA('#_7 Pay Raise'!N35)),"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Raise'!N35),_xlfn.FORMULATEXT('7 Pay Raise'!N35),'7 Pay Raise'!N35),"9","#"),"8","#"),"7","#"),"6","#"),"5","#"),"4","#"),"3","#"),"2","#"),"1","#"),"0","#"),CHAR(10),""),"$",""),"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Raise'!N35),_xlfn.FORMULATEXT('7 Pay Raise'!N35),'7 Pay Raise'!N35),"9","#"),"8","#"),"7","#"),"6","#"),"5","#"),"4","#"),"3","#"),"2","#"),"1","#"),"0","#"),CHAR(10),""),"$",""),"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Raise'!N35),_xlfn.FORMULATEXT('#_7 Pay Raise'!N35),'#_7 Pay Raise'!N35),"9","#"),"8","#"),"7","#"),"6","#"),"5","#"),"4","#"),"3","#"),"2","#"),"1","#"),"0","#"),CHAR(10),""),"$",""),"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Raise'!N35),_xlfn.FORMULATEXT('#_7 Pay Raise'!N35),'#_7 Pay Raise'!N35),"9","#"),"8","#"),"7","#"),"6","#"),"5","#"),"4","#"),"3","#"),"2","#"),"1","#"),"0","#"),CHAR(10),""),"$","")," ",""),",","@"),"&gt;","@"),"&lt;","@"),"=","@"),")","@"),"(","@"),"^","@"),"/","@"),"+","@"),"*","@"),"-","@"),"@#","")))/2,TRUE,FALSE),"HardCodeMsg",IF(LEN(IF(_xlfn.ISFORMULA('7 Pay Raise'!N35),_xlfn.FORMULATEXT('7 Pay Raise'!N35),'7 Pay Raise'!N35))-LEN(SUBSTITUTE(IF(_xlfn.ISFORMULA('7 Pay Raise'!N35),_xlfn.FORMULATEXT('7 Pay Raise'!N35),'7 Pay Raise'!N35),"""",""))&gt;LEN(IF(_xlfn.ISFORMULA('#_7 Pay Raise'!N35),_xlfn.FORMULATEXT('#_7 Pay Raise'!N35),'#_7 Pay Raise'!N35))-LEN(SUBSTITUTE(IF(_xlfn.ISFORMULA('#_7 Pay Raise'!N35),_xlfn.FORMULATEXT('#_7 Pay Raise'!N35),'#_7 Pay Raise'!N35),"""","")),TRUE,FALSE),"HardQuoteMsg",IF(LEN(IF(_xlfn.ISFORMULA('7 Pay Raise'!N35),_xlfn.FORMULATEXT('7 Pay Raise'!N35),'7 Pay Raise'!N35))-LEN(SUBSTITUTE(IF(_xlfn.ISFORMULA('7 Pay Raise'!N35),_xlfn.FORMULATEXT('7 Pay Raise'!N35),'7 Pay Raise'!N35),"$",""))&lt;0.5*(LEN(IF(_xlfn.ISFORMULA('#_7 Pay Raise'!N35),_xlfn.FORMULATEXT('#_7 Pay Raise'!N35),'#_7 Pay Raise'!N35))-LEN(SUBSTITUTE(IF(_xlfn.ISFORMULA('#_7 Pay Raise'!N35),_xlfn.FORMULATEXT('#_7 Pay Raise'!N35),'#_7 Pay Raise'!N35),"$",""))),TRUE,FALSE),"MissingAbsMsg",TRUE,"PerfectMsg")</f>
        <v/>
      </c>
    </row>
    <row r="36" spans="5:17" x14ac:dyDescent="0.15">
      <c r="E36" s="445">
        <v>0</v>
      </c>
      <c r="F36" s="446">
        <v>0</v>
      </c>
      <c r="G36" s="392">
        <v>0</v>
      </c>
      <c r="H36" s="447">
        <v>48835.71</v>
      </c>
      <c r="I36" s="301" t="str">
        <f ca="1">_xlfn.IFS(ISBLANK('7 Pay Raise'!I36),"",IF(NOT(ISNA('#_7 Pay Raise'!I36)),IF(ISNA('7 Pay Raise'!I36),TRUE,FALSE),FALSE),"StuNAMsg",IF(AND(ISNA('#_7 Pay Raise'!I36),ISNA('7 Pay Raise'!I36)),TRUE,FALSE),"PerfectMsg",IF(NOT(ISERROR('#_7 Pay Raise'!I36)),IF(ISERROR('7 Pay Raise'!I36),TRUE,FALSE),FALSE),"StuErrorMsg",IF(TYPE('#_7 Pay Raise'!I36)&lt;&gt;TYPE('7 Pay Raise'!I36),TRUE,FALSE),"WrongTypeMsg",IF(_xlfn.ISFORMULA('#_7 Pay Raise'!I36),IF(NOT(_xlfn.ISFORMULA('7 Pay Raise'!I36)),TRUE),FALSE),"MissingFormulaMsg",IF(NOT(AND(ISNUMBER(FIND("[",_xlfn.FORMULATEXT('#_7 Pay Raise'!I36))),ISNUMBER(FIND("!",_xlfn.FORMULATEXT('#_7 Pay Raise'!I36))))),AND(ISNUMBER(FIND("[",_xlfn.FORMULATEXT('7 Pay Raise'!I36))),ISNUMBER(FIND("!",_xlfn.FORMULATEXT('7 Pay Raise'!I36)))),FALSE),"ExternalRefsMsg",IF(ISNUMBER('#_7 Pay Raise'!I36),IF(ABS('#_7 Pay Raise'!I36-'7 Pay Raise'!I36)&gt;0.00001,TRUE,FALSE),IF('#_7 Pay Raise'!I36&lt;&gt;'7 Pay Raise'!I36,TRUE,FALSE)),IF(ISNUMBER('#_7 Pay Raise'!I36),IF('#_7 Pay Raise'!I36&gt;'7 Pay Raise'!I36,"TooLow","TooHigh"),"WrongAnswer"),NOT(_xlfn.ISFORMULA('#_7 Pay Raise'!I36)),"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Raise'!I36),_xlfn.FORMULATEXT('7 Pay Raise'!I36),'7 Pay Raise'!I36),"9","#"),"8","#"),"7","#"),"6","#"),"5","#"),"4","#"),"3","#"),"2","#"),"1","#"),"0","#"),CHAR(10),""),"$",""),"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Raise'!I36),_xlfn.FORMULATEXT('7 Pay Raise'!I36),'7 Pay Raise'!I36),"9","#"),"8","#"),"7","#"),"6","#"),"5","#"),"4","#"),"3","#"),"2","#"),"1","#"),"0","#"),CHAR(10),""),"$",""),"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Raise'!I36),_xlfn.FORMULATEXT('#_7 Pay Raise'!I36),'#_7 Pay Raise'!I36),"9","#"),"8","#"),"7","#"),"6","#"),"5","#"),"4","#"),"3","#"),"2","#"),"1","#"),"0","#"),CHAR(10),""),"$",""),"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Raise'!I36),_xlfn.FORMULATEXT('#_7 Pay Raise'!I36),'#_7 Pay Raise'!I36),"9","#"),"8","#"),"7","#"),"6","#"),"5","#"),"4","#"),"3","#"),"2","#"),"1","#"),"0","#"),CHAR(10),""),"$","")," ",""),",","@"),"&gt;","@"),"&lt;","@"),"=","@"),")","@"),"(","@"),"^","@"),"/","@"),"+","@"),"*","@"),"-","@"),"@#","")))/2,TRUE,FALSE),"HardCodeMsg",IF(LEN(IF(_xlfn.ISFORMULA('7 Pay Raise'!I36),_xlfn.FORMULATEXT('7 Pay Raise'!I36),'7 Pay Raise'!I36))-LEN(SUBSTITUTE(IF(_xlfn.ISFORMULA('7 Pay Raise'!I36),_xlfn.FORMULATEXT('7 Pay Raise'!I36),'7 Pay Raise'!I36),"""",""))&gt;LEN(IF(_xlfn.ISFORMULA('#_7 Pay Raise'!I36),_xlfn.FORMULATEXT('#_7 Pay Raise'!I36),'#_7 Pay Raise'!I36))-LEN(SUBSTITUTE(IF(_xlfn.ISFORMULA('#_7 Pay Raise'!I36),_xlfn.FORMULATEXT('#_7 Pay Raise'!I36),'#_7 Pay Raise'!I36),"""","")),TRUE,FALSE),"HardQuoteMsg",IF(LEN(IF(_xlfn.ISFORMULA('7 Pay Raise'!I36),_xlfn.FORMULATEXT('7 Pay Raise'!I36),'7 Pay Raise'!I36))-LEN(SUBSTITUTE(IF(_xlfn.ISFORMULA('7 Pay Raise'!I36),_xlfn.FORMULATEXT('7 Pay Raise'!I36),'7 Pay Raise'!I36),"$",""))&lt;0.5*(LEN(IF(_xlfn.ISFORMULA('#_7 Pay Raise'!I36),_xlfn.FORMULATEXT('#_7 Pay Raise'!I36),'#_7 Pay Raise'!I36))-LEN(SUBSTITUTE(IF(_xlfn.ISFORMULA('#_7 Pay Raise'!I36),_xlfn.FORMULATEXT('#_7 Pay Raise'!I36),'#_7 Pay Raise'!I36),"$",""))),TRUE,FALSE),"MissingAbsMsg",TRUE,"PerfectMsg")</f>
        <v/>
      </c>
      <c r="J36" s="301">
        <v>0</v>
      </c>
      <c r="K36" s="301" t="str">
        <f ca="1">_xlfn.IFS(ISBLANK('7 Pay Raise'!K36),"",IF(NOT(ISNA('#_7 Pay Raise'!K36)),IF(ISNA('7 Pay Raise'!K36),TRUE,FALSE),FALSE),"StuNAMsg",IF(AND(ISNA('#_7 Pay Raise'!K36),ISNA('7 Pay Raise'!K36)),TRUE,FALSE),"PerfectMsg",IF(NOT(ISERROR('#_7 Pay Raise'!K36)),IF(ISERROR('7 Pay Raise'!K36),TRUE,FALSE),FALSE),"StuErrorMsg",IF(TYPE('#_7 Pay Raise'!K36)&lt;&gt;TYPE('7 Pay Raise'!K36),TRUE,FALSE),"WrongTypeMsg",IF(_xlfn.ISFORMULA('#_7 Pay Raise'!K36),IF(NOT(_xlfn.ISFORMULA('7 Pay Raise'!K36)),TRUE),FALSE),"MissingFormulaMsg",IF(NOT(AND(ISNUMBER(FIND("[",_xlfn.FORMULATEXT('#_7 Pay Raise'!K36))),ISNUMBER(FIND("!",_xlfn.FORMULATEXT('#_7 Pay Raise'!K36))))),AND(ISNUMBER(FIND("[",_xlfn.FORMULATEXT('7 Pay Raise'!K36))),ISNUMBER(FIND("!",_xlfn.FORMULATEXT('7 Pay Raise'!K36)))),FALSE),"ExternalRefsMsg",IF(ISNUMBER('#_7 Pay Raise'!K36),IF(ABS('#_7 Pay Raise'!K36-'7 Pay Raise'!K36)&gt;0.00001,TRUE,FALSE),IF('#_7 Pay Raise'!K36&lt;&gt;'7 Pay Raise'!K36,TRUE,FALSE)),IF(ISNUMBER('#_7 Pay Raise'!K36),IF('#_7 Pay Raise'!K36&gt;'7 Pay Raise'!K36,"TooLow","TooHigh"),"WrongAnswer"),NOT(_xlfn.ISFORMULA('#_7 Pay Raise'!K36)),"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Raise'!K36),_xlfn.FORMULATEXT('7 Pay Raise'!K36),'7 Pay Raise'!K36),"9","#"),"8","#"),"7","#"),"6","#"),"5","#"),"4","#"),"3","#"),"2","#"),"1","#"),"0","#"),CHAR(10),""),"$",""),"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Raise'!K36),_xlfn.FORMULATEXT('7 Pay Raise'!K36),'7 Pay Raise'!K36),"9","#"),"8","#"),"7","#"),"6","#"),"5","#"),"4","#"),"3","#"),"2","#"),"1","#"),"0","#"),CHAR(10),""),"$",""),"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Raise'!K36),_xlfn.FORMULATEXT('#_7 Pay Raise'!K36),'#_7 Pay Raise'!K36),"9","#"),"8","#"),"7","#"),"6","#"),"5","#"),"4","#"),"3","#"),"2","#"),"1","#"),"0","#"),CHAR(10),""),"$",""),"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Raise'!K36),_xlfn.FORMULATEXT('#_7 Pay Raise'!K36),'#_7 Pay Raise'!K36),"9","#"),"8","#"),"7","#"),"6","#"),"5","#"),"4","#"),"3","#"),"2","#"),"1","#"),"0","#"),CHAR(10),""),"$","")," ",""),",","@"),"&gt;","@"),"&lt;","@"),"=","@"),")","@"),"(","@"),"^","@"),"/","@"),"+","@"),"*","@"),"-","@"),"@#","")))/2,TRUE,FALSE),"HardCodeMsg",IF(LEN(IF(_xlfn.ISFORMULA('7 Pay Raise'!K36),_xlfn.FORMULATEXT('7 Pay Raise'!K36),'7 Pay Raise'!K36))-LEN(SUBSTITUTE(IF(_xlfn.ISFORMULA('7 Pay Raise'!K36),_xlfn.FORMULATEXT('7 Pay Raise'!K36),'7 Pay Raise'!K36),"""",""))&gt;LEN(IF(_xlfn.ISFORMULA('#_7 Pay Raise'!K36),_xlfn.FORMULATEXT('#_7 Pay Raise'!K36),'#_7 Pay Raise'!K36))-LEN(SUBSTITUTE(IF(_xlfn.ISFORMULA('#_7 Pay Raise'!K36),_xlfn.FORMULATEXT('#_7 Pay Raise'!K36),'#_7 Pay Raise'!K36),"""","")),TRUE,FALSE),"HardQuoteMsg",IF(LEN(IF(_xlfn.ISFORMULA('7 Pay Raise'!K36),_xlfn.FORMULATEXT('7 Pay Raise'!K36),'7 Pay Raise'!K36))-LEN(SUBSTITUTE(IF(_xlfn.ISFORMULA('7 Pay Raise'!K36),_xlfn.FORMULATEXT('7 Pay Raise'!K36),'7 Pay Raise'!K36),"$",""))&lt;0.5*(LEN(IF(_xlfn.ISFORMULA('#_7 Pay Raise'!K36),_xlfn.FORMULATEXT('#_7 Pay Raise'!K36),'#_7 Pay Raise'!K36))-LEN(SUBSTITUTE(IF(_xlfn.ISFORMULA('#_7 Pay Raise'!K36),_xlfn.FORMULATEXT('#_7 Pay Raise'!K36),'#_7 Pay Raise'!K36),"$",""))),TRUE,FALSE),"MissingAbsMsg",TRUE,"PerfectMsg")</f>
        <v/>
      </c>
      <c r="L36" s="302" t="str">
        <f ca="1">_xlfn.IFS(ISBLANK('7 Pay Raise'!L36),"",IF(NOT(ISNA('#_7 Pay Raise'!L36)),IF(ISNA('7 Pay Raise'!L36),TRUE,FALSE),FALSE),"StuNAMsg",IF(AND(ISNA('#_7 Pay Raise'!L36),ISNA('7 Pay Raise'!L36)),TRUE,FALSE),"PerfectMsg",IF(NOT(ISERROR('#_7 Pay Raise'!L36)),IF(ISERROR('7 Pay Raise'!L36),TRUE,FALSE),FALSE),"StuErrorMsg",IF(TYPE('#_7 Pay Raise'!L36)&lt;&gt;TYPE('7 Pay Raise'!L36),TRUE,FALSE),"WrongTypeMsg",IF(_xlfn.ISFORMULA('#_7 Pay Raise'!L36),IF(NOT(_xlfn.ISFORMULA('7 Pay Raise'!L36)),TRUE),FALSE),"MissingFormulaMsg",IF(NOT(AND(ISNUMBER(FIND("[",_xlfn.FORMULATEXT('#_7 Pay Raise'!L36))),ISNUMBER(FIND("!",_xlfn.FORMULATEXT('#_7 Pay Raise'!L36))))),AND(ISNUMBER(FIND("[",_xlfn.FORMULATEXT('7 Pay Raise'!L36))),ISNUMBER(FIND("!",_xlfn.FORMULATEXT('7 Pay Raise'!L36)))),FALSE),"ExternalRefsMsg",IF(ISNUMBER('#_7 Pay Raise'!L36),IF(ABS('#_7 Pay Raise'!L36-'7 Pay Raise'!L36)&gt;0.00001,TRUE,FALSE),IF('#_7 Pay Raise'!L36&lt;&gt;'7 Pay Raise'!L36,TRUE,FALSE)),IF(ISNUMBER('#_7 Pay Raise'!L36),IF('#_7 Pay Raise'!L36&gt;'7 Pay Raise'!L36,"TooLow","TooHigh"),"WrongAnswer"),NOT(_xlfn.ISFORMULA('#_7 Pay Raise'!L36)),"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Raise'!L36),_xlfn.FORMULATEXT('7 Pay Raise'!L36),'7 Pay Raise'!L36),"9","#"),"8","#"),"7","#"),"6","#"),"5","#"),"4","#"),"3","#"),"2","#"),"1","#"),"0","#"),CHAR(10),""),"$",""),"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Raise'!L36),_xlfn.FORMULATEXT('7 Pay Raise'!L36),'7 Pay Raise'!L36),"9","#"),"8","#"),"7","#"),"6","#"),"5","#"),"4","#"),"3","#"),"2","#"),"1","#"),"0","#"),CHAR(10),""),"$",""),"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Raise'!L36),_xlfn.FORMULATEXT('#_7 Pay Raise'!L36),'#_7 Pay Raise'!L36),"9","#"),"8","#"),"7","#"),"6","#"),"5","#"),"4","#"),"3","#"),"2","#"),"1","#"),"0","#"),CHAR(10),""),"$",""),"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Raise'!L36),_xlfn.FORMULATEXT('#_7 Pay Raise'!L36),'#_7 Pay Raise'!L36),"9","#"),"8","#"),"7","#"),"6","#"),"5","#"),"4","#"),"3","#"),"2","#"),"1","#"),"0","#"),CHAR(10),""),"$","")," ",""),",","@"),"&gt;","@"),"&lt;","@"),"=","@"),")","@"),"(","@"),"^","@"),"/","@"),"+","@"),"*","@"),"-","@"),"@#","")))/2,TRUE,FALSE),"HardCodeMsg",IF(LEN(IF(_xlfn.ISFORMULA('7 Pay Raise'!L36),_xlfn.FORMULATEXT('7 Pay Raise'!L36),'7 Pay Raise'!L36))-LEN(SUBSTITUTE(IF(_xlfn.ISFORMULA('7 Pay Raise'!L36),_xlfn.FORMULATEXT('7 Pay Raise'!L36),'7 Pay Raise'!L36),"""",""))&gt;LEN(IF(_xlfn.ISFORMULA('#_7 Pay Raise'!L36),_xlfn.FORMULATEXT('#_7 Pay Raise'!L36),'#_7 Pay Raise'!L36))-LEN(SUBSTITUTE(IF(_xlfn.ISFORMULA('#_7 Pay Raise'!L36),_xlfn.FORMULATEXT('#_7 Pay Raise'!L36),'#_7 Pay Raise'!L36),"""","")),TRUE,FALSE),"HardQuoteMsg",IF(LEN(IF(_xlfn.ISFORMULA('7 Pay Raise'!L36),_xlfn.FORMULATEXT('7 Pay Raise'!L36),'7 Pay Raise'!L36))-LEN(SUBSTITUTE(IF(_xlfn.ISFORMULA('7 Pay Raise'!L36),_xlfn.FORMULATEXT('7 Pay Raise'!L36),'7 Pay Raise'!L36),"$",""))&lt;0.5*(LEN(IF(_xlfn.ISFORMULA('#_7 Pay Raise'!L36),_xlfn.FORMULATEXT('#_7 Pay Raise'!L36),'#_7 Pay Raise'!L36))-LEN(SUBSTITUTE(IF(_xlfn.ISFORMULA('#_7 Pay Raise'!L36),_xlfn.FORMULATEXT('#_7 Pay Raise'!L36),'#_7 Pay Raise'!L36),"$",""))),TRUE,FALSE),"MissingAbsMsg",TRUE,"PerfectMsg")</f>
        <v/>
      </c>
      <c r="M36" s="340" t="str">
        <f ca="1">_xlfn.IFS(ISBLANK('7 Pay Raise'!M36),"",IF(NOT(ISNA('#_7 Pay Raise'!M36)),IF(ISNA('7 Pay Raise'!M36),TRUE,FALSE),FALSE),"StuNAMsg",IF(AND(ISNA('#_7 Pay Raise'!M36),ISNA('7 Pay Raise'!M36)),TRUE,FALSE),"PerfectMsg",IF(NOT(ISERROR('#_7 Pay Raise'!M36)),IF(ISERROR('7 Pay Raise'!M36),TRUE,FALSE),FALSE),"StuErrorMsg",IF(TYPE('#_7 Pay Raise'!M36)&lt;&gt;TYPE('7 Pay Raise'!M36),TRUE,FALSE),"WrongTypeMsg",IF(_xlfn.ISFORMULA('#_7 Pay Raise'!M36),IF(NOT(_xlfn.ISFORMULA('7 Pay Raise'!M36)),TRUE),FALSE),"MissingFormulaMsg",IF(NOT(AND(ISNUMBER(FIND("[",_xlfn.FORMULATEXT('#_7 Pay Raise'!M36))),ISNUMBER(FIND("!",_xlfn.FORMULATEXT('#_7 Pay Raise'!M36))))),AND(ISNUMBER(FIND("[",_xlfn.FORMULATEXT('7 Pay Raise'!M36))),ISNUMBER(FIND("!",_xlfn.FORMULATEXT('7 Pay Raise'!M36)))),FALSE),"ExternalRefsMsg",IF(ISNUMBER('#_7 Pay Raise'!M36),IF(ABS('#_7 Pay Raise'!M36-'7 Pay Raise'!M36)&gt;0.00001,TRUE,FALSE),IF('#_7 Pay Raise'!M36&lt;&gt;'7 Pay Raise'!M36,TRUE,FALSE)),IF(ISNUMBER('#_7 Pay Raise'!M36),IF('#_7 Pay Raise'!M36&gt;'7 Pay Raise'!M36,"TooLow","TooHigh"),"WrongAnswer"),NOT(_xlfn.ISFORMULA('#_7 Pay Raise'!M36)),"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Raise'!M36),_xlfn.FORMULATEXT('7 Pay Raise'!M36),'7 Pay Raise'!M36),"9","#"),"8","#"),"7","#"),"6","#"),"5","#"),"4","#"),"3","#"),"2","#"),"1","#"),"0","#"),CHAR(10),""),"$",""),"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Raise'!M36),_xlfn.FORMULATEXT('7 Pay Raise'!M36),'7 Pay Raise'!M36),"9","#"),"8","#"),"7","#"),"6","#"),"5","#"),"4","#"),"3","#"),"2","#"),"1","#"),"0","#"),CHAR(10),""),"$",""),"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Raise'!M36),_xlfn.FORMULATEXT('#_7 Pay Raise'!M36),'#_7 Pay Raise'!M36),"9","#"),"8","#"),"7","#"),"6","#"),"5","#"),"4","#"),"3","#"),"2","#"),"1","#"),"0","#"),CHAR(10),""),"$",""),"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Raise'!M36),_xlfn.FORMULATEXT('#_7 Pay Raise'!M36),'#_7 Pay Raise'!M36),"9","#"),"8","#"),"7","#"),"6","#"),"5","#"),"4","#"),"3","#"),"2","#"),"1","#"),"0","#"),CHAR(10),""),"$","")," ",""),",","@"),"&gt;","@"),"&lt;","@"),"=","@"),")","@"),"(","@"),"^","@"),"/","@"),"+","@"),"*","@"),"-","@"),"@#","")))/2,TRUE,FALSE),"HardCodeMsg",IF(LEN(IF(_xlfn.ISFORMULA('7 Pay Raise'!M36),_xlfn.FORMULATEXT('7 Pay Raise'!M36),'7 Pay Raise'!M36))-LEN(SUBSTITUTE(IF(_xlfn.ISFORMULA('7 Pay Raise'!M36),_xlfn.FORMULATEXT('7 Pay Raise'!M36),'7 Pay Raise'!M36),"""",""))&gt;LEN(IF(_xlfn.ISFORMULA('#_7 Pay Raise'!M36),_xlfn.FORMULATEXT('#_7 Pay Raise'!M36),'#_7 Pay Raise'!M36))-LEN(SUBSTITUTE(IF(_xlfn.ISFORMULA('#_7 Pay Raise'!M36),_xlfn.FORMULATEXT('#_7 Pay Raise'!M36),'#_7 Pay Raise'!M36),"""","")),TRUE,FALSE),"HardQuoteMsg",IF(LEN(IF(_xlfn.ISFORMULA('7 Pay Raise'!M36),_xlfn.FORMULATEXT('7 Pay Raise'!M36),'7 Pay Raise'!M36))-LEN(SUBSTITUTE(IF(_xlfn.ISFORMULA('7 Pay Raise'!M36),_xlfn.FORMULATEXT('7 Pay Raise'!M36),'7 Pay Raise'!M36),"$",""))&lt;0.5*(LEN(IF(_xlfn.ISFORMULA('#_7 Pay Raise'!M36),_xlfn.FORMULATEXT('#_7 Pay Raise'!M36),'#_7 Pay Raise'!M36))-LEN(SUBSTITUTE(IF(_xlfn.ISFORMULA('#_7 Pay Raise'!M36),_xlfn.FORMULATEXT('#_7 Pay Raise'!M36),'#_7 Pay Raise'!M36),"$",""))),TRUE,FALSE),"MissingAbsMsg",TRUE,"PerfectMsg")</f>
        <v/>
      </c>
      <c r="N36" s="448" t="str">
        <f ca="1">_xlfn.IFS(ISBLANK('7 Pay Raise'!N36),"",IF(NOT(ISNA('#_7 Pay Raise'!N36)),IF(ISNA('7 Pay Raise'!N36),TRUE,FALSE),FALSE),"StuNAMsg",IF(AND(ISNA('#_7 Pay Raise'!N36),ISNA('7 Pay Raise'!N36)),TRUE,FALSE),"PerfectMsg",IF(NOT(ISERROR('#_7 Pay Raise'!N36)),IF(ISERROR('7 Pay Raise'!N36),TRUE,FALSE),FALSE),"StuErrorMsg",IF(TYPE('#_7 Pay Raise'!N36)&lt;&gt;TYPE('7 Pay Raise'!N36),TRUE,FALSE),"WrongTypeMsg",IF(_xlfn.ISFORMULA('#_7 Pay Raise'!N36),IF(NOT(_xlfn.ISFORMULA('7 Pay Raise'!N36)),TRUE),FALSE),"MissingFormulaMsg",IF(NOT(AND(ISNUMBER(FIND("[",_xlfn.FORMULATEXT('#_7 Pay Raise'!N36))),ISNUMBER(FIND("!",_xlfn.FORMULATEXT('#_7 Pay Raise'!N36))))),AND(ISNUMBER(FIND("[",_xlfn.FORMULATEXT('7 Pay Raise'!N36))),ISNUMBER(FIND("!",_xlfn.FORMULATEXT('7 Pay Raise'!N36)))),FALSE),"ExternalRefsMsg",IF(ISNUMBER('#_7 Pay Raise'!N36),IF(ABS('#_7 Pay Raise'!N36-'7 Pay Raise'!N36)&gt;0.00001,TRUE,FALSE),IF('#_7 Pay Raise'!N36&lt;&gt;'7 Pay Raise'!N36,TRUE,FALSE)),IF(ISNUMBER('#_7 Pay Raise'!N36),IF('#_7 Pay Raise'!N36&gt;'7 Pay Raise'!N36,"TooLow","TooHigh"),"WrongAnswer"),NOT(_xlfn.ISFORMULA('#_7 Pay Raise'!N36)),"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Raise'!N36),_xlfn.FORMULATEXT('7 Pay Raise'!N36),'7 Pay Raise'!N36),"9","#"),"8","#"),"7","#"),"6","#"),"5","#"),"4","#"),"3","#"),"2","#"),"1","#"),"0","#"),CHAR(10),""),"$",""),"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Raise'!N36),_xlfn.FORMULATEXT('7 Pay Raise'!N36),'7 Pay Raise'!N36),"9","#"),"8","#"),"7","#"),"6","#"),"5","#"),"4","#"),"3","#"),"2","#"),"1","#"),"0","#"),CHAR(10),""),"$",""),"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Raise'!N36),_xlfn.FORMULATEXT('#_7 Pay Raise'!N36),'#_7 Pay Raise'!N36),"9","#"),"8","#"),"7","#"),"6","#"),"5","#"),"4","#"),"3","#"),"2","#"),"1","#"),"0","#"),CHAR(10),""),"$",""),"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Raise'!N36),_xlfn.FORMULATEXT('#_7 Pay Raise'!N36),'#_7 Pay Raise'!N36),"9","#"),"8","#"),"7","#"),"6","#"),"5","#"),"4","#"),"3","#"),"2","#"),"1","#"),"0","#"),CHAR(10),""),"$","")," ",""),",","@"),"&gt;","@"),"&lt;","@"),"=","@"),")","@"),"(","@"),"^","@"),"/","@"),"+","@"),"*","@"),"-","@"),"@#","")))/2,TRUE,FALSE),"HardCodeMsg",IF(LEN(IF(_xlfn.ISFORMULA('7 Pay Raise'!N36),_xlfn.FORMULATEXT('7 Pay Raise'!N36),'7 Pay Raise'!N36))-LEN(SUBSTITUTE(IF(_xlfn.ISFORMULA('7 Pay Raise'!N36),_xlfn.FORMULATEXT('7 Pay Raise'!N36),'7 Pay Raise'!N36),"""",""))&gt;LEN(IF(_xlfn.ISFORMULA('#_7 Pay Raise'!N36),_xlfn.FORMULATEXT('#_7 Pay Raise'!N36),'#_7 Pay Raise'!N36))-LEN(SUBSTITUTE(IF(_xlfn.ISFORMULA('#_7 Pay Raise'!N36),_xlfn.FORMULATEXT('#_7 Pay Raise'!N36),'#_7 Pay Raise'!N36),"""","")),TRUE,FALSE),"HardQuoteMsg",IF(LEN(IF(_xlfn.ISFORMULA('7 Pay Raise'!N36),_xlfn.FORMULATEXT('7 Pay Raise'!N36),'7 Pay Raise'!N36))-LEN(SUBSTITUTE(IF(_xlfn.ISFORMULA('7 Pay Raise'!N36),_xlfn.FORMULATEXT('7 Pay Raise'!N36),'7 Pay Raise'!N36),"$",""))&lt;0.5*(LEN(IF(_xlfn.ISFORMULA('#_7 Pay Raise'!N36),_xlfn.FORMULATEXT('#_7 Pay Raise'!N36),'#_7 Pay Raise'!N36))-LEN(SUBSTITUTE(IF(_xlfn.ISFORMULA('#_7 Pay Raise'!N36),_xlfn.FORMULATEXT('#_7 Pay Raise'!N36),'#_7 Pay Raise'!N36),"$",""))),TRUE,FALSE),"MissingAbsMsg",TRUE,"PerfectMsg")</f>
        <v/>
      </c>
    </row>
    <row r="37" spans="5:17" ht="15.5" customHeight="1" x14ac:dyDescent="0.15">
      <c r="E37" s="445">
        <v>0</v>
      </c>
      <c r="F37" s="446">
        <v>0</v>
      </c>
      <c r="G37" s="392">
        <v>0</v>
      </c>
      <c r="H37" s="447">
        <v>0</v>
      </c>
      <c r="I37" s="301" t="str">
        <f ca="1">_xlfn.IFS(ISBLANK('7 Pay Raise'!I37),"",IF(NOT(ISNA('#_7 Pay Raise'!I37)),IF(ISNA('7 Pay Raise'!I37),TRUE,FALSE),FALSE),"StuNAMsg",IF(AND(ISNA('#_7 Pay Raise'!I37),ISNA('7 Pay Raise'!I37)),TRUE,FALSE),"PerfectMsg",IF(NOT(ISERROR('#_7 Pay Raise'!I37)),IF(ISERROR('7 Pay Raise'!I37),TRUE,FALSE),FALSE),"StuErrorMsg",IF(TYPE('#_7 Pay Raise'!I37)&lt;&gt;TYPE('7 Pay Raise'!I37),TRUE,FALSE),"WrongTypeMsg",IF(_xlfn.ISFORMULA('#_7 Pay Raise'!I37),IF(NOT(_xlfn.ISFORMULA('7 Pay Raise'!I37)),TRUE),FALSE),"MissingFormulaMsg",IF(NOT(AND(ISNUMBER(FIND("[",_xlfn.FORMULATEXT('#_7 Pay Raise'!I37))),ISNUMBER(FIND("!",_xlfn.FORMULATEXT('#_7 Pay Raise'!I37))))),AND(ISNUMBER(FIND("[",_xlfn.FORMULATEXT('7 Pay Raise'!I37))),ISNUMBER(FIND("!",_xlfn.FORMULATEXT('7 Pay Raise'!I37)))),FALSE),"ExternalRefsMsg",IF(ISNUMBER('#_7 Pay Raise'!I37),IF(ABS('#_7 Pay Raise'!I37-'7 Pay Raise'!I37)&gt;0.00001,TRUE,FALSE),IF('#_7 Pay Raise'!I37&lt;&gt;'7 Pay Raise'!I37,TRUE,FALSE)),IF(ISNUMBER('#_7 Pay Raise'!I37),IF('#_7 Pay Raise'!I37&gt;'7 Pay Raise'!I37,"TooLow","TooHigh"),"WrongAnswer"),NOT(_xlfn.ISFORMULA('#_7 Pay Raise'!I37)),"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Raise'!I37),_xlfn.FORMULATEXT('7 Pay Raise'!I37),'7 Pay Raise'!I37),"9","#"),"8","#"),"7","#"),"6","#"),"5","#"),"4","#"),"3","#"),"2","#"),"1","#"),"0","#"),CHAR(10),""),"$",""),"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Raise'!I37),_xlfn.FORMULATEXT('7 Pay Raise'!I37),'7 Pay Raise'!I37),"9","#"),"8","#"),"7","#"),"6","#"),"5","#"),"4","#"),"3","#"),"2","#"),"1","#"),"0","#"),CHAR(10),""),"$",""),"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Raise'!I37),_xlfn.FORMULATEXT('#_7 Pay Raise'!I37),'#_7 Pay Raise'!I37),"9","#"),"8","#"),"7","#"),"6","#"),"5","#"),"4","#"),"3","#"),"2","#"),"1","#"),"0","#"),CHAR(10),""),"$",""),"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Raise'!I37),_xlfn.FORMULATEXT('#_7 Pay Raise'!I37),'#_7 Pay Raise'!I37),"9","#"),"8","#"),"7","#"),"6","#"),"5","#"),"4","#"),"3","#"),"2","#"),"1","#"),"0","#"),CHAR(10),""),"$","")," ",""),",","@"),"&gt;","@"),"&lt;","@"),"=","@"),")","@"),"(","@"),"^","@"),"/","@"),"+","@"),"*","@"),"-","@"),"@#","")))/2,TRUE,FALSE),"HardCodeMsg",IF(LEN(IF(_xlfn.ISFORMULA('7 Pay Raise'!I37),_xlfn.FORMULATEXT('7 Pay Raise'!I37),'7 Pay Raise'!I37))-LEN(SUBSTITUTE(IF(_xlfn.ISFORMULA('7 Pay Raise'!I37),_xlfn.FORMULATEXT('7 Pay Raise'!I37),'7 Pay Raise'!I37),"""",""))&gt;LEN(IF(_xlfn.ISFORMULA('#_7 Pay Raise'!I37),_xlfn.FORMULATEXT('#_7 Pay Raise'!I37),'#_7 Pay Raise'!I37))-LEN(SUBSTITUTE(IF(_xlfn.ISFORMULA('#_7 Pay Raise'!I37),_xlfn.FORMULATEXT('#_7 Pay Raise'!I37),'#_7 Pay Raise'!I37),"""","")),TRUE,FALSE),"HardQuoteMsg",IF(LEN(IF(_xlfn.ISFORMULA('7 Pay Raise'!I37),_xlfn.FORMULATEXT('7 Pay Raise'!I37),'7 Pay Raise'!I37))-LEN(SUBSTITUTE(IF(_xlfn.ISFORMULA('7 Pay Raise'!I37),_xlfn.FORMULATEXT('7 Pay Raise'!I37),'7 Pay Raise'!I37),"$",""))&lt;0.5*(LEN(IF(_xlfn.ISFORMULA('#_7 Pay Raise'!I37),_xlfn.FORMULATEXT('#_7 Pay Raise'!I37),'#_7 Pay Raise'!I37))-LEN(SUBSTITUTE(IF(_xlfn.ISFORMULA('#_7 Pay Raise'!I37),_xlfn.FORMULATEXT('#_7 Pay Raise'!I37),'#_7 Pay Raise'!I37),"$",""))),TRUE,FALSE),"MissingAbsMsg",TRUE,"PerfectMsg")</f>
        <v/>
      </c>
      <c r="J37" s="301">
        <v>0</v>
      </c>
      <c r="K37" s="301" t="str">
        <f ca="1">_xlfn.IFS(ISBLANK('7 Pay Raise'!K37),"",IF(NOT(ISNA('#_7 Pay Raise'!K37)),IF(ISNA('7 Pay Raise'!K37),TRUE,FALSE),FALSE),"StuNAMsg",IF(AND(ISNA('#_7 Pay Raise'!K37),ISNA('7 Pay Raise'!K37)),TRUE,FALSE),"PerfectMsg",IF(NOT(ISERROR('#_7 Pay Raise'!K37)),IF(ISERROR('7 Pay Raise'!K37),TRUE,FALSE),FALSE),"StuErrorMsg",IF(TYPE('#_7 Pay Raise'!K37)&lt;&gt;TYPE('7 Pay Raise'!K37),TRUE,FALSE),"WrongTypeMsg",IF(_xlfn.ISFORMULA('#_7 Pay Raise'!K37),IF(NOT(_xlfn.ISFORMULA('7 Pay Raise'!K37)),TRUE),FALSE),"MissingFormulaMsg",IF(NOT(AND(ISNUMBER(FIND("[",_xlfn.FORMULATEXT('#_7 Pay Raise'!K37))),ISNUMBER(FIND("!",_xlfn.FORMULATEXT('#_7 Pay Raise'!K37))))),AND(ISNUMBER(FIND("[",_xlfn.FORMULATEXT('7 Pay Raise'!K37))),ISNUMBER(FIND("!",_xlfn.FORMULATEXT('7 Pay Raise'!K37)))),FALSE),"ExternalRefsMsg",IF(ISNUMBER('#_7 Pay Raise'!K37),IF(ABS('#_7 Pay Raise'!K37-'7 Pay Raise'!K37)&gt;0.00001,TRUE,FALSE),IF('#_7 Pay Raise'!K37&lt;&gt;'7 Pay Raise'!K37,TRUE,FALSE)),IF(ISNUMBER('#_7 Pay Raise'!K37),IF('#_7 Pay Raise'!K37&gt;'7 Pay Raise'!K37,"TooLow","TooHigh"),"WrongAnswer"),NOT(_xlfn.ISFORMULA('#_7 Pay Raise'!K37)),"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Raise'!K37),_xlfn.FORMULATEXT('7 Pay Raise'!K37),'7 Pay Raise'!K37),"9","#"),"8","#"),"7","#"),"6","#"),"5","#"),"4","#"),"3","#"),"2","#"),"1","#"),"0","#"),CHAR(10),""),"$",""),"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Raise'!K37),_xlfn.FORMULATEXT('7 Pay Raise'!K37),'7 Pay Raise'!K37),"9","#"),"8","#"),"7","#"),"6","#"),"5","#"),"4","#"),"3","#"),"2","#"),"1","#"),"0","#"),CHAR(10),""),"$",""),"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Raise'!K37),_xlfn.FORMULATEXT('#_7 Pay Raise'!K37),'#_7 Pay Raise'!K37),"9","#"),"8","#"),"7","#"),"6","#"),"5","#"),"4","#"),"3","#"),"2","#"),"1","#"),"0","#"),CHAR(10),""),"$",""),"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Raise'!K37),_xlfn.FORMULATEXT('#_7 Pay Raise'!K37),'#_7 Pay Raise'!K37),"9","#"),"8","#"),"7","#"),"6","#"),"5","#"),"4","#"),"3","#"),"2","#"),"1","#"),"0","#"),CHAR(10),""),"$","")," ",""),",","@"),"&gt;","@"),"&lt;","@"),"=","@"),")","@"),"(","@"),"^","@"),"/","@"),"+","@"),"*","@"),"-","@"),"@#","")))/2,TRUE,FALSE),"HardCodeMsg",IF(LEN(IF(_xlfn.ISFORMULA('7 Pay Raise'!K37),_xlfn.FORMULATEXT('7 Pay Raise'!K37),'7 Pay Raise'!K37))-LEN(SUBSTITUTE(IF(_xlfn.ISFORMULA('7 Pay Raise'!K37),_xlfn.FORMULATEXT('7 Pay Raise'!K37),'7 Pay Raise'!K37),"""",""))&gt;LEN(IF(_xlfn.ISFORMULA('#_7 Pay Raise'!K37),_xlfn.FORMULATEXT('#_7 Pay Raise'!K37),'#_7 Pay Raise'!K37))-LEN(SUBSTITUTE(IF(_xlfn.ISFORMULA('#_7 Pay Raise'!K37),_xlfn.FORMULATEXT('#_7 Pay Raise'!K37),'#_7 Pay Raise'!K37),"""","")),TRUE,FALSE),"HardQuoteMsg",IF(LEN(IF(_xlfn.ISFORMULA('7 Pay Raise'!K37),_xlfn.FORMULATEXT('7 Pay Raise'!K37),'7 Pay Raise'!K37))-LEN(SUBSTITUTE(IF(_xlfn.ISFORMULA('7 Pay Raise'!K37),_xlfn.FORMULATEXT('7 Pay Raise'!K37),'7 Pay Raise'!K37),"$",""))&lt;0.5*(LEN(IF(_xlfn.ISFORMULA('#_7 Pay Raise'!K37),_xlfn.FORMULATEXT('#_7 Pay Raise'!K37),'#_7 Pay Raise'!K37))-LEN(SUBSTITUTE(IF(_xlfn.ISFORMULA('#_7 Pay Raise'!K37),_xlfn.FORMULATEXT('#_7 Pay Raise'!K37),'#_7 Pay Raise'!K37),"$",""))),TRUE,FALSE),"MissingAbsMsg",TRUE,"PerfectMsg")</f>
        <v/>
      </c>
      <c r="L37" s="302" t="str">
        <f ca="1">_xlfn.IFS(ISBLANK('7 Pay Raise'!L37),"",IF(NOT(ISNA('#_7 Pay Raise'!L37)),IF(ISNA('7 Pay Raise'!L37),TRUE,FALSE),FALSE),"StuNAMsg",IF(AND(ISNA('#_7 Pay Raise'!L37),ISNA('7 Pay Raise'!L37)),TRUE,FALSE),"PerfectMsg",IF(NOT(ISERROR('#_7 Pay Raise'!L37)),IF(ISERROR('7 Pay Raise'!L37),TRUE,FALSE),FALSE),"StuErrorMsg",IF(TYPE('#_7 Pay Raise'!L37)&lt;&gt;TYPE('7 Pay Raise'!L37),TRUE,FALSE),"WrongTypeMsg",IF(_xlfn.ISFORMULA('#_7 Pay Raise'!L37),IF(NOT(_xlfn.ISFORMULA('7 Pay Raise'!L37)),TRUE),FALSE),"MissingFormulaMsg",IF(NOT(AND(ISNUMBER(FIND("[",_xlfn.FORMULATEXT('#_7 Pay Raise'!L37))),ISNUMBER(FIND("!",_xlfn.FORMULATEXT('#_7 Pay Raise'!L37))))),AND(ISNUMBER(FIND("[",_xlfn.FORMULATEXT('7 Pay Raise'!L37))),ISNUMBER(FIND("!",_xlfn.FORMULATEXT('7 Pay Raise'!L37)))),FALSE),"ExternalRefsMsg",IF(ISNUMBER('#_7 Pay Raise'!L37),IF(ABS('#_7 Pay Raise'!L37-'7 Pay Raise'!L37)&gt;0.00001,TRUE,FALSE),IF('#_7 Pay Raise'!L37&lt;&gt;'7 Pay Raise'!L37,TRUE,FALSE)),IF(ISNUMBER('#_7 Pay Raise'!L37),IF('#_7 Pay Raise'!L37&gt;'7 Pay Raise'!L37,"TooLow","TooHigh"),"WrongAnswer"),NOT(_xlfn.ISFORMULA('#_7 Pay Raise'!L37)),"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Raise'!L37),_xlfn.FORMULATEXT('7 Pay Raise'!L37),'7 Pay Raise'!L37),"9","#"),"8","#"),"7","#"),"6","#"),"5","#"),"4","#"),"3","#"),"2","#"),"1","#"),"0","#"),CHAR(10),""),"$",""),"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Raise'!L37),_xlfn.FORMULATEXT('7 Pay Raise'!L37),'7 Pay Raise'!L37),"9","#"),"8","#"),"7","#"),"6","#"),"5","#"),"4","#"),"3","#"),"2","#"),"1","#"),"0","#"),CHAR(10),""),"$",""),"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Raise'!L37),_xlfn.FORMULATEXT('#_7 Pay Raise'!L37),'#_7 Pay Raise'!L37),"9","#"),"8","#"),"7","#"),"6","#"),"5","#"),"4","#"),"3","#"),"2","#"),"1","#"),"0","#"),CHAR(10),""),"$",""),"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Raise'!L37),_xlfn.FORMULATEXT('#_7 Pay Raise'!L37),'#_7 Pay Raise'!L37),"9","#"),"8","#"),"7","#"),"6","#"),"5","#"),"4","#"),"3","#"),"2","#"),"1","#"),"0","#"),CHAR(10),""),"$","")," ",""),",","@"),"&gt;","@"),"&lt;","@"),"=","@"),")","@"),"(","@"),"^","@"),"/","@"),"+","@"),"*","@"),"-","@"),"@#","")))/2,TRUE,FALSE),"HardCodeMsg",IF(LEN(IF(_xlfn.ISFORMULA('7 Pay Raise'!L37),_xlfn.FORMULATEXT('7 Pay Raise'!L37),'7 Pay Raise'!L37))-LEN(SUBSTITUTE(IF(_xlfn.ISFORMULA('7 Pay Raise'!L37),_xlfn.FORMULATEXT('7 Pay Raise'!L37),'7 Pay Raise'!L37),"""",""))&gt;LEN(IF(_xlfn.ISFORMULA('#_7 Pay Raise'!L37),_xlfn.FORMULATEXT('#_7 Pay Raise'!L37),'#_7 Pay Raise'!L37))-LEN(SUBSTITUTE(IF(_xlfn.ISFORMULA('#_7 Pay Raise'!L37),_xlfn.FORMULATEXT('#_7 Pay Raise'!L37),'#_7 Pay Raise'!L37),"""","")),TRUE,FALSE),"HardQuoteMsg",IF(LEN(IF(_xlfn.ISFORMULA('7 Pay Raise'!L37),_xlfn.FORMULATEXT('7 Pay Raise'!L37),'7 Pay Raise'!L37))-LEN(SUBSTITUTE(IF(_xlfn.ISFORMULA('7 Pay Raise'!L37),_xlfn.FORMULATEXT('7 Pay Raise'!L37),'7 Pay Raise'!L37),"$",""))&lt;0.5*(LEN(IF(_xlfn.ISFORMULA('#_7 Pay Raise'!L37),_xlfn.FORMULATEXT('#_7 Pay Raise'!L37),'#_7 Pay Raise'!L37))-LEN(SUBSTITUTE(IF(_xlfn.ISFORMULA('#_7 Pay Raise'!L37),_xlfn.FORMULATEXT('#_7 Pay Raise'!L37),'#_7 Pay Raise'!L37),"$",""))),TRUE,FALSE),"MissingAbsMsg",TRUE,"PerfectMsg")</f>
        <v/>
      </c>
      <c r="M37" s="340" t="str">
        <f ca="1">_xlfn.IFS(ISBLANK('7 Pay Raise'!M37),"",IF(NOT(ISNA('#_7 Pay Raise'!M37)),IF(ISNA('7 Pay Raise'!M37),TRUE,FALSE),FALSE),"StuNAMsg",IF(AND(ISNA('#_7 Pay Raise'!M37),ISNA('7 Pay Raise'!M37)),TRUE,FALSE),"PerfectMsg",IF(NOT(ISERROR('#_7 Pay Raise'!M37)),IF(ISERROR('7 Pay Raise'!M37),TRUE,FALSE),FALSE),"StuErrorMsg",IF(TYPE('#_7 Pay Raise'!M37)&lt;&gt;TYPE('7 Pay Raise'!M37),TRUE,FALSE),"WrongTypeMsg",IF(_xlfn.ISFORMULA('#_7 Pay Raise'!M37),IF(NOT(_xlfn.ISFORMULA('7 Pay Raise'!M37)),TRUE),FALSE),"MissingFormulaMsg",IF(NOT(AND(ISNUMBER(FIND("[",_xlfn.FORMULATEXT('#_7 Pay Raise'!M37))),ISNUMBER(FIND("!",_xlfn.FORMULATEXT('#_7 Pay Raise'!M37))))),AND(ISNUMBER(FIND("[",_xlfn.FORMULATEXT('7 Pay Raise'!M37))),ISNUMBER(FIND("!",_xlfn.FORMULATEXT('7 Pay Raise'!M37)))),FALSE),"ExternalRefsMsg",IF(ISNUMBER('#_7 Pay Raise'!M37),IF(ABS('#_7 Pay Raise'!M37-'7 Pay Raise'!M37)&gt;0.00001,TRUE,FALSE),IF('#_7 Pay Raise'!M37&lt;&gt;'7 Pay Raise'!M37,TRUE,FALSE)),IF(ISNUMBER('#_7 Pay Raise'!M37),IF('#_7 Pay Raise'!M37&gt;'7 Pay Raise'!M37,"TooLow","TooHigh"),"WrongAnswer"),NOT(_xlfn.ISFORMULA('#_7 Pay Raise'!M37)),"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Raise'!M37),_xlfn.FORMULATEXT('7 Pay Raise'!M37),'7 Pay Raise'!M37),"9","#"),"8","#"),"7","#"),"6","#"),"5","#"),"4","#"),"3","#"),"2","#"),"1","#"),"0","#"),CHAR(10),""),"$",""),"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Raise'!M37),_xlfn.FORMULATEXT('7 Pay Raise'!M37),'7 Pay Raise'!M37),"9","#"),"8","#"),"7","#"),"6","#"),"5","#"),"4","#"),"3","#"),"2","#"),"1","#"),"0","#"),CHAR(10),""),"$",""),"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Raise'!M37),_xlfn.FORMULATEXT('#_7 Pay Raise'!M37),'#_7 Pay Raise'!M37),"9","#"),"8","#"),"7","#"),"6","#"),"5","#"),"4","#"),"3","#"),"2","#"),"1","#"),"0","#"),CHAR(10),""),"$",""),"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Raise'!M37),_xlfn.FORMULATEXT('#_7 Pay Raise'!M37),'#_7 Pay Raise'!M37),"9","#"),"8","#"),"7","#"),"6","#"),"5","#"),"4","#"),"3","#"),"2","#"),"1","#"),"0","#"),CHAR(10),""),"$","")," ",""),",","@"),"&gt;","@"),"&lt;","@"),"=","@"),")","@"),"(","@"),"^","@"),"/","@"),"+","@"),"*","@"),"-","@"),"@#","")))/2,TRUE,FALSE),"HardCodeMsg",IF(LEN(IF(_xlfn.ISFORMULA('7 Pay Raise'!M37),_xlfn.FORMULATEXT('7 Pay Raise'!M37),'7 Pay Raise'!M37))-LEN(SUBSTITUTE(IF(_xlfn.ISFORMULA('7 Pay Raise'!M37),_xlfn.FORMULATEXT('7 Pay Raise'!M37),'7 Pay Raise'!M37),"""",""))&gt;LEN(IF(_xlfn.ISFORMULA('#_7 Pay Raise'!M37),_xlfn.FORMULATEXT('#_7 Pay Raise'!M37),'#_7 Pay Raise'!M37))-LEN(SUBSTITUTE(IF(_xlfn.ISFORMULA('#_7 Pay Raise'!M37),_xlfn.FORMULATEXT('#_7 Pay Raise'!M37),'#_7 Pay Raise'!M37),"""","")),TRUE,FALSE),"HardQuoteMsg",IF(LEN(IF(_xlfn.ISFORMULA('7 Pay Raise'!M37),_xlfn.FORMULATEXT('7 Pay Raise'!M37),'7 Pay Raise'!M37))-LEN(SUBSTITUTE(IF(_xlfn.ISFORMULA('7 Pay Raise'!M37),_xlfn.FORMULATEXT('7 Pay Raise'!M37),'7 Pay Raise'!M37),"$",""))&lt;0.5*(LEN(IF(_xlfn.ISFORMULA('#_7 Pay Raise'!M37),_xlfn.FORMULATEXT('#_7 Pay Raise'!M37),'#_7 Pay Raise'!M37))-LEN(SUBSTITUTE(IF(_xlfn.ISFORMULA('#_7 Pay Raise'!M37),_xlfn.FORMULATEXT('#_7 Pay Raise'!M37),'#_7 Pay Raise'!M37),"$",""))),TRUE,FALSE),"MissingAbsMsg",TRUE,"PerfectMsg")</f>
        <v/>
      </c>
      <c r="N37" s="448" t="str">
        <f ca="1">_xlfn.IFS(ISBLANK('7 Pay Raise'!N37),"",IF(NOT(ISNA('#_7 Pay Raise'!N37)),IF(ISNA('7 Pay Raise'!N37),TRUE,FALSE),FALSE),"StuNAMsg",IF(AND(ISNA('#_7 Pay Raise'!N37),ISNA('7 Pay Raise'!N37)),TRUE,FALSE),"PerfectMsg",IF(NOT(ISERROR('#_7 Pay Raise'!N37)),IF(ISERROR('7 Pay Raise'!N37),TRUE,FALSE),FALSE),"StuErrorMsg",IF(TYPE('#_7 Pay Raise'!N37)&lt;&gt;TYPE('7 Pay Raise'!N37),TRUE,FALSE),"WrongTypeMsg",IF(_xlfn.ISFORMULA('#_7 Pay Raise'!N37),IF(NOT(_xlfn.ISFORMULA('7 Pay Raise'!N37)),TRUE),FALSE),"MissingFormulaMsg",IF(NOT(AND(ISNUMBER(FIND("[",_xlfn.FORMULATEXT('#_7 Pay Raise'!N37))),ISNUMBER(FIND("!",_xlfn.FORMULATEXT('#_7 Pay Raise'!N37))))),AND(ISNUMBER(FIND("[",_xlfn.FORMULATEXT('7 Pay Raise'!N37))),ISNUMBER(FIND("!",_xlfn.FORMULATEXT('7 Pay Raise'!N37)))),FALSE),"ExternalRefsMsg",IF(ISNUMBER('#_7 Pay Raise'!N37),IF(ABS('#_7 Pay Raise'!N37-'7 Pay Raise'!N37)&gt;0.00001,TRUE,FALSE),IF('#_7 Pay Raise'!N37&lt;&gt;'7 Pay Raise'!N37,TRUE,FALSE)),IF(ISNUMBER('#_7 Pay Raise'!N37),IF('#_7 Pay Raise'!N37&gt;'7 Pay Raise'!N37,"TooLow","TooHigh"),"WrongAnswer"),NOT(_xlfn.ISFORMULA('#_7 Pay Raise'!N37)),"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Raise'!N37),_xlfn.FORMULATEXT('7 Pay Raise'!N37),'7 Pay Raise'!N37),"9","#"),"8","#"),"7","#"),"6","#"),"5","#"),"4","#"),"3","#"),"2","#"),"1","#"),"0","#"),CHAR(10),""),"$",""),"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Raise'!N37),_xlfn.FORMULATEXT('7 Pay Raise'!N37),'7 Pay Raise'!N37),"9","#"),"8","#"),"7","#"),"6","#"),"5","#"),"4","#"),"3","#"),"2","#"),"1","#"),"0","#"),CHAR(10),""),"$",""),"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Raise'!N37),_xlfn.FORMULATEXT('#_7 Pay Raise'!N37),'#_7 Pay Raise'!N37),"9","#"),"8","#"),"7","#"),"6","#"),"5","#"),"4","#"),"3","#"),"2","#"),"1","#"),"0","#"),CHAR(10),""),"$",""),"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Raise'!N37),_xlfn.FORMULATEXT('#_7 Pay Raise'!N37),'#_7 Pay Raise'!N37),"9","#"),"8","#"),"7","#"),"6","#"),"5","#"),"4","#"),"3","#"),"2","#"),"1","#"),"0","#"),CHAR(10),""),"$","")," ",""),",","@"),"&gt;","@"),"&lt;","@"),"=","@"),")","@"),"(","@"),"^","@"),"/","@"),"+","@"),"*","@"),"-","@"),"@#","")))/2,TRUE,FALSE),"HardCodeMsg",IF(LEN(IF(_xlfn.ISFORMULA('7 Pay Raise'!N37),_xlfn.FORMULATEXT('7 Pay Raise'!N37),'7 Pay Raise'!N37))-LEN(SUBSTITUTE(IF(_xlfn.ISFORMULA('7 Pay Raise'!N37),_xlfn.FORMULATEXT('7 Pay Raise'!N37),'7 Pay Raise'!N37),"""",""))&gt;LEN(IF(_xlfn.ISFORMULA('#_7 Pay Raise'!N37),_xlfn.FORMULATEXT('#_7 Pay Raise'!N37),'#_7 Pay Raise'!N37))-LEN(SUBSTITUTE(IF(_xlfn.ISFORMULA('#_7 Pay Raise'!N37),_xlfn.FORMULATEXT('#_7 Pay Raise'!N37),'#_7 Pay Raise'!N37),"""","")),TRUE,FALSE),"HardQuoteMsg",IF(LEN(IF(_xlfn.ISFORMULA('7 Pay Raise'!N37),_xlfn.FORMULATEXT('7 Pay Raise'!N37),'7 Pay Raise'!N37))-LEN(SUBSTITUTE(IF(_xlfn.ISFORMULA('7 Pay Raise'!N37),_xlfn.FORMULATEXT('7 Pay Raise'!N37),'7 Pay Raise'!N37),"$",""))&lt;0.5*(LEN(IF(_xlfn.ISFORMULA('#_7 Pay Raise'!N37),_xlfn.FORMULATEXT('#_7 Pay Raise'!N37),'#_7 Pay Raise'!N37))-LEN(SUBSTITUTE(IF(_xlfn.ISFORMULA('#_7 Pay Raise'!N37),_xlfn.FORMULATEXT('#_7 Pay Raise'!N37),'#_7 Pay Raise'!N37),"$",""))),TRUE,FALSE),"MissingAbsMsg",TRUE,"PerfectMsg")</f>
        <v/>
      </c>
    </row>
    <row r="38" spans="5:17" ht="15.5" customHeight="1" x14ac:dyDescent="0.15">
      <c r="E38" s="445">
        <v>0</v>
      </c>
      <c r="F38" s="446">
        <v>0</v>
      </c>
      <c r="G38" s="392">
        <v>0</v>
      </c>
      <c r="H38" s="447">
        <v>0</v>
      </c>
      <c r="I38" s="301" t="str">
        <f ca="1">_xlfn.IFS(ISBLANK('7 Pay Raise'!I38),"",IF(NOT(ISNA('#_7 Pay Raise'!I38)),IF(ISNA('7 Pay Raise'!I38),TRUE,FALSE),FALSE),"StuNAMsg",IF(AND(ISNA('#_7 Pay Raise'!I38),ISNA('7 Pay Raise'!I38)),TRUE,FALSE),"PerfectMsg",IF(NOT(ISERROR('#_7 Pay Raise'!I38)),IF(ISERROR('7 Pay Raise'!I38),TRUE,FALSE),FALSE),"StuErrorMsg",IF(TYPE('#_7 Pay Raise'!I38)&lt;&gt;TYPE('7 Pay Raise'!I38),TRUE,FALSE),"WrongTypeMsg",IF(_xlfn.ISFORMULA('#_7 Pay Raise'!I38),IF(NOT(_xlfn.ISFORMULA('7 Pay Raise'!I38)),TRUE),FALSE),"MissingFormulaMsg",IF(NOT(AND(ISNUMBER(FIND("[",_xlfn.FORMULATEXT('#_7 Pay Raise'!I38))),ISNUMBER(FIND("!",_xlfn.FORMULATEXT('#_7 Pay Raise'!I38))))),AND(ISNUMBER(FIND("[",_xlfn.FORMULATEXT('7 Pay Raise'!I38))),ISNUMBER(FIND("!",_xlfn.FORMULATEXT('7 Pay Raise'!I38)))),FALSE),"ExternalRefsMsg",IF(ISNUMBER('#_7 Pay Raise'!I38),IF(ABS('#_7 Pay Raise'!I38-'7 Pay Raise'!I38)&gt;0.00001,TRUE,FALSE),IF('#_7 Pay Raise'!I38&lt;&gt;'7 Pay Raise'!I38,TRUE,FALSE)),IF(ISNUMBER('#_7 Pay Raise'!I38),IF('#_7 Pay Raise'!I38&gt;'7 Pay Raise'!I38,"TooLow","TooHigh"),"WrongAnswer"),NOT(_xlfn.ISFORMULA('#_7 Pay Raise'!I38)),"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Raise'!I38),_xlfn.FORMULATEXT('7 Pay Raise'!I38),'7 Pay Raise'!I38),"9","#"),"8","#"),"7","#"),"6","#"),"5","#"),"4","#"),"3","#"),"2","#"),"1","#"),"0","#"),CHAR(10),""),"$",""),"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Raise'!I38),_xlfn.FORMULATEXT('7 Pay Raise'!I38),'7 Pay Raise'!I38),"9","#"),"8","#"),"7","#"),"6","#"),"5","#"),"4","#"),"3","#"),"2","#"),"1","#"),"0","#"),CHAR(10),""),"$",""),"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Raise'!I38),_xlfn.FORMULATEXT('#_7 Pay Raise'!I38),'#_7 Pay Raise'!I38),"9","#"),"8","#"),"7","#"),"6","#"),"5","#"),"4","#"),"3","#"),"2","#"),"1","#"),"0","#"),CHAR(10),""),"$",""),"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Raise'!I38),_xlfn.FORMULATEXT('#_7 Pay Raise'!I38),'#_7 Pay Raise'!I38),"9","#"),"8","#"),"7","#"),"6","#"),"5","#"),"4","#"),"3","#"),"2","#"),"1","#"),"0","#"),CHAR(10),""),"$","")," ",""),",","@"),"&gt;","@"),"&lt;","@"),"=","@"),")","@"),"(","@"),"^","@"),"/","@"),"+","@"),"*","@"),"-","@"),"@#","")))/2,TRUE,FALSE),"HardCodeMsg",IF(LEN(IF(_xlfn.ISFORMULA('7 Pay Raise'!I38),_xlfn.FORMULATEXT('7 Pay Raise'!I38),'7 Pay Raise'!I38))-LEN(SUBSTITUTE(IF(_xlfn.ISFORMULA('7 Pay Raise'!I38),_xlfn.FORMULATEXT('7 Pay Raise'!I38),'7 Pay Raise'!I38),"""",""))&gt;LEN(IF(_xlfn.ISFORMULA('#_7 Pay Raise'!I38),_xlfn.FORMULATEXT('#_7 Pay Raise'!I38),'#_7 Pay Raise'!I38))-LEN(SUBSTITUTE(IF(_xlfn.ISFORMULA('#_7 Pay Raise'!I38),_xlfn.FORMULATEXT('#_7 Pay Raise'!I38),'#_7 Pay Raise'!I38),"""","")),TRUE,FALSE),"HardQuoteMsg",IF(LEN(IF(_xlfn.ISFORMULA('7 Pay Raise'!I38),_xlfn.FORMULATEXT('7 Pay Raise'!I38),'7 Pay Raise'!I38))-LEN(SUBSTITUTE(IF(_xlfn.ISFORMULA('7 Pay Raise'!I38),_xlfn.FORMULATEXT('7 Pay Raise'!I38),'7 Pay Raise'!I38),"$",""))&lt;0.5*(LEN(IF(_xlfn.ISFORMULA('#_7 Pay Raise'!I38),_xlfn.FORMULATEXT('#_7 Pay Raise'!I38),'#_7 Pay Raise'!I38))-LEN(SUBSTITUTE(IF(_xlfn.ISFORMULA('#_7 Pay Raise'!I38),_xlfn.FORMULATEXT('#_7 Pay Raise'!I38),'#_7 Pay Raise'!I38),"$",""))),TRUE,FALSE),"MissingAbsMsg",TRUE,"PerfectMsg")</f>
        <v/>
      </c>
      <c r="J38" s="301">
        <v>0</v>
      </c>
      <c r="K38" s="301" t="str">
        <f ca="1">_xlfn.IFS(ISBLANK('7 Pay Raise'!K38),"",IF(NOT(ISNA('#_7 Pay Raise'!K38)),IF(ISNA('7 Pay Raise'!K38),TRUE,FALSE),FALSE),"StuNAMsg",IF(AND(ISNA('#_7 Pay Raise'!K38),ISNA('7 Pay Raise'!K38)),TRUE,FALSE),"PerfectMsg",IF(NOT(ISERROR('#_7 Pay Raise'!K38)),IF(ISERROR('7 Pay Raise'!K38),TRUE,FALSE),FALSE),"StuErrorMsg",IF(TYPE('#_7 Pay Raise'!K38)&lt;&gt;TYPE('7 Pay Raise'!K38),TRUE,FALSE),"WrongTypeMsg",IF(_xlfn.ISFORMULA('#_7 Pay Raise'!K38),IF(NOT(_xlfn.ISFORMULA('7 Pay Raise'!K38)),TRUE),FALSE),"MissingFormulaMsg",IF(NOT(AND(ISNUMBER(FIND("[",_xlfn.FORMULATEXT('#_7 Pay Raise'!K38))),ISNUMBER(FIND("!",_xlfn.FORMULATEXT('#_7 Pay Raise'!K38))))),AND(ISNUMBER(FIND("[",_xlfn.FORMULATEXT('7 Pay Raise'!K38))),ISNUMBER(FIND("!",_xlfn.FORMULATEXT('7 Pay Raise'!K38)))),FALSE),"ExternalRefsMsg",IF(ISNUMBER('#_7 Pay Raise'!K38),IF(ABS('#_7 Pay Raise'!K38-'7 Pay Raise'!K38)&gt;0.00001,TRUE,FALSE),IF('#_7 Pay Raise'!K38&lt;&gt;'7 Pay Raise'!K38,TRUE,FALSE)),IF(ISNUMBER('#_7 Pay Raise'!K38),IF('#_7 Pay Raise'!K38&gt;'7 Pay Raise'!K38,"TooLow","TooHigh"),"WrongAnswer"),NOT(_xlfn.ISFORMULA('#_7 Pay Raise'!K38)),"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Raise'!K38),_xlfn.FORMULATEXT('7 Pay Raise'!K38),'7 Pay Raise'!K38),"9","#"),"8","#"),"7","#"),"6","#"),"5","#"),"4","#"),"3","#"),"2","#"),"1","#"),"0","#"),CHAR(10),""),"$",""),"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Raise'!K38),_xlfn.FORMULATEXT('7 Pay Raise'!K38),'7 Pay Raise'!K38),"9","#"),"8","#"),"7","#"),"6","#"),"5","#"),"4","#"),"3","#"),"2","#"),"1","#"),"0","#"),CHAR(10),""),"$",""),"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Raise'!K38),_xlfn.FORMULATEXT('#_7 Pay Raise'!K38),'#_7 Pay Raise'!K38),"9","#"),"8","#"),"7","#"),"6","#"),"5","#"),"4","#"),"3","#"),"2","#"),"1","#"),"0","#"),CHAR(10),""),"$",""),"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Raise'!K38),_xlfn.FORMULATEXT('#_7 Pay Raise'!K38),'#_7 Pay Raise'!K38),"9","#"),"8","#"),"7","#"),"6","#"),"5","#"),"4","#"),"3","#"),"2","#"),"1","#"),"0","#"),CHAR(10),""),"$","")," ",""),",","@"),"&gt;","@"),"&lt;","@"),"=","@"),")","@"),"(","@"),"^","@"),"/","@"),"+","@"),"*","@"),"-","@"),"@#","")))/2,TRUE,FALSE),"HardCodeMsg",IF(LEN(IF(_xlfn.ISFORMULA('7 Pay Raise'!K38),_xlfn.FORMULATEXT('7 Pay Raise'!K38),'7 Pay Raise'!K38))-LEN(SUBSTITUTE(IF(_xlfn.ISFORMULA('7 Pay Raise'!K38),_xlfn.FORMULATEXT('7 Pay Raise'!K38),'7 Pay Raise'!K38),"""",""))&gt;LEN(IF(_xlfn.ISFORMULA('#_7 Pay Raise'!K38),_xlfn.FORMULATEXT('#_7 Pay Raise'!K38),'#_7 Pay Raise'!K38))-LEN(SUBSTITUTE(IF(_xlfn.ISFORMULA('#_7 Pay Raise'!K38),_xlfn.FORMULATEXT('#_7 Pay Raise'!K38),'#_7 Pay Raise'!K38),"""","")),TRUE,FALSE),"HardQuoteMsg",IF(LEN(IF(_xlfn.ISFORMULA('7 Pay Raise'!K38),_xlfn.FORMULATEXT('7 Pay Raise'!K38),'7 Pay Raise'!K38))-LEN(SUBSTITUTE(IF(_xlfn.ISFORMULA('7 Pay Raise'!K38),_xlfn.FORMULATEXT('7 Pay Raise'!K38),'7 Pay Raise'!K38),"$",""))&lt;0.5*(LEN(IF(_xlfn.ISFORMULA('#_7 Pay Raise'!K38),_xlfn.FORMULATEXT('#_7 Pay Raise'!K38),'#_7 Pay Raise'!K38))-LEN(SUBSTITUTE(IF(_xlfn.ISFORMULA('#_7 Pay Raise'!K38),_xlfn.FORMULATEXT('#_7 Pay Raise'!K38),'#_7 Pay Raise'!K38),"$",""))),TRUE,FALSE),"MissingAbsMsg",TRUE,"PerfectMsg")</f>
        <v/>
      </c>
      <c r="L38" s="302" t="str">
        <f ca="1">_xlfn.IFS(ISBLANK('7 Pay Raise'!L38),"",IF(NOT(ISNA('#_7 Pay Raise'!L38)),IF(ISNA('7 Pay Raise'!L38),TRUE,FALSE),FALSE),"StuNAMsg",IF(AND(ISNA('#_7 Pay Raise'!L38),ISNA('7 Pay Raise'!L38)),TRUE,FALSE),"PerfectMsg",IF(NOT(ISERROR('#_7 Pay Raise'!L38)),IF(ISERROR('7 Pay Raise'!L38),TRUE,FALSE),FALSE),"StuErrorMsg",IF(TYPE('#_7 Pay Raise'!L38)&lt;&gt;TYPE('7 Pay Raise'!L38),TRUE,FALSE),"WrongTypeMsg",IF(_xlfn.ISFORMULA('#_7 Pay Raise'!L38),IF(NOT(_xlfn.ISFORMULA('7 Pay Raise'!L38)),TRUE),FALSE),"MissingFormulaMsg",IF(NOT(AND(ISNUMBER(FIND("[",_xlfn.FORMULATEXT('#_7 Pay Raise'!L38))),ISNUMBER(FIND("!",_xlfn.FORMULATEXT('#_7 Pay Raise'!L38))))),AND(ISNUMBER(FIND("[",_xlfn.FORMULATEXT('7 Pay Raise'!L38))),ISNUMBER(FIND("!",_xlfn.FORMULATEXT('7 Pay Raise'!L38)))),FALSE),"ExternalRefsMsg",IF(ISNUMBER('#_7 Pay Raise'!L38),IF(ABS('#_7 Pay Raise'!L38-'7 Pay Raise'!L38)&gt;0.00001,TRUE,FALSE),IF('#_7 Pay Raise'!L38&lt;&gt;'7 Pay Raise'!L38,TRUE,FALSE)),IF(ISNUMBER('#_7 Pay Raise'!L38),IF('#_7 Pay Raise'!L38&gt;'7 Pay Raise'!L38,"TooLow","TooHigh"),"WrongAnswer"),NOT(_xlfn.ISFORMULA('#_7 Pay Raise'!L38)),"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Raise'!L38),_xlfn.FORMULATEXT('7 Pay Raise'!L38),'7 Pay Raise'!L38),"9","#"),"8","#"),"7","#"),"6","#"),"5","#"),"4","#"),"3","#"),"2","#"),"1","#"),"0","#"),CHAR(10),""),"$",""),"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Raise'!L38),_xlfn.FORMULATEXT('7 Pay Raise'!L38),'7 Pay Raise'!L38),"9","#"),"8","#"),"7","#"),"6","#"),"5","#"),"4","#"),"3","#"),"2","#"),"1","#"),"0","#"),CHAR(10),""),"$",""),"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Raise'!L38),_xlfn.FORMULATEXT('#_7 Pay Raise'!L38),'#_7 Pay Raise'!L38),"9","#"),"8","#"),"7","#"),"6","#"),"5","#"),"4","#"),"3","#"),"2","#"),"1","#"),"0","#"),CHAR(10),""),"$",""),"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Raise'!L38),_xlfn.FORMULATEXT('#_7 Pay Raise'!L38),'#_7 Pay Raise'!L38),"9","#"),"8","#"),"7","#"),"6","#"),"5","#"),"4","#"),"3","#"),"2","#"),"1","#"),"0","#"),CHAR(10),""),"$","")," ",""),",","@"),"&gt;","@"),"&lt;","@"),"=","@"),")","@"),"(","@"),"^","@"),"/","@"),"+","@"),"*","@"),"-","@"),"@#","")))/2,TRUE,FALSE),"HardCodeMsg",IF(LEN(IF(_xlfn.ISFORMULA('7 Pay Raise'!L38),_xlfn.FORMULATEXT('7 Pay Raise'!L38),'7 Pay Raise'!L38))-LEN(SUBSTITUTE(IF(_xlfn.ISFORMULA('7 Pay Raise'!L38),_xlfn.FORMULATEXT('7 Pay Raise'!L38),'7 Pay Raise'!L38),"""",""))&gt;LEN(IF(_xlfn.ISFORMULA('#_7 Pay Raise'!L38),_xlfn.FORMULATEXT('#_7 Pay Raise'!L38),'#_7 Pay Raise'!L38))-LEN(SUBSTITUTE(IF(_xlfn.ISFORMULA('#_7 Pay Raise'!L38),_xlfn.FORMULATEXT('#_7 Pay Raise'!L38),'#_7 Pay Raise'!L38),"""","")),TRUE,FALSE),"HardQuoteMsg",IF(LEN(IF(_xlfn.ISFORMULA('7 Pay Raise'!L38),_xlfn.FORMULATEXT('7 Pay Raise'!L38),'7 Pay Raise'!L38))-LEN(SUBSTITUTE(IF(_xlfn.ISFORMULA('7 Pay Raise'!L38),_xlfn.FORMULATEXT('7 Pay Raise'!L38),'7 Pay Raise'!L38),"$",""))&lt;0.5*(LEN(IF(_xlfn.ISFORMULA('#_7 Pay Raise'!L38),_xlfn.FORMULATEXT('#_7 Pay Raise'!L38),'#_7 Pay Raise'!L38))-LEN(SUBSTITUTE(IF(_xlfn.ISFORMULA('#_7 Pay Raise'!L38),_xlfn.FORMULATEXT('#_7 Pay Raise'!L38),'#_7 Pay Raise'!L38),"$",""))),TRUE,FALSE),"MissingAbsMsg",TRUE,"PerfectMsg")</f>
        <v/>
      </c>
      <c r="M38" s="340" t="str">
        <f ca="1">_xlfn.IFS(ISBLANK('7 Pay Raise'!M38),"",IF(NOT(ISNA('#_7 Pay Raise'!M38)),IF(ISNA('7 Pay Raise'!M38),TRUE,FALSE),FALSE),"StuNAMsg",IF(AND(ISNA('#_7 Pay Raise'!M38),ISNA('7 Pay Raise'!M38)),TRUE,FALSE),"PerfectMsg",IF(NOT(ISERROR('#_7 Pay Raise'!M38)),IF(ISERROR('7 Pay Raise'!M38),TRUE,FALSE),FALSE),"StuErrorMsg",IF(TYPE('#_7 Pay Raise'!M38)&lt;&gt;TYPE('7 Pay Raise'!M38),TRUE,FALSE),"WrongTypeMsg",IF(_xlfn.ISFORMULA('#_7 Pay Raise'!M38),IF(NOT(_xlfn.ISFORMULA('7 Pay Raise'!M38)),TRUE),FALSE),"MissingFormulaMsg",IF(NOT(AND(ISNUMBER(FIND("[",_xlfn.FORMULATEXT('#_7 Pay Raise'!M38))),ISNUMBER(FIND("!",_xlfn.FORMULATEXT('#_7 Pay Raise'!M38))))),AND(ISNUMBER(FIND("[",_xlfn.FORMULATEXT('7 Pay Raise'!M38))),ISNUMBER(FIND("!",_xlfn.FORMULATEXT('7 Pay Raise'!M38)))),FALSE),"ExternalRefsMsg",IF(ISNUMBER('#_7 Pay Raise'!M38),IF(ABS('#_7 Pay Raise'!M38-'7 Pay Raise'!M38)&gt;0.00001,TRUE,FALSE),IF('#_7 Pay Raise'!M38&lt;&gt;'7 Pay Raise'!M38,TRUE,FALSE)),IF(ISNUMBER('#_7 Pay Raise'!M38),IF('#_7 Pay Raise'!M38&gt;'7 Pay Raise'!M38,"TooLow","TooHigh"),"WrongAnswer"),NOT(_xlfn.ISFORMULA('#_7 Pay Raise'!M38)),"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Raise'!M38),_xlfn.FORMULATEXT('7 Pay Raise'!M38),'7 Pay Raise'!M38),"9","#"),"8","#"),"7","#"),"6","#"),"5","#"),"4","#"),"3","#"),"2","#"),"1","#"),"0","#"),CHAR(10),""),"$",""),"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Raise'!M38),_xlfn.FORMULATEXT('7 Pay Raise'!M38),'7 Pay Raise'!M38),"9","#"),"8","#"),"7","#"),"6","#"),"5","#"),"4","#"),"3","#"),"2","#"),"1","#"),"0","#"),CHAR(10),""),"$",""),"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Raise'!M38),_xlfn.FORMULATEXT('#_7 Pay Raise'!M38),'#_7 Pay Raise'!M38),"9","#"),"8","#"),"7","#"),"6","#"),"5","#"),"4","#"),"3","#"),"2","#"),"1","#"),"0","#"),CHAR(10),""),"$",""),"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Raise'!M38),_xlfn.FORMULATEXT('#_7 Pay Raise'!M38),'#_7 Pay Raise'!M38),"9","#"),"8","#"),"7","#"),"6","#"),"5","#"),"4","#"),"3","#"),"2","#"),"1","#"),"0","#"),CHAR(10),""),"$","")," ",""),",","@"),"&gt;","@"),"&lt;","@"),"=","@"),")","@"),"(","@"),"^","@"),"/","@"),"+","@"),"*","@"),"-","@"),"@#","")))/2,TRUE,FALSE),"HardCodeMsg",IF(LEN(IF(_xlfn.ISFORMULA('7 Pay Raise'!M38),_xlfn.FORMULATEXT('7 Pay Raise'!M38),'7 Pay Raise'!M38))-LEN(SUBSTITUTE(IF(_xlfn.ISFORMULA('7 Pay Raise'!M38),_xlfn.FORMULATEXT('7 Pay Raise'!M38),'7 Pay Raise'!M38),"""",""))&gt;LEN(IF(_xlfn.ISFORMULA('#_7 Pay Raise'!M38),_xlfn.FORMULATEXT('#_7 Pay Raise'!M38),'#_7 Pay Raise'!M38))-LEN(SUBSTITUTE(IF(_xlfn.ISFORMULA('#_7 Pay Raise'!M38),_xlfn.FORMULATEXT('#_7 Pay Raise'!M38),'#_7 Pay Raise'!M38),"""","")),TRUE,FALSE),"HardQuoteMsg",IF(LEN(IF(_xlfn.ISFORMULA('7 Pay Raise'!M38),_xlfn.FORMULATEXT('7 Pay Raise'!M38),'7 Pay Raise'!M38))-LEN(SUBSTITUTE(IF(_xlfn.ISFORMULA('7 Pay Raise'!M38),_xlfn.FORMULATEXT('7 Pay Raise'!M38),'7 Pay Raise'!M38),"$",""))&lt;0.5*(LEN(IF(_xlfn.ISFORMULA('#_7 Pay Raise'!M38),_xlfn.FORMULATEXT('#_7 Pay Raise'!M38),'#_7 Pay Raise'!M38))-LEN(SUBSTITUTE(IF(_xlfn.ISFORMULA('#_7 Pay Raise'!M38),_xlfn.FORMULATEXT('#_7 Pay Raise'!M38),'#_7 Pay Raise'!M38),"$",""))),TRUE,FALSE),"MissingAbsMsg",TRUE,"PerfectMsg")</f>
        <v/>
      </c>
      <c r="N38" s="448" t="str">
        <f ca="1">_xlfn.IFS(ISBLANK('7 Pay Raise'!N38),"",IF(NOT(ISNA('#_7 Pay Raise'!N38)),IF(ISNA('7 Pay Raise'!N38),TRUE,FALSE),FALSE),"StuNAMsg",IF(AND(ISNA('#_7 Pay Raise'!N38),ISNA('7 Pay Raise'!N38)),TRUE,FALSE),"PerfectMsg",IF(NOT(ISERROR('#_7 Pay Raise'!N38)),IF(ISERROR('7 Pay Raise'!N38),TRUE,FALSE),FALSE),"StuErrorMsg",IF(TYPE('#_7 Pay Raise'!N38)&lt;&gt;TYPE('7 Pay Raise'!N38),TRUE,FALSE),"WrongTypeMsg",IF(_xlfn.ISFORMULA('#_7 Pay Raise'!N38),IF(NOT(_xlfn.ISFORMULA('7 Pay Raise'!N38)),TRUE),FALSE),"MissingFormulaMsg",IF(NOT(AND(ISNUMBER(FIND("[",_xlfn.FORMULATEXT('#_7 Pay Raise'!N38))),ISNUMBER(FIND("!",_xlfn.FORMULATEXT('#_7 Pay Raise'!N38))))),AND(ISNUMBER(FIND("[",_xlfn.FORMULATEXT('7 Pay Raise'!N38))),ISNUMBER(FIND("!",_xlfn.FORMULATEXT('7 Pay Raise'!N38)))),FALSE),"ExternalRefsMsg",IF(ISNUMBER('#_7 Pay Raise'!N38),IF(ABS('#_7 Pay Raise'!N38-'7 Pay Raise'!N38)&gt;0.00001,TRUE,FALSE),IF('#_7 Pay Raise'!N38&lt;&gt;'7 Pay Raise'!N38,TRUE,FALSE)),IF(ISNUMBER('#_7 Pay Raise'!N38),IF('#_7 Pay Raise'!N38&gt;'7 Pay Raise'!N38,"TooLow","TooHigh"),"WrongAnswer"),NOT(_xlfn.ISFORMULA('#_7 Pay Raise'!N38)),"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Raise'!N38),_xlfn.FORMULATEXT('7 Pay Raise'!N38),'7 Pay Raise'!N38),"9","#"),"8","#"),"7","#"),"6","#"),"5","#"),"4","#"),"3","#"),"2","#"),"1","#"),"0","#"),CHAR(10),""),"$",""),"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Raise'!N38),_xlfn.FORMULATEXT('7 Pay Raise'!N38),'7 Pay Raise'!N38),"9","#"),"8","#"),"7","#"),"6","#"),"5","#"),"4","#"),"3","#"),"2","#"),"1","#"),"0","#"),CHAR(10),""),"$",""),"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Raise'!N38),_xlfn.FORMULATEXT('#_7 Pay Raise'!N38),'#_7 Pay Raise'!N38),"9","#"),"8","#"),"7","#"),"6","#"),"5","#"),"4","#"),"3","#"),"2","#"),"1","#"),"0","#"),CHAR(10),""),"$",""),"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Raise'!N38),_xlfn.FORMULATEXT('#_7 Pay Raise'!N38),'#_7 Pay Raise'!N38),"9","#"),"8","#"),"7","#"),"6","#"),"5","#"),"4","#"),"3","#"),"2","#"),"1","#"),"0","#"),CHAR(10),""),"$","")," ",""),",","@"),"&gt;","@"),"&lt;","@"),"=","@"),")","@"),"(","@"),"^","@"),"/","@"),"+","@"),"*","@"),"-","@"),"@#","")))/2,TRUE,FALSE),"HardCodeMsg",IF(LEN(IF(_xlfn.ISFORMULA('7 Pay Raise'!N38),_xlfn.FORMULATEXT('7 Pay Raise'!N38),'7 Pay Raise'!N38))-LEN(SUBSTITUTE(IF(_xlfn.ISFORMULA('7 Pay Raise'!N38),_xlfn.FORMULATEXT('7 Pay Raise'!N38),'7 Pay Raise'!N38),"""",""))&gt;LEN(IF(_xlfn.ISFORMULA('#_7 Pay Raise'!N38),_xlfn.FORMULATEXT('#_7 Pay Raise'!N38),'#_7 Pay Raise'!N38))-LEN(SUBSTITUTE(IF(_xlfn.ISFORMULA('#_7 Pay Raise'!N38),_xlfn.FORMULATEXT('#_7 Pay Raise'!N38),'#_7 Pay Raise'!N38),"""","")),TRUE,FALSE),"HardQuoteMsg",IF(LEN(IF(_xlfn.ISFORMULA('7 Pay Raise'!N38),_xlfn.FORMULATEXT('7 Pay Raise'!N38),'7 Pay Raise'!N38))-LEN(SUBSTITUTE(IF(_xlfn.ISFORMULA('7 Pay Raise'!N38),_xlfn.FORMULATEXT('7 Pay Raise'!N38),'7 Pay Raise'!N38),"$",""))&lt;0.5*(LEN(IF(_xlfn.ISFORMULA('#_7 Pay Raise'!N38),_xlfn.FORMULATEXT('#_7 Pay Raise'!N38),'#_7 Pay Raise'!N38))-LEN(SUBSTITUTE(IF(_xlfn.ISFORMULA('#_7 Pay Raise'!N38),_xlfn.FORMULATEXT('#_7 Pay Raise'!N38),'#_7 Pay Raise'!N38),"$",""))),TRUE,FALSE),"MissingAbsMsg",TRUE,"PerfectMsg")</f>
        <v/>
      </c>
    </row>
    <row r="39" spans="5:17" ht="15.5" customHeight="1" x14ac:dyDescent="0.15">
      <c r="E39" s="445">
        <v>0</v>
      </c>
      <c r="F39" s="446">
        <v>0</v>
      </c>
      <c r="G39" s="392">
        <v>0</v>
      </c>
      <c r="H39" s="447">
        <v>0</v>
      </c>
      <c r="I39" s="301" t="str">
        <f ca="1">_xlfn.IFS(ISBLANK('7 Pay Raise'!I39),"",IF(NOT(ISNA('#_7 Pay Raise'!I39)),IF(ISNA('7 Pay Raise'!I39),TRUE,FALSE),FALSE),"StuNAMsg",IF(AND(ISNA('#_7 Pay Raise'!I39),ISNA('7 Pay Raise'!I39)),TRUE,FALSE),"PerfectMsg",IF(NOT(ISERROR('#_7 Pay Raise'!I39)),IF(ISERROR('7 Pay Raise'!I39),TRUE,FALSE),FALSE),"StuErrorMsg",IF(TYPE('#_7 Pay Raise'!I39)&lt;&gt;TYPE('7 Pay Raise'!I39),TRUE,FALSE),"WrongTypeMsg",IF(_xlfn.ISFORMULA('#_7 Pay Raise'!I39),IF(NOT(_xlfn.ISFORMULA('7 Pay Raise'!I39)),TRUE),FALSE),"MissingFormulaMsg",IF(NOT(AND(ISNUMBER(FIND("[",_xlfn.FORMULATEXT('#_7 Pay Raise'!I39))),ISNUMBER(FIND("!",_xlfn.FORMULATEXT('#_7 Pay Raise'!I39))))),AND(ISNUMBER(FIND("[",_xlfn.FORMULATEXT('7 Pay Raise'!I39))),ISNUMBER(FIND("!",_xlfn.FORMULATEXT('7 Pay Raise'!I39)))),FALSE),"ExternalRefsMsg",IF(ISNUMBER('#_7 Pay Raise'!I39),IF(ABS('#_7 Pay Raise'!I39-'7 Pay Raise'!I39)&gt;0.00001,TRUE,FALSE),IF('#_7 Pay Raise'!I39&lt;&gt;'7 Pay Raise'!I39,TRUE,FALSE)),IF(ISNUMBER('#_7 Pay Raise'!I39),IF('#_7 Pay Raise'!I39&gt;'7 Pay Raise'!I39,"TooLow","TooHigh"),"WrongAnswer"),NOT(_xlfn.ISFORMULA('#_7 Pay Raise'!I39)),"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Raise'!I39),_xlfn.FORMULATEXT('7 Pay Raise'!I39),'7 Pay Raise'!I39),"9","#"),"8","#"),"7","#"),"6","#"),"5","#"),"4","#"),"3","#"),"2","#"),"1","#"),"0","#"),CHAR(10),""),"$",""),"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Raise'!I39),_xlfn.FORMULATEXT('7 Pay Raise'!I39),'7 Pay Raise'!I39),"9","#"),"8","#"),"7","#"),"6","#"),"5","#"),"4","#"),"3","#"),"2","#"),"1","#"),"0","#"),CHAR(10),""),"$",""),"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Raise'!I39),_xlfn.FORMULATEXT('#_7 Pay Raise'!I39),'#_7 Pay Raise'!I39),"9","#"),"8","#"),"7","#"),"6","#"),"5","#"),"4","#"),"3","#"),"2","#"),"1","#"),"0","#"),CHAR(10),""),"$",""),"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Raise'!I39),_xlfn.FORMULATEXT('#_7 Pay Raise'!I39),'#_7 Pay Raise'!I39),"9","#"),"8","#"),"7","#"),"6","#"),"5","#"),"4","#"),"3","#"),"2","#"),"1","#"),"0","#"),CHAR(10),""),"$","")," ",""),",","@"),"&gt;","@"),"&lt;","@"),"=","@"),")","@"),"(","@"),"^","@"),"/","@"),"+","@"),"*","@"),"-","@"),"@#","")))/2,TRUE,FALSE),"HardCodeMsg",IF(LEN(IF(_xlfn.ISFORMULA('7 Pay Raise'!I39),_xlfn.FORMULATEXT('7 Pay Raise'!I39),'7 Pay Raise'!I39))-LEN(SUBSTITUTE(IF(_xlfn.ISFORMULA('7 Pay Raise'!I39),_xlfn.FORMULATEXT('7 Pay Raise'!I39),'7 Pay Raise'!I39),"""",""))&gt;LEN(IF(_xlfn.ISFORMULA('#_7 Pay Raise'!I39),_xlfn.FORMULATEXT('#_7 Pay Raise'!I39),'#_7 Pay Raise'!I39))-LEN(SUBSTITUTE(IF(_xlfn.ISFORMULA('#_7 Pay Raise'!I39),_xlfn.FORMULATEXT('#_7 Pay Raise'!I39),'#_7 Pay Raise'!I39),"""","")),TRUE,FALSE),"HardQuoteMsg",IF(LEN(IF(_xlfn.ISFORMULA('7 Pay Raise'!I39),_xlfn.FORMULATEXT('7 Pay Raise'!I39),'7 Pay Raise'!I39))-LEN(SUBSTITUTE(IF(_xlfn.ISFORMULA('7 Pay Raise'!I39),_xlfn.FORMULATEXT('7 Pay Raise'!I39),'7 Pay Raise'!I39),"$",""))&lt;0.5*(LEN(IF(_xlfn.ISFORMULA('#_7 Pay Raise'!I39),_xlfn.FORMULATEXT('#_7 Pay Raise'!I39),'#_7 Pay Raise'!I39))-LEN(SUBSTITUTE(IF(_xlfn.ISFORMULA('#_7 Pay Raise'!I39),_xlfn.FORMULATEXT('#_7 Pay Raise'!I39),'#_7 Pay Raise'!I39),"$",""))),TRUE,FALSE),"MissingAbsMsg",TRUE,"PerfectMsg")</f>
        <v/>
      </c>
      <c r="J39" s="301">
        <v>0</v>
      </c>
      <c r="K39" s="301" t="str">
        <f ca="1">_xlfn.IFS(ISBLANK('7 Pay Raise'!K39),"",IF(NOT(ISNA('#_7 Pay Raise'!K39)),IF(ISNA('7 Pay Raise'!K39),TRUE,FALSE),FALSE),"StuNAMsg",IF(AND(ISNA('#_7 Pay Raise'!K39),ISNA('7 Pay Raise'!K39)),TRUE,FALSE),"PerfectMsg",IF(NOT(ISERROR('#_7 Pay Raise'!K39)),IF(ISERROR('7 Pay Raise'!K39),TRUE,FALSE),FALSE),"StuErrorMsg",IF(TYPE('#_7 Pay Raise'!K39)&lt;&gt;TYPE('7 Pay Raise'!K39),TRUE,FALSE),"WrongTypeMsg",IF(_xlfn.ISFORMULA('#_7 Pay Raise'!K39),IF(NOT(_xlfn.ISFORMULA('7 Pay Raise'!K39)),TRUE),FALSE),"MissingFormulaMsg",IF(NOT(AND(ISNUMBER(FIND("[",_xlfn.FORMULATEXT('#_7 Pay Raise'!K39))),ISNUMBER(FIND("!",_xlfn.FORMULATEXT('#_7 Pay Raise'!K39))))),AND(ISNUMBER(FIND("[",_xlfn.FORMULATEXT('7 Pay Raise'!K39))),ISNUMBER(FIND("!",_xlfn.FORMULATEXT('7 Pay Raise'!K39)))),FALSE),"ExternalRefsMsg",IF(ISNUMBER('#_7 Pay Raise'!K39),IF(ABS('#_7 Pay Raise'!K39-'7 Pay Raise'!K39)&gt;0.00001,TRUE,FALSE),IF('#_7 Pay Raise'!K39&lt;&gt;'7 Pay Raise'!K39,TRUE,FALSE)),IF(ISNUMBER('#_7 Pay Raise'!K39),IF('#_7 Pay Raise'!K39&gt;'7 Pay Raise'!K39,"TooLow","TooHigh"),"WrongAnswer"),NOT(_xlfn.ISFORMULA('#_7 Pay Raise'!K39)),"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Raise'!K39),_xlfn.FORMULATEXT('7 Pay Raise'!K39),'7 Pay Raise'!K39),"9","#"),"8","#"),"7","#"),"6","#"),"5","#"),"4","#"),"3","#"),"2","#"),"1","#"),"0","#"),CHAR(10),""),"$",""),"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Raise'!K39),_xlfn.FORMULATEXT('7 Pay Raise'!K39),'7 Pay Raise'!K39),"9","#"),"8","#"),"7","#"),"6","#"),"5","#"),"4","#"),"3","#"),"2","#"),"1","#"),"0","#"),CHAR(10),""),"$",""),"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Raise'!K39),_xlfn.FORMULATEXT('#_7 Pay Raise'!K39),'#_7 Pay Raise'!K39),"9","#"),"8","#"),"7","#"),"6","#"),"5","#"),"4","#"),"3","#"),"2","#"),"1","#"),"0","#"),CHAR(10),""),"$",""),"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Raise'!K39),_xlfn.FORMULATEXT('#_7 Pay Raise'!K39),'#_7 Pay Raise'!K39),"9","#"),"8","#"),"7","#"),"6","#"),"5","#"),"4","#"),"3","#"),"2","#"),"1","#"),"0","#"),CHAR(10),""),"$","")," ",""),",","@"),"&gt;","@"),"&lt;","@"),"=","@"),")","@"),"(","@"),"^","@"),"/","@"),"+","@"),"*","@"),"-","@"),"@#","")))/2,TRUE,FALSE),"HardCodeMsg",IF(LEN(IF(_xlfn.ISFORMULA('7 Pay Raise'!K39),_xlfn.FORMULATEXT('7 Pay Raise'!K39),'7 Pay Raise'!K39))-LEN(SUBSTITUTE(IF(_xlfn.ISFORMULA('7 Pay Raise'!K39),_xlfn.FORMULATEXT('7 Pay Raise'!K39),'7 Pay Raise'!K39),"""",""))&gt;LEN(IF(_xlfn.ISFORMULA('#_7 Pay Raise'!K39),_xlfn.FORMULATEXT('#_7 Pay Raise'!K39),'#_7 Pay Raise'!K39))-LEN(SUBSTITUTE(IF(_xlfn.ISFORMULA('#_7 Pay Raise'!K39),_xlfn.FORMULATEXT('#_7 Pay Raise'!K39),'#_7 Pay Raise'!K39),"""","")),TRUE,FALSE),"HardQuoteMsg",IF(LEN(IF(_xlfn.ISFORMULA('7 Pay Raise'!K39),_xlfn.FORMULATEXT('7 Pay Raise'!K39),'7 Pay Raise'!K39))-LEN(SUBSTITUTE(IF(_xlfn.ISFORMULA('7 Pay Raise'!K39),_xlfn.FORMULATEXT('7 Pay Raise'!K39),'7 Pay Raise'!K39),"$",""))&lt;0.5*(LEN(IF(_xlfn.ISFORMULA('#_7 Pay Raise'!K39),_xlfn.FORMULATEXT('#_7 Pay Raise'!K39),'#_7 Pay Raise'!K39))-LEN(SUBSTITUTE(IF(_xlfn.ISFORMULA('#_7 Pay Raise'!K39),_xlfn.FORMULATEXT('#_7 Pay Raise'!K39),'#_7 Pay Raise'!K39),"$",""))),TRUE,FALSE),"MissingAbsMsg",TRUE,"PerfectMsg")</f>
        <v/>
      </c>
      <c r="L39" s="302" t="str">
        <f ca="1">_xlfn.IFS(ISBLANK('7 Pay Raise'!L39),"",IF(NOT(ISNA('#_7 Pay Raise'!L39)),IF(ISNA('7 Pay Raise'!L39),TRUE,FALSE),FALSE),"StuNAMsg",IF(AND(ISNA('#_7 Pay Raise'!L39),ISNA('7 Pay Raise'!L39)),TRUE,FALSE),"PerfectMsg",IF(NOT(ISERROR('#_7 Pay Raise'!L39)),IF(ISERROR('7 Pay Raise'!L39),TRUE,FALSE),FALSE),"StuErrorMsg",IF(TYPE('#_7 Pay Raise'!L39)&lt;&gt;TYPE('7 Pay Raise'!L39),TRUE,FALSE),"WrongTypeMsg",IF(_xlfn.ISFORMULA('#_7 Pay Raise'!L39),IF(NOT(_xlfn.ISFORMULA('7 Pay Raise'!L39)),TRUE),FALSE),"MissingFormulaMsg",IF(NOT(AND(ISNUMBER(FIND("[",_xlfn.FORMULATEXT('#_7 Pay Raise'!L39))),ISNUMBER(FIND("!",_xlfn.FORMULATEXT('#_7 Pay Raise'!L39))))),AND(ISNUMBER(FIND("[",_xlfn.FORMULATEXT('7 Pay Raise'!L39))),ISNUMBER(FIND("!",_xlfn.FORMULATEXT('7 Pay Raise'!L39)))),FALSE),"ExternalRefsMsg",IF(ISNUMBER('#_7 Pay Raise'!L39),IF(ABS('#_7 Pay Raise'!L39-'7 Pay Raise'!L39)&gt;0.00001,TRUE,FALSE),IF('#_7 Pay Raise'!L39&lt;&gt;'7 Pay Raise'!L39,TRUE,FALSE)),IF(ISNUMBER('#_7 Pay Raise'!L39),IF('#_7 Pay Raise'!L39&gt;'7 Pay Raise'!L39,"TooLow","TooHigh"),"WrongAnswer"),NOT(_xlfn.ISFORMULA('#_7 Pay Raise'!L39)),"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Raise'!L39),_xlfn.FORMULATEXT('7 Pay Raise'!L39),'7 Pay Raise'!L39),"9","#"),"8","#"),"7","#"),"6","#"),"5","#"),"4","#"),"3","#"),"2","#"),"1","#"),"0","#"),CHAR(10),""),"$",""),"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Raise'!L39),_xlfn.FORMULATEXT('7 Pay Raise'!L39),'7 Pay Raise'!L39),"9","#"),"8","#"),"7","#"),"6","#"),"5","#"),"4","#"),"3","#"),"2","#"),"1","#"),"0","#"),CHAR(10),""),"$",""),"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Raise'!L39),_xlfn.FORMULATEXT('#_7 Pay Raise'!L39),'#_7 Pay Raise'!L39),"9","#"),"8","#"),"7","#"),"6","#"),"5","#"),"4","#"),"3","#"),"2","#"),"1","#"),"0","#"),CHAR(10),""),"$",""),"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Raise'!L39),_xlfn.FORMULATEXT('#_7 Pay Raise'!L39),'#_7 Pay Raise'!L39),"9","#"),"8","#"),"7","#"),"6","#"),"5","#"),"4","#"),"3","#"),"2","#"),"1","#"),"0","#"),CHAR(10),""),"$","")," ",""),",","@"),"&gt;","@"),"&lt;","@"),"=","@"),")","@"),"(","@"),"^","@"),"/","@"),"+","@"),"*","@"),"-","@"),"@#","")))/2,TRUE,FALSE),"HardCodeMsg",IF(LEN(IF(_xlfn.ISFORMULA('7 Pay Raise'!L39),_xlfn.FORMULATEXT('7 Pay Raise'!L39),'7 Pay Raise'!L39))-LEN(SUBSTITUTE(IF(_xlfn.ISFORMULA('7 Pay Raise'!L39),_xlfn.FORMULATEXT('7 Pay Raise'!L39),'7 Pay Raise'!L39),"""",""))&gt;LEN(IF(_xlfn.ISFORMULA('#_7 Pay Raise'!L39),_xlfn.FORMULATEXT('#_7 Pay Raise'!L39),'#_7 Pay Raise'!L39))-LEN(SUBSTITUTE(IF(_xlfn.ISFORMULA('#_7 Pay Raise'!L39),_xlfn.FORMULATEXT('#_7 Pay Raise'!L39),'#_7 Pay Raise'!L39),"""","")),TRUE,FALSE),"HardQuoteMsg",IF(LEN(IF(_xlfn.ISFORMULA('7 Pay Raise'!L39),_xlfn.FORMULATEXT('7 Pay Raise'!L39),'7 Pay Raise'!L39))-LEN(SUBSTITUTE(IF(_xlfn.ISFORMULA('7 Pay Raise'!L39),_xlfn.FORMULATEXT('7 Pay Raise'!L39),'7 Pay Raise'!L39),"$",""))&lt;0.5*(LEN(IF(_xlfn.ISFORMULA('#_7 Pay Raise'!L39),_xlfn.FORMULATEXT('#_7 Pay Raise'!L39),'#_7 Pay Raise'!L39))-LEN(SUBSTITUTE(IF(_xlfn.ISFORMULA('#_7 Pay Raise'!L39),_xlfn.FORMULATEXT('#_7 Pay Raise'!L39),'#_7 Pay Raise'!L39),"$",""))),TRUE,FALSE),"MissingAbsMsg",TRUE,"PerfectMsg")</f>
        <v/>
      </c>
      <c r="M39" s="340" t="str">
        <f ca="1">_xlfn.IFS(ISBLANK('7 Pay Raise'!M39),"",IF(NOT(ISNA('#_7 Pay Raise'!M39)),IF(ISNA('7 Pay Raise'!M39),TRUE,FALSE),FALSE),"StuNAMsg",IF(AND(ISNA('#_7 Pay Raise'!M39),ISNA('7 Pay Raise'!M39)),TRUE,FALSE),"PerfectMsg",IF(NOT(ISERROR('#_7 Pay Raise'!M39)),IF(ISERROR('7 Pay Raise'!M39),TRUE,FALSE),FALSE),"StuErrorMsg",IF(TYPE('#_7 Pay Raise'!M39)&lt;&gt;TYPE('7 Pay Raise'!M39),TRUE,FALSE),"WrongTypeMsg",IF(_xlfn.ISFORMULA('#_7 Pay Raise'!M39),IF(NOT(_xlfn.ISFORMULA('7 Pay Raise'!M39)),TRUE),FALSE),"MissingFormulaMsg",IF(NOT(AND(ISNUMBER(FIND("[",_xlfn.FORMULATEXT('#_7 Pay Raise'!M39))),ISNUMBER(FIND("!",_xlfn.FORMULATEXT('#_7 Pay Raise'!M39))))),AND(ISNUMBER(FIND("[",_xlfn.FORMULATEXT('7 Pay Raise'!M39))),ISNUMBER(FIND("!",_xlfn.FORMULATEXT('7 Pay Raise'!M39)))),FALSE),"ExternalRefsMsg",IF(ISNUMBER('#_7 Pay Raise'!M39),IF(ABS('#_7 Pay Raise'!M39-'7 Pay Raise'!M39)&gt;0.00001,TRUE,FALSE),IF('#_7 Pay Raise'!M39&lt;&gt;'7 Pay Raise'!M39,TRUE,FALSE)),IF(ISNUMBER('#_7 Pay Raise'!M39),IF('#_7 Pay Raise'!M39&gt;'7 Pay Raise'!M39,"TooLow","TooHigh"),"WrongAnswer"),NOT(_xlfn.ISFORMULA('#_7 Pay Raise'!M39)),"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Raise'!M39),_xlfn.FORMULATEXT('7 Pay Raise'!M39),'7 Pay Raise'!M39),"9","#"),"8","#"),"7","#"),"6","#"),"5","#"),"4","#"),"3","#"),"2","#"),"1","#"),"0","#"),CHAR(10),""),"$",""),"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Raise'!M39),_xlfn.FORMULATEXT('7 Pay Raise'!M39),'7 Pay Raise'!M39),"9","#"),"8","#"),"7","#"),"6","#"),"5","#"),"4","#"),"3","#"),"2","#"),"1","#"),"0","#"),CHAR(10),""),"$",""),"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Raise'!M39),_xlfn.FORMULATEXT('#_7 Pay Raise'!M39),'#_7 Pay Raise'!M39),"9","#"),"8","#"),"7","#"),"6","#"),"5","#"),"4","#"),"3","#"),"2","#"),"1","#"),"0","#"),CHAR(10),""),"$",""),"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Raise'!M39),_xlfn.FORMULATEXT('#_7 Pay Raise'!M39),'#_7 Pay Raise'!M39),"9","#"),"8","#"),"7","#"),"6","#"),"5","#"),"4","#"),"3","#"),"2","#"),"1","#"),"0","#"),CHAR(10),""),"$","")," ",""),",","@"),"&gt;","@"),"&lt;","@"),"=","@"),")","@"),"(","@"),"^","@"),"/","@"),"+","@"),"*","@"),"-","@"),"@#","")))/2,TRUE,FALSE),"HardCodeMsg",IF(LEN(IF(_xlfn.ISFORMULA('7 Pay Raise'!M39),_xlfn.FORMULATEXT('7 Pay Raise'!M39),'7 Pay Raise'!M39))-LEN(SUBSTITUTE(IF(_xlfn.ISFORMULA('7 Pay Raise'!M39),_xlfn.FORMULATEXT('7 Pay Raise'!M39),'7 Pay Raise'!M39),"""",""))&gt;LEN(IF(_xlfn.ISFORMULA('#_7 Pay Raise'!M39),_xlfn.FORMULATEXT('#_7 Pay Raise'!M39),'#_7 Pay Raise'!M39))-LEN(SUBSTITUTE(IF(_xlfn.ISFORMULA('#_7 Pay Raise'!M39),_xlfn.FORMULATEXT('#_7 Pay Raise'!M39),'#_7 Pay Raise'!M39),"""","")),TRUE,FALSE),"HardQuoteMsg",IF(LEN(IF(_xlfn.ISFORMULA('7 Pay Raise'!M39),_xlfn.FORMULATEXT('7 Pay Raise'!M39),'7 Pay Raise'!M39))-LEN(SUBSTITUTE(IF(_xlfn.ISFORMULA('7 Pay Raise'!M39),_xlfn.FORMULATEXT('7 Pay Raise'!M39),'7 Pay Raise'!M39),"$",""))&lt;0.5*(LEN(IF(_xlfn.ISFORMULA('#_7 Pay Raise'!M39),_xlfn.FORMULATEXT('#_7 Pay Raise'!M39),'#_7 Pay Raise'!M39))-LEN(SUBSTITUTE(IF(_xlfn.ISFORMULA('#_7 Pay Raise'!M39),_xlfn.FORMULATEXT('#_7 Pay Raise'!M39),'#_7 Pay Raise'!M39),"$",""))),TRUE,FALSE),"MissingAbsMsg",TRUE,"PerfectMsg")</f>
        <v/>
      </c>
      <c r="N39" s="448" t="str">
        <f ca="1">_xlfn.IFS(ISBLANK('7 Pay Raise'!N39),"",IF(NOT(ISNA('#_7 Pay Raise'!N39)),IF(ISNA('7 Pay Raise'!N39),TRUE,FALSE),FALSE),"StuNAMsg",IF(AND(ISNA('#_7 Pay Raise'!N39),ISNA('7 Pay Raise'!N39)),TRUE,FALSE),"PerfectMsg",IF(NOT(ISERROR('#_7 Pay Raise'!N39)),IF(ISERROR('7 Pay Raise'!N39),TRUE,FALSE),FALSE),"StuErrorMsg",IF(TYPE('#_7 Pay Raise'!N39)&lt;&gt;TYPE('7 Pay Raise'!N39),TRUE,FALSE),"WrongTypeMsg",IF(_xlfn.ISFORMULA('#_7 Pay Raise'!N39),IF(NOT(_xlfn.ISFORMULA('7 Pay Raise'!N39)),TRUE),FALSE),"MissingFormulaMsg",IF(NOT(AND(ISNUMBER(FIND("[",_xlfn.FORMULATEXT('#_7 Pay Raise'!N39))),ISNUMBER(FIND("!",_xlfn.FORMULATEXT('#_7 Pay Raise'!N39))))),AND(ISNUMBER(FIND("[",_xlfn.FORMULATEXT('7 Pay Raise'!N39))),ISNUMBER(FIND("!",_xlfn.FORMULATEXT('7 Pay Raise'!N39)))),FALSE),"ExternalRefsMsg",IF(ISNUMBER('#_7 Pay Raise'!N39),IF(ABS('#_7 Pay Raise'!N39-'7 Pay Raise'!N39)&gt;0.00001,TRUE,FALSE),IF('#_7 Pay Raise'!N39&lt;&gt;'7 Pay Raise'!N39,TRUE,FALSE)),IF(ISNUMBER('#_7 Pay Raise'!N39),IF('#_7 Pay Raise'!N39&gt;'7 Pay Raise'!N39,"TooLow","TooHigh"),"WrongAnswer"),NOT(_xlfn.ISFORMULA('#_7 Pay Raise'!N39)),"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Raise'!N39),_xlfn.FORMULATEXT('7 Pay Raise'!N39),'7 Pay Raise'!N39),"9","#"),"8","#"),"7","#"),"6","#"),"5","#"),"4","#"),"3","#"),"2","#"),"1","#"),"0","#"),CHAR(10),""),"$",""),"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Raise'!N39),_xlfn.FORMULATEXT('7 Pay Raise'!N39),'7 Pay Raise'!N39),"9","#"),"8","#"),"7","#"),"6","#"),"5","#"),"4","#"),"3","#"),"2","#"),"1","#"),"0","#"),CHAR(10),""),"$",""),"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Raise'!N39),_xlfn.FORMULATEXT('#_7 Pay Raise'!N39),'#_7 Pay Raise'!N39),"9","#"),"8","#"),"7","#"),"6","#"),"5","#"),"4","#"),"3","#"),"2","#"),"1","#"),"0","#"),CHAR(10),""),"$",""),"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Raise'!N39),_xlfn.FORMULATEXT('#_7 Pay Raise'!N39),'#_7 Pay Raise'!N39),"9","#"),"8","#"),"7","#"),"6","#"),"5","#"),"4","#"),"3","#"),"2","#"),"1","#"),"0","#"),CHAR(10),""),"$","")," ",""),",","@"),"&gt;","@"),"&lt;","@"),"=","@"),")","@"),"(","@"),"^","@"),"/","@"),"+","@"),"*","@"),"-","@"),"@#","")))/2,TRUE,FALSE),"HardCodeMsg",IF(LEN(IF(_xlfn.ISFORMULA('7 Pay Raise'!N39),_xlfn.FORMULATEXT('7 Pay Raise'!N39),'7 Pay Raise'!N39))-LEN(SUBSTITUTE(IF(_xlfn.ISFORMULA('7 Pay Raise'!N39),_xlfn.FORMULATEXT('7 Pay Raise'!N39),'7 Pay Raise'!N39),"""",""))&gt;LEN(IF(_xlfn.ISFORMULA('#_7 Pay Raise'!N39),_xlfn.FORMULATEXT('#_7 Pay Raise'!N39),'#_7 Pay Raise'!N39))-LEN(SUBSTITUTE(IF(_xlfn.ISFORMULA('#_7 Pay Raise'!N39),_xlfn.FORMULATEXT('#_7 Pay Raise'!N39),'#_7 Pay Raise'!N39),"""","")),TRUE,FALSE),"HardQuoteMsg",IF(LEN(IF(_xlfn.ISFORMULA('7 Pay Raise'!N39),_xlfn.FORMULATEXT('7 Pay Raise'!N39),'7 Pay Raise'!N39))-LEN(SUBSTITUTE(IF(_xlfn.ISFORMULA('7 Pay Raise'!N39),_xlfn.FORMULATEXT('7 Pay Raise'!N39),'7 Pay Raise'!N39),"$",""))&lt;0.5*(LEN(IF(_xlfn.ISFORMULA('#_7 Pay Raise'!N39),_xlfn.FORMULATEXT('#_7 Pay Raise'!N39),'#_7 Pay Raise'!N39))-LEN(SUBSTITUTE(IF(_xlfn.ISFORMULA('#_7 Pay Raise'!N39),_xlfn.FORMULATEXT('#_7 Pay Raise'!N39),'#_7 Pay Raise'!N39),"$",""))),TRUE,FALSE),"MissingAbsMsg",TRUE,"PerfectMsg")</f>
        <v/>
      </c>
    </row>
    <row r="40" spans="5:17" ht="15.5" customHeight="1" x14ac:dyDescent="0.15">
      <c r="E40" s="445">
        <v>0</v>
      </c>
      <c r="F40" s="446">
        <v>0</v>
      </c>
      <c r="G40" s="392">
        <v>0</v>
      </c>
      <c r="H40" s="447">
        <v>0</v>
      </c>
      <c r="I40" s="301" t="str">
        <f ca="1">_xlfn.IFS(ISBLANK('7 Pay Raise'!I40),"",IF(NOT(ISNA('#_7 Pay Raise'!I40)),IF(ISNA('7 Pay Raise'!I40),TRUE,FALSE),FALSE),"StuNAMsg",IF(AND(ISNA('#_7 Pay Raise'!I40),ISNA('7 Pay Raise'!I40)),TRUE,FALSE),"PerfectMsg",IF(NOT(ISERROR('#_7 Pay Raise'!I40)),IF(ISERROR('7 Pay Raise'!I40),TRUE,FALSE),FALSE),"StuErrorMsg",IF(TYPE('#_7 Pay Raise'!I40)&lt;&gt;TYPE('7 Pay Raise'!I40),TRUE,FALSE),"WrongTypeMsg",IF(_xlfn.ISFORMULA('#_7 Pay Raise'!I40),IF(NOT(_xlfn.ISFORMULA('7 Pay Raise'!I40)),TRUE),FALSE),"MissingFormulaMsg",IF(NOT(AND(ISNUMBER(FIND("[",_xlfn.FORMULATEXT('#_7 Pay Raise'!I40))),ISNUMBER(FIND("!",_xlfn.FORMULATEXT('#_7 Pay Raise'!I40))))),AND(ISNUMBER(FIND("[",_xlfn.FORMULATEXT('7 Pay Raise'!I40))),ISNUMBER(FIND("!",_xlfn.FORMULATEXT('7 Pay Raise'!I40)))),FALSE),"ExternalRefsMsg",IF(ISNUMBER('#_7 Pay Raise'!I40),IF(ABS('#_7 Pay Raise'!I40-'7 Pay Raise'!I40)&gt;0.00001,TRUE,FALSE),IF('#_7 Pay Raise'!I40&lt;&gt;'7 Pay Raise'!I40,TRUE,FALSE)),IF(ISNUMBER('#_7 Pay Raise'!I40),IF('#_7 Pay Raise'!I40&gt;'7 Pay Raise'!I40,"TooLow","TooHigh"),"WrongAnswer"),NOT(_xlfn.ISFORMULA('#_7 Pay Raise'!I40)),"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Raise'!I40),_xlfn.FORMULATEXT('7 Pay Raise'!I40),'7 Pay Raise'!I40),"9","#"),"8","#"),"7","#"),"6","#"),"5","#"),"4","#"),"3","#"),"2","#"),"1","#"),"0","#"),CHAR(10),""),"$",""),"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Raise'!I40),_xlfn.FORMULATEXT('7 Pay Raise'!I40),'7 Pay Raise'!I40),"9","#"),"8","#"),"7","#"),"6","#"),"5","#"),"4","#"),"3","#"),"2","#"),"1","#"),"0","#"),CHAR(10),""),"$",""),"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Raise'!I40),_xlfn.FORMULATEXT('#_7 Pay Raise'!I40),'#_7 Pay Raise'!I40),"9","#"),"8","#"),"7","#"),"6","#"),"5","#"),"4","#"),"3","#"),"2","#"),"1","#"),"0","#"),CHAR(10),""),"$",""),"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Raise'!I40),_xlfn.FORMULATEXT('#_7 Pay Raise'!I40),'#_7 Pay Raise'!I40),"9","#"),"8","#"),"7","#"),"6","#"),"5","#"),"4","#"),"3","#"),"2","#"),"1","#"),"0","#"),CHAR(10),""),"$","")," ",""),",","@"),"&gt;","@"),"&lt;","@"),"=","@"),")","@"),"(","@"),"^","@"),"/","@"),"+","@"),"*","@"),"-","@"),"@#","")))/2,TRUE,FALSE),"HardCodeMsg",IF(LEN(IF(_xlfn.ISFORMULA('7 Pay Raise'!I40),_xlfn.FORMULATEXT('7 Pay Raise'!I40),'7 Pay Raise'!I40))-LEN(SUBSTITUTE(IF(_xlfn.ISFORMULA('7 Pay Raise'!I40),_xlfn.FORMULATEXT('7 Pay Raise'!I40),'7 Pay Raise'!I40),"""",""))&gt;LEN(IF(_xlfn.ISFORMULA('#_7 Pay Raise'!I40),_xlfn.FORMULATEXT('#_7 Pay Raise'!I40),'#_7 Pay Raise'!I40))-LEN(SUBSTITUTE(IF(_xlfn.ISFORMULA('#_7 Pay Raise'!I40),_xlfn.FORMULATEXT('#_7 Pay Raise'!I40),'#_7 Pay Raise'!I40),"""","")),TRUE,FALSE),"HardQuoteMsg",IF(LEN(IF(_xlfn.ISFORMULA('7 Pay Raise'!I40),_xlfn.FORMULATEXT('7 Pay Raise'!I40),'7 Pay Raise'!I40))-LEN(SUBSTITUTE(IF(_xlfn.ISFORMULA('7 Pay Raise'!I40),_xlfn.FORMULATEXT('7 Pay Raise'!I40),'7 Pay Raise'!I40),"$",""))&lt;0.5*(LEN(IF(_xlfn.ISFORMULA('#_7 Pay Raise'!I40),_xlfn.FORMULATEXT('#_7 Pay Raise'!I40),'#_7 Pay Raise'!I40))-LEN(SUBSTITUTE(IF(_xlfn.ISFORMULA('#_7 Pay Raise'!I40),_xlfn.FORMULATEXT('#_7 Pay Raise'!I40),'#_7 Pay Raise'!I40),"$",""))),TRUE,FALSE),"MissingAbsMsg",TRUE,"PerfectMsg")</f>
        <v/>
      </c>
      <c r="J40" s="301">
        <v>0</v>
      </c>
      <c r="K40" s="301" t="str">
        <f ca="1">_xlfn.IFS(ISBLANK('7 Pay Raise'!K40),"",IF(NOT(ISNA('#_7 Pay Raise'!K40)),IF(ISNA('7 Pay Raise'!K40),TRUE,FALSE),FALSE),"StuNAMsg",IF(AND(ISNA('#_7 Pay Raise'!K40),ISNA('7 Pay Raise'!K40)),TRUE,FALSE),"PerfectMsg",IF(NOT(ISERROR('#_7 Pay Raise'!K40)),IF(ISERROR('7 Pay Raise'!K40),TRUE,FALSE),FALSE),"StuErrorMsg",IF(TYPE('#_7 Pay Raise'!K40)&lt;&gt;TYPE('7 Pay Raise'!K40),TRUE,FALSE),"WrongTypeMsg",IF(_xlfn.ISFORMULA('#_7 Pay Raise'!K40),IF(NOT(_xlfn.ISFORMULA('7 Pay Raise'!K40)),TRUE),FALSE),"MissingFormulaMsg",IF(NOT(AND(ISNUMBER(FIND("[",_xlfn.FORMULATEXT('#_7 Pay Raise'!K40))),ISNUMBER(FIND("!",_xlfn.FORMULATEXT('#_7 Pay Raise'!K40))))),AND(ISNUMBER(FIND("[",_xlfn.FORMULATEXT('7 Pay Raise'!K40))),ISNUMBER(FIND("!",_xlfn.FORMULATEXT('7 Pay Raise'!K40)))),FALSE),"ExternalRefsMsg",IF(ISNUMBER('#_7 Pay Raise'!K40),IF(ABS('#_7 Pay Raise'!K40-'7 Pay Raise'!K40)&gt;0.00001,TRUE,FALSE),IF('#_7 Pay Raise'!K40&lt;&gt;'7 Pay Raise'!K40,TRUE,FALSE)),IF(ISNUMBER('#_7 Pay Raise'!K40),IF('#_7 Pay Raise'!K40&gt;'7 Pay Raise'!K40,"TooLow","TooHigh"),"WrongAnswer"),NOT(_xlfn.ISFORMULA('#_7 Pay Raise'!K40)),"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Raise'!K40),_xlfn.FORMULATEXT('7 Pay Raise'!K40),'7 Pay Raise'!K40),"9","#"),"8","#"),"7","#"),"6","#"),"5","#"),"4","#"),"3","#"),"2","#"),"1","#"),"0","#"),CHAR(10),""),"$",""),"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Raise'!K40),_xlfn.FORMULATEXT('7 Pay Raise'!K40),'7 Pay Raise'!K40),"9","#"),"8","#"),"7","#"),"6","#"),"5","#"),"4","#"),"3","#"),"2","#"),"1","#"),"0","#"),CHAR(10),""),"$",""),"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Raise'!K40),_xlfn.FORMULATEXT('#_7 Pay Raise'!K40),'#_7 Pay Raise'!K40),"9","#"),"8","#"),"7","#"),"6","#"),"5","#"),"4","#"),"3","#"),"2","#"),"1","#"),"0","#"),CHAR(10),""),"$",""),"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Raise'!K40),_xlfn.FORMULATEXT('#_7 Pay Raise'!K40),'#_7 Pay Raise'!K40),"9","#"),"8","#"),"7","#"),"6","#"),"5","#"),"4","#"),"3","#"),"2","#"),"1","#"),"0","#"),CHAR(10),""),"$","")," ",""),",","@"),"&gt;","@"),"&lt;","@"),"=","@"),")","@"),"(","@"),"^","@"),"/","@"),"+","@"),"*","@"),"-","@"),"@#","")))/2,TRUE,FALSE),"HardCodeMsg",IF(LEN(IF(_xlfn.ISFORMULA('7 Pay Raise'!K40),_xlfn.FORMULATEXT('7 Pay Raise'!K40),'7 Pay Raise'!K40))-LEN(SUBSTITUTE(IF(_xlfn.ISFORMULA('7 Pay Raise'!K40),_xlfn.FORMULATEXT('7 Pay Raise'!K40),'7 Pay Raise'!K40),"""",""))&gt;LEN(IF(_xlfn.ISFORMULA('#_7 Pay Raise'!K40),_xlfn.FORMULATEXT('#_7 Pay Raise'!K40),'#_7 Pay Raise'!K40))-LEN(SUBSTITUTE(IF(_xlfn.ISFORMULA('#_7 Pay Raise'!K40),_xlfn.FORMULATEXT('#_7 Pay Raise'!K40),'#_7 Pay Raise'!K40),"""","")),TRUE,FALSE),"HardQuoteMsg",IF(LEN(IF(_xlfn.ISFORMULA('7 Pay Raise'!K40),_xlfn.FORMULATEXT('7 Pay Raise'!K40),'7 Pay Raise'!K40))-LEN(SUBSTITUTE(IF(_xlfn.ISFORMULA('7 Pay Raise'!K40),_xlfn.FORMULATEXT('7 Pay Raise'!K40),'7 Pay Raise'!K40),"$",""))&lt;0.5*(LEN(IF(_xlfn.ISFORMULA('#_7 Pay Raise'!K40),_xlfn.FORMULATEXT('#_7 Pay Raise'!K40),'#_7 Pay Raise'!K40))-LEN(SUBSTITUTE(IF(_xlfn.ISFORMULA('#_7 Pay Raise'!K40),_xlfn.FORMULATEXT('#_7 Pay Raise'!K40),'#_7 Pay Raise'!K40),"$",""))),TRUE,FALSE),"MissingAbsMsg",TRUE,"PerfectMsg")</f>
        <v/>
      </c>
      <c r="L40" s="302" t="str">
        <f ca="1">_xlfn.IFS(ISBLANK('7 Pay Raise'!L40),"",IF(NOT(ISNA('#_7 Pay Raise'!L40)),IF(ISNA('7 Pay Raise'!L40),TRUE,FALSE),FALSE),"StuNAMsg",IF(AND(ISNA('#_7 Pay Raise'!L40),ISNA('7 Pay Raise'!L40)),TRUE,FALSE),"PerfectMsg",IF(NOT(ISERROR('#_7 Pay Raise'!L40)),IF(ISERROR('7 Pay Raise'!L40),TRUE,FALSE),FALSE),"StuErrorMsg",IF(TYPE('#_7 Pay Raise'!L40)&lt;&gt;TYPE('7 Pay Raise'!L40),TRUE,FALSE),"WrongTypeMsg",IF(_xlfn.ISFORMULA('#_7 Pay Raise'!L40),IF(NOT(_xlfn.ISFORMULA('7 Pay Raise'!L40)),TRUE),FALSE),"MissingFormulaMsg",IF(NOT(AND(ISNUMBER(FIND("[",_xlfn.FORMULATEXT('#_7 Pay Raise'!L40))),ISNUMBER(FIND("!",_xlfn.FORMULATEXT('#_7 Pay Raise'!L40))))),AND(ISNUMBER(FIND("[",_xlfn.FORMULATEXT('7 Pay Raise'!L40))),ISNUMBER(FIND("!",_xlfn.FORMULATEXT('7 Pay Raise'!L40)))),FALSE),"ExternalRefsMsg",IF(ISNUMBER('#_7 Pay Raise'!L40),IF(ABS('#_7 Pay Raise'!L40-'7 Pay Raise'!L40)&gt;0.00001,TRUE,FALSE),IF('#_7 Pay Raise'!L40&lt;&gt;'7 Pay Raise'!L40,TRUE,FALSE)),IF(ISNUMBER('#_7 Pay Raise'!L40),IF('#_7 Pay Raise'!L40&gt;'7 Pay Raise'!L40,"TooLow","TooHigh"),"WrongAnswer"),NOT(_xlfn.ISFORMULA('#_7 Pay Raise'!L40)),"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Raise'!L40),_xlfn.FORMULATEXT('7 Pay Raise'!L40),'7 Pay Raise'!L40),"9","#"),"8","#"),"7","#"),"6","#"),"5","#"),"4","#"),"3","#"),"2","#"),"1","#"),"0","#"),CHAR(10),""),"$",""),"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Raise'!L40),_xlfn.FORMULATEXT('7 Pay Raise'!L40),'7 Pay Raise'!L40),"9","#"),"8","#"),"7","#"),"6","#"),"5","#"),"4","#"),"3","#"),"2","#"),"1","#"),"0","#"),CHAR(10),""),"$",""),"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Raise'!L40),_xlfn.FORMULATEXT('#_7 Pay Raise'!L40),'#_7 Pay Raise'!L40),"9","#"),"8","#"),"7","#"),"6","#"),"5","#"),"4","#"),"3","#"),"2","#"),"1","#"),"0","#"),CHAR(10),""),"$",""),"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Raise'!L40),_xlfn.FORMULATEXT('#_7 Pay Raise'!L40),'#_7 Pay Raise'!L40),"9","#"),"8","#"),"7","#"),"6","#"),"5","#"),"4","#"),"3","#"),"2","#"),"1","#"),"0","#"),CHAR(10),""),"$","")," ",""),",","@"),"&gt;","@"),"&lt;","@"),"=","@"),")","@"),"(","@"),"^","@"),"/","@"),"+","@"),"*","@"),"-","@"),"@#","")))/2,TRUE,FALSE),"HardCodeMsg",IF(LEN(IF(_xlfn.ISFORMULA('7 Pay Raise'!L40),_xlfn.FORMULATEXT('7 Pay Raise'!L40),'7 Pay Raise'!L40))-LEN(SUBSTITUTE(IF(_xlfn.ISFORMULA('7 Pay Raise'!L40),_xlfn.FORMULATEXT('7 Pay Raise'!L40),'7 Pay Raise'!L40),"""",""))&gt;LEN(IF(_xlfn.ISFORMULA('#_7 Pay Raise'!L40),_xlfn.FORMULATEXT('#_7 Pay Raise'!L40),'#_7 Pay Raise'!L40))-LEN(SUBSTITUTE(IF(_xlfn.ISFORMULA('#_7 Pay Raise'!L40),_xlfn.FORMULATEXT('#_7 Pay Raise'!L40),'#_7 Pay Raise'!L40),"""","")),TRUE,FALSE),"HardQuoteMsg",IF(LEN(IF(_xlfn.ISFORMULA('7 Pay Raise'!L40),_xlfn.FORMULATEXT('7 Pay Raise'!L40),'7 Pay Raise'!L40))-LEN(SUBSTITUTE(IF(_xlfn.ISFORMULA('7 Pay Raise'!L40),_xlfn.FORMULATEXT('7 Pay Raise'!L40),'7 Pay Raise'!L40),"$",""))&lt;0.5*(LEN(IF(_xlfn.ISFORMULA('#_7 Pay Raise'!L40),_xlfn.FORMULATEXT('#_7 Pay Raise'!L40),'#_7 Pay Raise'!L40))-LEN(SUBSTITUTE(IF(_xlfn.ISFORMULA('#_7 Pay Raise'!L40),_xlfn.FORMULATEXT('#_7 Pay Raise'!L40),'#_7 Pay Raise'!L40),"$",""))),TRUE,FALSE),"MissingAbsMsg",TRUE,"PerfectMsg")</f>
        <v/>
      </c>
      <c r="M40" s="340" t="str">
        <f ca="1">_xlfn.IFS(ISBLANK('7 Pay Raise'!M40),"",IF(NOT(ISNA('#_7 Pay Raise'!M40)),IF(ISNA('7 Pay Raise'!M40),TRUE,FALSE),FALSE),"StuNAMsg",IF(AND(ISNA('#_7 Pay Raise'!M40),ISNA('7 Pay Raise'!M40)),TRUE,FALSE),"PerfectMsg",IF(NOT(ISERROR('#_7 Pay Raise'!M40)),IF(ISERROR('7 Pay Raise'!M40),TRUE,FALSE),FALSE),"StuErrorMsg",IF(TYPE('#_7 Pay Raise'!M40)&lt;&gt;TYPE('7 Pay Raise'!M40),TRUE,FALSE),"WrongTypeMsg",IF(_xlfn.ISFORMULA('#_7 Pay Raise'!M40),IF(NOT(_xlfn.ISFORMULA('7 Pay Raise'!M40)),TRUE),FALSE),"MissingFormulaMsg",IF(NOT(AND(ISNUMBER(FIND("[",_xlfn.FORMULATEXT('#_7 Pay Raise'!M40))),ISNUMBER(FIND("!",_xlfn.FORMULATEXT('#_7 Pay Raise'!M40))))),AND(ISNUMBER(FIND("[",_xlfn.FORMULATEXT('7 Pay Raise'!M40))),ISNUMBER(FIND("!",_xlfn.FORMULATEXT('7 Pay Raise'!M40)))),FALSE),"ExternalRefsMsg",IF(ISNUMBER('#_7 Pay Raise'!M40),IF(ABS('#_7 Pay Raise'!M40-'7 Pay Raise'!M40)&gt;0.00001,TRUE,FALSE),IF('#_7 Pay Raise'!M40&lt;&gt;'7 Pay Raise'!M40,TRUE,FALSE)),IF(ISNUMBER('#_7 Pay Raise'!M40),IF('#_7 Pay Raise'!M40&gt;'7 Pay Raise'!M40,"TooLow","TooHigh"),"WrongAnswer"),NOT(_xlfn.ISFORMULA('#_7 Pay Raise'!M40)),"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Raise'!M40),_xlfn.FORMULATEXT('7 Pay Raise'!M40),'7 Pay Raise'!M40),"9","#"),"8","#"),"7","#"),"6","#"),"5","#"),"4","#"),"3","#"),"2","#"),"1","#"),"0","#"),CHAR(10),""),"$",""),"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Raise'!M40),_xlfn.FORMULATEXT('7 Pay Raise'!M40),'7 Pay Raise'!M40),"9","#"),"8","#"),"7","#"),"6","#"),"5","#"),"4","#"),"3","#"),"2","#"),"1","#"),"0","#"),CHAR(10),""),"$",""),"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Raise'!M40),_xlfn.FORMULATEXT('#_7 Pay Raise'!M40),'#_7 Pay Raise'!M40),"9","#"),"8","#"),"7","#"),"6","#"),"5","#"),"4","#"),"3","#"),"2","#"),"1","#"),"0","#"),CHAR(10),""),"$",""),"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Raise'!M40),_xlfn.FORMULATEXT('#_7 Pay Raise'!M40),'#_7 Pay Raise'!M40),"9","#"),"8","#"),"7","#"),"6","#"),"5","#"),"4","#"),"3","#"),"2","#"),"1","#"),"0","#"),CHAR(10),""),"$","")," ",""),",","@"),"&gt;","@"),"&lt;","@"),"=","@"),")","@"),"(","@"),"^","@"),"/","@"),"+","@"),"*","@"),"-","@"),"@#","")))/2,TRUE,FALSE),"HardCodeMsg",IF(LEN(IF(_xlfn.ISFORMULA('7 Pay Raise'!M40),_xlfn.FORMULATEXT('7 Pay Raise'!M40),'7 Pay Raise'!M40))-LEN(SUBSTITUTE(IF(_xlfn.ISFORMULA('7 Pay Raise'!M40),_xlfn.FORMULATEXT('7 Pay Raise'!M40),'7 Pay Raise'!M40),"""",""))&gt;LEN(IF(_xlfn.ISFORMULA('#_7 Pay Raise'!M40),_xlfn.FORMULATEXT('#_7 Pay Raise'!M40),'#_7 Pay Raise'!M40))-LEN(SUBSTITUTE(IF(_xlfn.ISFORMULA('#_7 Pay Raise'!M40),_xlfn.FORMULATEXT('#_7 Pay Raise'!M40),'#_7 Pay Raise'!M40),"""","")),TRUE,FALSE),"HardQuoteMsg",IF(LEN(IF(_xlfn.ISFORMULA('7 Pay Raise'!M40),_xlfn.FORMULATEXT('7 Pay Raise'!M40),'7 Pay Raise'!M40))-LEN(SUBSTITUTE(IF(_xlfn.ISFORMULA('7 Pay Raise'!M40),_xlfn.FORMULATEXT('7 Pay Raise'!M40),'7 Pay Raise'!M40),"$",""))&lt;0.5*(LEN(IF(_xlfn.ISFORMULA('#_7 Pay Raise'!M40),_xlfn.FORMULATEXT('#_7 Pay Raise'!M40),'#_7 Pay Raise'!M40))-LEN(SUBSTITUTE(IF(_xlfn.ISFORMULA('#_7 Pay Raise'!M40),_xlfn.FORMULATEXT('#_7 Pay Raise'!M40),'#_7 Pay Raise'!M40),"$",""))),TRUE,FALSE),"MissingAbsMsg",TRUE,"PerfectMsg")</f>
        <v/>
      </c>
      <c r="N40" s="448" t="str">
        <f ca="1">_xlfn.IFS(ISBLANK('7 Pay Raise'!N40),"",IF(NOT(ISNA('#_7 Pay Raise'!N40)),IF(ISNA('7 Pay Raise'!N40),TRUE,FALSE),FALSE),"StuNAMsg",IF(AND(ISNA('#_7 Pay Raise'!N40),ISNA('7 Pay Raise'!N40)),TRUE,FALSE),"PerfectMsg",IF(NOT(ISERROR('#_7 Pay Raise'!N40)),IF(ISERROR('7 Pay Raise'!N40),TRUE,FALSE),FALSE),"StuErrorMsg",IF(TYPE('#_7 Pay Raise'!N40)&lt;&gt;TYPE('7 Pay Raise'!N40),TRUE,FALSE),"WrongTypeMsg",IF(_xlfn.ISFORMULA('#_7 Pay Raise'!N40),IF(NOT(_xlfn.ISFORMULA('7 Pay Raise'!N40)),TRUE),FALSE),"MissingFormulaMsg",IF(NOT(AND(ISNUMBER(FIND("[",_xlfn.FORMULATEXT('#_7 Pay Raise'!N40))),ISNUMBER(FIND("!",_xlfn.FORMULATEXT('#_7 Pay Raise'!N40))))),AND(ISNUMBER(FIND("[",_xlfn.FORMULATEXT('7 Pay Raise'!N40))),ISNUMBER(FIND("!",_xlfn.FORMULATEXT('7 Pay Raise'!N40)))),FALSE),"ExternalRefsMsg",IF(ISNUMBER('#_7 Pay Raise'!N40),IF(ABS('#_7 Pay Raise'!N40-'7 Pay Raise'!N40)&gt;0.00001,TRUE,FALSE),IF('#_7 Pay Raise'!N40&lt;&gt;'7 Pay Raise'!N40,TRUE,FALSE)),IF(ISNUMBER('#_7 Pay Raise'!N40),IF('#_7 Pay Raise'!N40&gt;'7 Pay Raise'!N40,"TooLow","TooHigh"),"WrongAnswer"),NOT(_xlfn.ISFORMULA('#_7 Pay Raise'!N40)),"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Raise'!N40),_xlfn.FORMULATEXT('7 Pay Raise'!N40),'7 Pay Raise'!N40),"9","#"),"8","#"),"7","#"),"6","#"),"5","#"),"4","#"),"3","#"),"2","#"),"1","#"),"0","#"),CHAR(10),""),"$",""),"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Raise'!N40),_xlfn.FORMULATEXT('7 Pay Raise'!N40),'7 Pay Raise'!N40),"9","#"),"8","#"),"7","#"),"6","#"),"5","#"),"4","#"),"3","#"),"2","#"),"1","#"),"0","#"),CHAR(10),""),"$",""),"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Raise'!N40),_xlfn.FORMULATEXT('#_7 Pay Raise'!N40),'#_7 Pay Raise'!N40),"9","#"),"8","#"),"7","#"),"6","#"),"5","#"),"4","#"),"3","#"),"2","#"),"1","#"),"0","#"),CHAR(10),""),"$",""),"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Raise'!N40),_xlfn.FORMULATEXT('#_7 Pay Raise'!N40),'#_7 Pay Raise'!N40),"9","#"),"8","#"),"7","#"),"6","#"),"5","#"),"4","#"),"3","#"),"2","#"),"1","#"),"0","#"),CHAR(10),""),"$","")," ",""),",","@"),"&gt;","@"),"&lt;","@"),"=","@"),")","@"),"(","@"),"^","@"),"/","@"),"+","@"),"*","@"),"-","@"),"@#","")))/2,TRUE,FALSE),"HardCodeMsg",IF(LEN(IF(_xlfn.ISFORMULA('7 Pay Raise'!N40),_xlfn.FORMULATEXT('7 Pay Raise'!N40),'7 Pay Raise'!N40))-LEN(SUBSTITUTE(IF(_xlfn.ISFORMULA('7 Pay Raise'!N40),_xlfn.FORMULATEXT('7 Pay Raise'!N40),'7 Pay Raise'!N40),"""",""))&gt;LEN(IF(_xlfn.ISFORMULA('#_7 Pay Raise'!N40),_xlfn.FORMULATEXT('#_7 Pay Raise'!N40),'#_7 Pay Raise'!N40))-LEN(SUBSTITUTE(IF(_xlfn.ISFORMULA('#_7 Pay Raise'!N40),_xlfn.FORMULATEXT('#_7 Pay Raise'!N40),'#_7 Pay Raise'!N40),"""","")),TRUE,FALSE),"HardQuoteMsg",IF(LEN(IF(_xlfn.ISFORMULA('7 Pay Raise'!N40),_xlfn.FORMULATEXT('7 Pay Raise'!N40),'7 Pay Raise'!N40))-LEN(SUBSTITUTE(IF(_xlfn.ISFORMULA('7 Pay Raise'!N40),_xlfn.FORMULATEXT('7 Pay Raise'!N40),'7 Pay Raise'!N40),"$",""))&lt;0.5*(LEN(IF(_xlfn.ISFORMULA('#_7 Pay Raise'!N40),_xlfn.FORMULATEXT('#_7 Pay Raise'!N40),'#_7 Pay Raise'!N40))-LEN(SUBSTITUTE(IF(_xlfn.ISFORMULA('#_7 Pay Raise'!N40),_xlfn.FORMULATEXT('#_7 Pay Raise'!N40),'#_7 Pay Raise'!N40),"$",""))),TRUE,FALSE),"MissingAbsMsg",TRUE,"PerfectMsg")</f>
        <v/>
      </c>
    </row>
    <row r="41" spans="5:17" x14ac:dyDescent="0.15">
      <c r="G41" s="423">
        <v>0</v>
      </c>
      <c r="H41" s="447" t="str">
        <f ca="1">_xlfn.IFS(ISBLANK('7 Pay Raise'!H41),"",IF(NOT(ISNA('#_7 Pay Raise'!H41)),IF(ISNA('7 Pay Raise'!H41),TRUE,FALSE),FALSE),"StuNAMsg",IF(AND(ISNA('#_7 Pay Raise'!H41),ISNA('7 Pay Raise'!H41)),TRUE,FALSE),"PerfectMsg",IF(NOT(ISERROR('#_7 Pay Raise'!H41)),IF(ISERROR('7 Pay Raise'!H41),TRUE,FALSE),FALSE),"StuErrorMsg",IF(TYPE('#_7 Pay Raise'!H41)&lt;&gt;TYPE('7 Pay Raise'!H41),TRUE,FALSE),"WrongTypeMsg",IF(_xlfn.ISFORMULA('#_7 Pay Raise'!H41),IF(NOT(_xlfn.ISFORMULA('7 Pay Raise'!H41)),TRUE),FALSE),"MissingFormulaMsg",IF(NOT(AND(ISNUMBER(FIND("[",_xlfn.FORMULATEXT('#_7 Pay Raise'!H41))),ISNUMBER(FIND("!",_xlfn.FORMULATEXT('#_7 Pay Raise'!H41))))),AND(ISNUMBER(FIND("[",_xlfn.FORMULATEXT('7 Pay Raise'!H41))),ISNUMBER(FIND("!",_xlfn.FORMULATEXT('7 Pay Raise'!H41)))),FALSE),"ExternalRefsMsg",IF(ISNUMBER('#_7 Pay Raise'!H41),IF(ABS('#_7 Pay Raise'!H41-'7 Pay Raise'!H41)&gt;0.00001,TRUE,FALSE),IF('#_7 Pay Raise'!H41&lt;&gt;'7 Pay Raise'!H41,TRUE,FALSE)),IF(ISNUMBER('#_7 Pay Raise'!H41),IF('#_7 Pay Raise'!H41&gt;'7 Pay Raise'!H41,"TooLow","TooHigh"),"WrongAnswer"),NOT(_xlfn.ISFORMULA('#_7 Pay Raise'!H41)),"PerfectMsg",IF((LEN(SUBSTITUTE(SUBSTITUTE(SUBSTITUTE(SUBSTITUTE(SUBSTITUTE(SUBSTITUTE(SUBSTITUTE(SUBSTITUTE(SUBSTITUTE(SUBSTITUTE(SUBSTITUTE(SUBSTITUTE(SUBSTITUTE(SUBSTITUTE(SUBSTITUTE(SUBSTITUTE(SUBSTITUTE(SUBSTITUTE(SUBSTITUTE(SUBSTITUTE(SUBSTITUTE(SUBSTITUTE(SUBSTITUTE(SUBSTITUTE(IF(_xlfn.ISFORMULA('7 Pay Raise'!H41),_xlfn.FORMULATEXT('7 Pay Raise'!H41),'7 Pay Raise'!H41),"9","#"),"8","#"),"7","#"),"6","#"),"5","#"),"4","#"),"3","#"),"2","#"),"1","#"),"0","#"),CHAR(10),""),"$",""),"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7 Pay Raise'!H41),_xlfn.FORMULATEXT('7 Pay Raise'!H41),'7 Pay Raise'!H41),"9","#"),"8","#"),"7","#"),"6","#"),"5","#"),"4","#"),"3","#"),"2","#"),"1","#"),"0","#"),CHAR(10),""),"$",""),"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7 Pay Raise'!H41),_xlfn.FORMULATEXT('#_7 Pay Raise'!H41),'#_7 Pay Raise'!H41),"9","#"),"8","#"),"7","#"),"6","#"),"5","#"),"4","#"),"3","#"),"2","#"),"1","#"),"0","#"),CHAR(10),""),"$",""),"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7 Pay Raise'!H41),_xlfn.FORMULATEXT('#_7 Pay Raise'!H41),'#_7 Pay Raise'!H41),"9","#"),"8","#"),"7","#"),"6","#"),"5","#"),"4","#"),"3","#"),"2","#"),"1","#"),"0","#"),CHAR(10),""),"$","")," ",""),",","@"),"&gt;","@"),"&lt;","@"),"=","@"),")","@"),"(","@"),"^","@"),"/","@"),"+","@"),"*","@"),"-","@"),"@#","")))/2,TRUE,FALSE),"HardCodeMsg",IF(LEN(IF(_xlfn.ISFORMULA('7 Pay Raise'!H41),_xlfn.FORMULATEXT('7 Pay Raise'!H41),'7 Pay Raise'!H41))-LEN(SUBSTITUTE(IF(_xlfn.ISFORMULA('7 Pay Raise'!H41),_xlfn.FORMULATEXT('7 Pay Raise'!H41),'7 Pay Raise'!H41),"""",""))&gt;LEN(IF(_xlfn.ISFORMULA('#_7 Pay Raise'!H41),_xlfn.FORMULATEXT('#_7 Pay Raise'!H41),'#_7 Pay Raise'!H41))-LEN(SUBSTITUTE(IF(_xlfn.ISFORMULA('#_7 Pay Raise'!H41),_xlfn.FORMULATEXT('#_7 Pay Raise'!H41),'#_7 Pay Raise'!H41),"""","")),TRUE,FALSE),"HardQuoteMsg",IF(LEN(IF(_xlfn.ISFORMULA('7 Pay Raise'!H41),_xlfn.FORMULATEXT('7 Pay Raise'!H41),'7 Pay Raise'!H41))-LEN(SUBSTITUTE(IF(_xlfn.ISFORMULA('7 Pay Raise'!H41),_xlfn.FORMULATEXT('7 Pay Raise'!H41),'7 Pay Raise'!H41),"$",""))&lt;0.5*(LEN(IF(_xlfn.ISFORMULA('#_7 Pay Raise'!H41),_xlfn.FORMULATEXT('#_7 Pay Raise'!H41),'#_7 Pay Raise'!H41))-LEN(SUBSTITUTE(IF(_xlfn.ISFORMULA('#_7 Pay Raise'!H41),_xlfn.FORMULATEXT('#_7 Pay Raise'!H41),'#_7 Pay Raise'!H41),"$",""))),TRUE,FALSE),"MissingAbsMsg",TRUE,"PerfectMsg")</f>
        <v/>
      </c>
    </row>
    <row r="43" spans="5:17" ht="16" customHeight="1" x14ac:dyDescent="0.15"/>
    <row r="45" spans="5:17" ht="84" customHeight="1" x14ac:dyDescent="0.15"/>
    <row r="46" spans="5:17" ht="100.25" customHeight="1" x14ac:dyDescent="0.15"/>
    <row r="47" spans="5:17" ht="91.25" customHeight="1" x14ac:dyDescent="0.15"/>
    <row r="48" spans="5:17" ht="91.25" customHeight="1" x14ac:dyDescent="0.15"/>
    <row r="49" ht="91.25" customHeight="1" x14ac:dyDescent="0.15"/>
    <row r="50" ht="16" customHeight="1" x14ac:dyDescent="0.15"/>
  </sheetData>
  <mergeCells count="5">
    <mergeCell ref="E6:M7"/>
    <mergeCell ref="E16:M16"/>
    <mergeCell ref="E17:M17"/>
    <mergeCell ref="G21:H21"/>
    <mergeCell ref="K21:L21"/>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DF042-A3FB-9F44-833D-7250589F0EBB}">
  <sheetPr codeName="Sheet6">
    <tabColor rgb="FFD9BF91"/>
  </sheetPr>
  <dimension ref="A1:Z133"/>
  <sheetViews>
    <sheetView showGridLines="0" tabSelected="1" zoomScale="120" zoomScaleNormal="120" workbookViewId="0">
      <selection activeCell="AA3" sqref="AA3"/>
    </sheetView>
  </sheetViews>
  <sheetFormatPr baseColWidth="10" defaultColWidth="10.83203125" defaultRowHeight="21" x14ac:dyDescent="0.25"/>
  <cols>
    <col min="1" max="1" width="4.1640625" style="453" customWidth="1"/>
    <col min="2" max="2" width="27.33203125" style="452" customWidth="1"/>
    <col min="3" max="3" width="27.33203125" style="453" customWidth="1"/>
    <col min="4" max="4" width="35.83203125" style="453" customWidth="1"/>
    <col min="5" max="5" width="44.6640625" style="453" customWidth="1"/>
    <col min="6" max="6" width="10" style="457" customWidth="1"/>
    <col min="7" max="7" width="10.83203125" style="457"/>
    <col min="8" max="8" width="10.83203125" style="453" customWidth="1"/>
    <col min="9" max="9" width="24.1640625" style="453" customWidth="1"/>
    <col min="10" max="16384" width="10.83203125" style="453"/>
  </cols>
  <sheetData>
    <row r="1" spans="1:26" x14ac:dyDescent="0.25">
      <c r="A1" s="458"/>
      <c r="B1" s="459"/>
      <c r="C1" s="458"/>
      <c r="D1" s="458"/>
      <c r="E1" s="458"/>
      <c r="F1" s="458"/>
      <c r="G1" s="458"/>
      <c r="H1" s="458"/>
      <c r="I1" s="458"/>
      <c r="J1" s="458"/>
      <c r="K1" s="458"/>
      <c r="L1" s="458"/>
      <c r="M1" s="458"/>
      <c r="N1" s="458"/>
      <c r="O1" s="458"/>
      <c r="P1" s="458"/>
      <c r="Q1" s="458"/>
      <c r="R1" s="458"/>
      <c r="S1" s="458"/>
      <c r="T1" s="458"/>
      <c r="U1" s="458"/>
      <c r="V1" s="458"/>
      <c r="W1" s="458"/>
      <c r="X1" s="458"/>
      <c r="Y1" s="458"/>
      <c r="Z1" s="458"/>
    </row>
    <row r="2" spans="1:26" ht="26" x14ac:dyDescent="0.3">
      <c r="A2" s="458"/>
      <c r="B2" s="460" t="s">
        <v>488</v>
      </c>
      <c r="C2" s="461"/>
      <c r="D2" s="462"/>
      <c r="E2" s="463"/>
      <c r="F2" s="463"/>
      <c r="G2" s="461"/>
      <c r="H2" s="461"/>
      <c r="I2" s="464" t="str">
        <f ca="1">$B$33+$B$28&amp;"/"&amp;$C$33+$C$28</f>
        <v>0/135</v>
      </c>
      <c r="J2" s="458"/>
      <c r="K2" s="458"/>
      <c r="L2" s="458"/>
      <c r="M2" s="458"/>
      <c r="N2" s="458"/>
      <c r="O2" s="458"/>
      <c r="P2" s="458"/>
      <c r="Q2" s="458"/>
      <c r="R2" s="458"/>
      <c r="S2" s="458"/>
      <c r="T2" s="458"/>
      <c r="U2" s="458"/>
      <c r="V2" s="458"/>
      <c r="W2" s="458"/>
      <c r="X2" s="458"/>
      <c r="Y2" s="458"/>
      <c r="Z2" s="458"/>
    </row>
    <row r="3" spans="1:26" x14ac:dyDescent="0.25">
      <c r="A3" s="458"/>
      <c r="B3" s="465" t="s">
        <v>489</v>
      </c>
      <c r="C3" s="466"/>
      <c r="D3" s="467"/>
      <c r="E3" s="468"/>
      <c r="F3" s="468"/>
      <c r="G3" s="466"/>
      <c r="H3" s="466"/>
      <c r="I3" s="469">
        <f ca="1">($B$33+$B$28)/($C$33+$C$28)</f>
        <v>0</v>
      </c>
      <c r="J3" s="458"/>
      <c r="K3" s="458"/>
      <c r="L3" s="458"/>
      <c r="M3" s="458"/>
      <c r="N3" s="458"/>
      <c r="O3" s="458"/>
      <c r="P3" s="458"/>
      <c r="Q3" s="458"/>
      <c r="R3" s="458"/>
      <c r="S3" s="458"/>
      <c r="T3" s="458"/>
      <c r="U3" s="458"/>
      <c r="V3" s="458"/>
      <c r="W3" s="458"/>
      <c r="X3" s="458"/>
      <c r="Y3" s="458"/>
      <c r="Z3" s="458"/>
    </row>
    <row r="4" spans="1:26" x14ac:dyDescent="0.25">
      <c r="A4" s="458"/>
      <c r="B4" s="470" t="s">
        <v>490</v>
      </c>
      <c r="C4" s="471"/>
      <c r="D4" s="471"/>
      <c r="E4" s="472" t="str">
        <f ca="1">IFERROR(_xlfn.CONCAT("Excel version: ",INFO("release")),"Excel version: Invalid")</f>
        <v>Excel version: 16.108</v>
      </c>
      <c r="F4" s="473" t="str" cm="1">
        <f t="array" aca="1" ref="F4" ca="1">IFERROR(IF(OR(ISERROR(_xlfn.RANDARRAY()), ISERROR(INFO("osversion"))), "Error: Please use Office 2021 desktop version or newer", _xlfn.CONCAT("Operating system: ", INFO("osversion"))),"Error: Please use Office 2021 desktop version or newer")</f>
        <v>Operating system: Macintosh (ARM) Version 26.3 (Build 25D125)</v>
      </c>
      <c r="G4" s="473"/>
      <c r="H4" s="471"/>
      <c r="I4" s="458"/>
      <c r="J4" s="458"/>
      <c r="K4" s="458"/>
      <c r="L4" s="458"/>
      <c r="M4" s="458"/>
      <c r="N4" s="458"/>
      <c r="O4" s="458"/>
      <c r="P4" s="458"/>
      <c r="Q4" s="458"/>
      <c r="R4" s="458"/>
      <c r="S4" s="458"/>
      <c r="T4" s="458"/>
      <c r="U4" s="458"/>
      <c r="V4" s="458"/>
      <c r="W4" s="458"/>
      <c r="X4" s="458"/>
      <c r="Y4" s="458"/>
      <c r="Z4" s="458"/>
    </row>
    <row r="5" spans="1:26" ht="24" customHeight="1" x14ac:dyDescent="0.25">
      <c r="A5" s="458"/>
      <c r="B5" s="470"/>
      <c r="C5" s="471"/>
      <c r="D5" s="471"/>
      <c r="E5" s="474"/>
      <c r="F5" s="474"/>
      <c r="G5" s="475"/>
      <c r="H5" s="471"/>
      <c r="I5" s="458"/>
      <c r="J5" s="458"/>
      <c r="K5" s="458"/>
      <c r="L5" s="458"/>
      <c r="M5" s="458"/>
      <c r="N5" s="458"/>
      <c r="O5" s="458"/>
      <c r="P5" s="458"/>
      <c r="Q5" s="458"/>
      <c r="R5" s="458"/>
      <c r="S5" s="458"/>
      <c r="T5" s="458"/>
      <c r="U5" s="458"/>
      <c r="V5" s="458"/>
      <c r="W5" s="458"/>
      <c r="X5" s="458"/>
      <c r="Y5" s="458"/>
      <c r="Z5" s="458"/>
    </row>
    <row r="6" spans="1:26" ht="26" customHeight="1" x14ac:dyDescent="0.25">
      <c r="A6" s="458"/>
      <c r="B6" s="459" t="s">
        <v>575</v>
      </c>
      <c r="C6" s="458"/>
      <c r="D6" s="458"/>
      <c r="E6" s="458"/>
      <c r="F6" s="458"/>
      <c r="G6" s="458"/>
      <c r="H6" s="458"/>
      <c r="I6" s="476" t="s">
        <v>491</v>
      </c>
      <c r="J6" s="458"/>
      <c r="K6" s="458"/>
      <c r="L6" s="458"/>
      <c r="M6" s="458"/>
      <c r="N6" s="458"/>
      <c r="O6" s="458"/>
      <c r="P6" s="458"/>
      <c r="Q6" s="458"/>
      <c r="R6" s="458"/>
      <c r="S6" s="458"/>
      <c r="T6" s="458"/>
      <c r="U6" s="458"/>
      <c r="V6" s="458"/>
      <c r="W6" s="458"/>
      <c r="X6" s="458"/>
      <c r="Y6" s="458"/>
      <c r="Z6" s="458"/>
    </row>
    <row r="7" spans="1:26" ht="24" customHeight="1" x14ac:dyDescent="0.25">
      <c r="A7" s="458"/>
      <c r="B7" s="459" t="s">
        <v>571</v>
      </c>
      <c r="C7" s="458"/>
      <c r="D7" s="458"/>
      <c r="E7" s="458"/>
      <c r="F7" s="458"/>
      <c r="G7" s="458"/>
      <c r="H7" s="458"/>
      <c r="I7" s="477" t="s">
        <v>568</v>
      </c>
      <c r="J7" s="458"/>
      <c r="K7" s="458"/>
      <c r="L7" s="458"/>
      <c r="M7" s="458"/>
      <c r="N7" s="458"/>
      <c r="O7" s="458"/>
      <c r="P7" s="458"/>
      <c r="Q7" s="458"/>
      <c r="R7" s="458"/>
      <c r="S7" s="458"/>
      <c r="T7" s="458"/>
      <c r="U7" s="458"/>
      <c r="V7" s="458"/>
      <c r="W7" s="458"/>
      <c r="X7" s="458"/>
      <c r="Y7" s="458"/>
      <c r="Z7" s="458"/>
    </row>
    <row r="8" spans="1:26" ht="29" customHeight="1" x14ac:dyDescent="0.4">
      <c r="A8" s="458"/>
      <c r="B8" s="459" t="s">
        <v>569</v>
      </c>
      <c r="C8" s="478" t="str">
        <f ca="1">IF(OR($E$4="Excel version: Invalid", $F$4="Error: Please use Office 2021 desktop version or newer"), "****Error: Please use Office 2021 desktop version or newer****", "")</f>
        <v/>
      </c>
      <c r="D8" s="479"/>
      <c r="E8" s="458"/>
      <c r="F8" s="458"/>
      <c r="G8" s="458"/>
      <c r="H8" s="458"/>
      <c r="I8" s="480">
        <v>46086</v>
      </c>
      <c r="J8" s="458"/>
      <c r="K8" s="458"/>
      <c r="L8" s="458"/>
      <c r="M8" s="458"/>
      <c r="N8" s="458"/>
      <c r="O8" s="458"/>
      <c r="P8" s="458"/>
      <c r="Q8" s="458"/>
      <c r="R8" s="458"/>
      <c r="S8" s="458"/>
      <c r="T8" s="458"/>
      <c r="U8" s="458"/>
      <c r="V8" s="458"/>
      <c r="W8" s="458"/>
      <c r="X8" s="458"/>
      <c r="Y8" s="458"/>
      <c r="Z8" s="458"/>
    </row>
    <row r="9" spans="1:26" ht="22" customHeight="1" x14ac:dyDescent="0.25">
      <c r="A9" s="458"/>
      <c r="B9" s="459" t="s">
        <v>570</v>
      </c>
      <c r="C9" s="458"/>
      <c r="D9" s="458"/>
      <c r="E9" s="458"/>
      <c r="F9" s="458"/>
      <c r="G9" s="458"/>
      <c r="H9" s="458"/>
      <c r="I9" s="458"/>
      <c r="J9" s="458"/>
      <c r="K9" s="458"/>
      <c r="L9" s="458"/>
      <c r="M9" s="458"/>
      <c r="N9" s="458"/>
      <c r="O9" s="458"/>
      <c r="P9" s="458"/>
      <c r="Q9" s="458"/>
      <c r="R9" s="458"/>
      <c r="S9" s="458"/>
      <c r="T9" s="458"/>
      <c r="U9" s="458"/>
      <c r="V9" s="458"/>
      <c r="W9" s="458"/>
      <c r="X9" s="458"/>
      <c r="Y9" s="458"/>
      <c r="Z9" s="458"/>
    </row>
    <row r="10" spans="1:26" x14ac:dyDescent="0.25">
      <c r="A10" s="458"/>
      <c r="B10" s="459"/>
      <c r="C10" s="458"/>
      <c r="D10" s="458"/>
      <c r="E10" s="458"/>
      <c r="F10" s="458"/>
      <c r="G10" s="458"/>
      <c r="H10" s="458"/>
      <c r="I10" s="458"/>
      <c r="J10" s="458"/>
      <c r="K10" s="458"/>
      <c r="L10" s="458"/>
      <c r="M10" s="458"/>
      <c r="N10" s="458"/>
      <c r="O10" s="458"/>
      <c r="P10" s="458"/>
      <c r="Q10" s="458"/>
      <c r="R10" s="458"/>
      <c r="S10" s="458"/>
      <c r="T10" s="458"/>
      <c r="U10" s="458"/>
      <c r="V10" s="458"/>
      <c r="W10" s="458"/>
      <c r="X10" s="458"/>
      <c r="Y10" s="458"/>
      <c r="Z10" s="458"/>
    </row>
    <row r="11" spans="1:26" ht="23" customHeight="1" thickBot="1" x14ac:dyDescent="0.3">
      <c r="A11" s="458"/>
      <c r="B11" s="481"/>
      <c r="C11" s="482"/>
      <c r="D11" s="482"/>
      <c r="E11" s="482"/>
      <c r="F11" s="482"/>
      <c r="G11" s="482"/>
      <c r="H11" s="482"/>
      <c r="I11" s="483"/>
      <c r="J11" s="458"/>
      <c r="K11" s="458"/>
      <c r="L11" s="458"/>
      <c r="M11" s="458"/>
      <c r="N11" s="458"/>
      <c r="O11" s="458"/>
      <c r="P11" s="458"/>
      <c r="Q11" s="458"/>
      <c r="R11" s="458"/>
      <c r="S11" s="458"/>
      <c r="T11" s="458"/>
      <c r="U11" s="458"/>
      <c r="V11" s="458"/>
      <c r="W11" s="458"/>
      <c r="X11" s="458"/>
      <c r="Y11" s="458"/>
      <c r="Z11" s="458"/>
    </row>
    <row r="12" spans="1:26" ht="23" thickTop="1" thickBot="1" x14ac:dyDescent="0.3">
      <c r="A12" s="458"/>
      <c r="B12" s="484" t="s">
        <v>492</v>
      </c>
      <c r="C12" s="458"/>
      <c r="D12" s="458"/>
      <c r="E12" s="458"/>
      <c r="F12" s="485">
        <v>1</v>
      </c>
      <c r="G12" s="485">
        <v>1</v>
      </c>
      <c r="H12" s="486">
        <v>2</v>
      </c>
      <c r="I12" s="487"/>
      <c r="J12" s="458"/>
      <c r="K12" s="458"/>
      <c r="L12" s="458"/>
      <c r="M12" s="458"/>
      <c r="N12" s="458"/>
      <c r="O12" s="458"/>
      <c r="P12" s="458"/>
      <c r="Q12" s="458"/>
      <c r="R12" s="458"/>
      <c r="S12" s="458"/>
      <c r="T12" s="458"/>
      <c r="U12" s="458"/>
      <c r="V12" s="458"/>
      <c r="W12" s="458"/>
      <c r="X12" s="458"/>
      <c r="Y12" s="458"/>
      <c r="Z12" s="458"/>
    </row>
    <row r="13" spans="1:26" ht="22" thickTop="1" x14ac:dyDescent="0.25">
      <c r="A13" s="458"/>
      <c r="B13" s="484"/>
      <c r="C13" s="458"/>
      <c r="D13" s="458"/>
      <c r="E13" s="458"/>
      <c r="F13" s="458"/>
      <c r="G13" s="458"/>
      <c r="H13" s="458"/>
      <c r="I13" s="487"/>
      <c r="J13" s="458"/>
      <c r="K13" s="458"/>
      <c r="L13" s="458"/>
      <c r="M13" s="458"/>
      <c r="N13" s="458"/>
      <c r="O13" s="458"/>
      <c r="P13" s="458"/>
      <c r="Q13" s="458"/>
      <c r="R13" s="458"/>
      <c r="S13" s="458"/>
      <c r="T13" s="458"/>
      <c r="U13" s="458"/>
      <c r="V13" s="458"/>
      <c r="W13" s="458"/>
      <c r="X13" s="458"/>
      <c r="Y13" s="458"/>
      <c r="Z13" s="458"/>
    </row>
    <row r="14" spans="1:26" x14ac:dyDescent="0.25">
      <c r="A14" s="458"/>
      <c r="B14" s="484" t="s">
        <v>493</v>
      </c>
      <c r="C14" s="458"/>
      <c r="D14" s="458"/>
      <c r="E14" s="458"/>
      <c r="F14" s="488"/>
      <c r="G14" s="458"/>
      <c r="H14" s="458"/>
      <c r="I14" s="487"/>
      <c r="J14" s="458"/>
      <c r="K14" s="458"/>
      <c r="L14" s="458"/>
      <c r="M14" s="458"/>
      <c r="N14" s="458"/>
      <c r="O14" s="458"/>
      <c r="P14" s="458"/>
      <c r="Q14" s="458"/>
      <c r="R14" s="458"/>
      <c r="S14" s="458"/>
      <c r="T14" s="458"/>
      <c r="U14" s="458"/>
      <c r="V14" s="458"/>
      <c r="W14" s="458"/>
      <c r="X14" s="458"/>
      <c r="Y14" s="458"/>
      <c r="Z14" s="458"/>
    </row>
    <row r="15" spans="1:26" x14ac:dyDescent="0.25">
      <c r="A15" s="458"/>
      <c r="B15" s="484"/>
      <c r="C15" s="458"/>
      <c r="D15" s="458"/>
      <c r="E15" s="458"/>
      <c r="F15" s="488"/>
      <c r="G15" s="458"/>
      <c r="H15" s="458"/>
      <c r="I15" s="487"/>
      <c r="J15" s="458"/>
      <c r="K15" s="458"/>
      <c r="L15" s="458"/>
      <c r="M15" s="458"/>
      <c r="N15" s="458"/>
      <c r="O15" s="458"/>
      <c r="P15" s="458"/>
      <c r="Q15" s="458"/>
      <c r="R15" s="458"/>
      <c r="S15" s="458"/>
      <c r="T15" s="458"/>
      <c r="U15" s="458"/>
      <c r="V15" s="458"/>
      <c r="W15" s="458"/>
      <c r="X15" s="458"/>
      <c r="Y15" s="458"/>
      <c r="Z15" s="458"/>
    </row>
    <row r="16" spans="1:26" x14ac:dyDescent="0.25">
      <c r="A16" s="458"/>
      <c r="B16" s="484" t="s">
        <v>494</v>
      </c>
      <c r="C16" s="458"/>
      <c r="D16" s="458"/>
      <c r="E16" s="471"/>
      <c r="F16" s="489">
        <v>5</v>
      </c>
      <c r="G16" s="458"/>
      <c r="H16" s="458"/>
      <c r="I16" s="487"/>
      <c r="J16" s="458"/>
      <c r="K16" s="458"/>
      <c r="L16" s="458"/>
      <c r="M16" s="458"/>
      <c r="N16" s="458"/>
      <c r="O16" s="458"/>
      <c r="P16" s="458"/>
      <c r="Q16" s="458"/>
      <c r="R16" s="458"/>
      <c r="S16" s="458"/>
      <c r="T16" s="458"/>
      <c r="U16" s="458"/>
      <c r="V16" s="458"/>
      <c r="W16" s="458"/>
      <c r="X16" s="458"/>
      <c r="Y16" s="458"/>
      <c r="Z16" s="458"/>
    </row>
    <row r="17" spans="1:26" ht="23" customHeight="1" x14ac:dyDescent="0.25">
      <c r="A17" s="458"/>
      <c r="B17" s="490"/>
      <c r="C17" s="491"/>
      <c r="D17" s="491"/>
      <c r="E17" s="491"/>
      <c r="F17" s="491"/>
      <c r="G17" s="491"/>
      <c r="H17" s="491"/>
      <c r="I17" s="492"/>
      <c r="J17" s="458"/>
      <c r="K17" s="458"/>
      <c r="L17" s="458"/>
      <c r="M17" s="458"/>
      <c r="N17" s="458"/>
      <c r="O17" s="458"/>
      <c r="P17" s="458"/>
      <c r="Q17" s="458"/>
      <c r="R17" s="458"/>
      <c r="S17" s="458"/>
      <c r="T17" s="458"/>
      <c r="U17" s="458"/>
      <c r="V17" s="458"/>
      <c r="W17" s="458"/>
      <c r="X17" s="458"/>
      <c r="Y17" s="458"/>
      <c r="Z17" s="458"/>
    </row>
    <row r="18" spans="1:26" x14ac:dyDescent="0.25">
      <c r="A18" s="458"/>
      <c r="B18" s="459"/>
      <c r="C18" s="458"/>
      <c r="D18" s="458"/>
      <c r="E18" s="493"/>
      <c r="F18" s="458"/>
      <c r="G18" s="458"/>
      <c r="H18" s="458"/>
      <c r="I18" s="458"/>
      <c r="J18" s="458"/>
      <c r="K18" s="458"/>
      <c r="L18" s="458"/>
      <c r="M18" s="458"/>
      <c r="N18" s="458"/>
      <c r="O18" s="458"/>
      <c r="P18" s="458"/>
      <c r="Q18" s="458"/>
      <c r="R18" s="458"/>
      <c r="S18" s="458"/>
      <c r="T18" s="458"/>
      <c r="U18" s="458"/>
      <c r="V18" s="458"/>
      <c r="W18" s="458"/>
      <c r="X18" s="458"/>
      <c r="Y18" s="458"/>
      <c r="Z18" s="458"/>
    </row>
    <row r="19" spans="1:26" x14ac:dyDescent="0.25">
      <c r="A19" s="458"/>
      <c r="B19" s="459" t="s">
        <v>495</v>
      </c>
      <c r="C19" s="458"/>
      <c r="D19" s="458"/>
      <c r="E19" s="458"/>
      <c r="F19" s="458"/>
      <c r="G19" s="458"/>
      <c r="H19" s="458"/>
      <c r="I19" s="458"/>
      <c r="J19" s="458"/>
      <c r="K19" s="458"/>
      <c r="L19" s="458"/>
      <c r="M19" s="458"/>
      <c r="N19" s="458"/>
      <c r="O19" s="458"/>
      <c r="P19" s="458"/>
      <c r="Q19" s="458"/>
      <c r="R19" s="458"/>
      <c r="S19" s="458"/>
      <c r="T19" s="458"/>
      <c r="U19" s="458"/>
      <c r="V19" s="458"/>
      <c r="W19" s="458"/>
      <c r="X19" s="458"/>
      <c r="Y19" s="458"/>
      <c r="Z19" s="458"/>
    </row>
    <row r="20" spans="1:26" x14ac:dyDescent="0.25">
      <c r="A20" s="458"/>
      <c r="B20" s="494" t="s">
        <v>496</v>
      </c>
      <c r="C20" s="494" t="s">
        <v>497</v>
      </c>
      <c r="D20" s="494" t="s">
        <v>498</v>
      </c>
      <c r="E20" s="494" t="s">
        <v>499</v>
      </c>
      <c r="F20" s="493"/>
      <c r="G20" s="458"/>
      <c r="H20" s="458"/>
      <c r="I20" s="458"/>
      <c r="J20" s="458"/>
      <c r="K20" s="458"/>
      <c r="L20" s="458"/>
      <c r="M20" s="458"/>
      <c r="N20" s="458"/>
      <c r="O20" s="458"/>
      <c r="P20" s="458"/>
      <c r="Q20" s="458"/>
      <c r="R20" s="458"/>
      <c r="S20" s="458"/>
      <c r="T20" s="458"/>
      <c r="U20" s="458"/>
      <c r="V20" s="458"/>
      <c r="W20" s="458"/>
      <c r="X20" s="458"/>
      <c r="Y20" s="458"/>
      <c r="Z20" s="458"/>
    </row>
    <row r="21" spans="1:26" x14ac:dyDescent="0.25">
      <c r="A21" s="458"/>
      <c r="B21" s="495">
        <f ca="1">IF('1 Formula CalculationSC'!$D$2="","locked",'1 Formula CalculationSC'!$D$2)</f>
        <v>0</v>
      </c>
      <c r="C21" s="495">
        <f>'1 Formula CalculationSC'!$E$2</f>
        <v>17</v>
      </c>
      <c r="D21" s="496" t="s">
        <v>508</v>
      </c>
      <c r="E21" s="496"/>
      <c r="F21" s="497" t="str" cm="1">
        <f t="array" ref="F21">_xlfn.IFS(ROW('1 Formula Calculation'!A100)&lt;100,"A row has been deleted",COLUMN('1 Formula Calculation'!BB1)&lt;54,"A column has been deleted",ROW('1 Formula Calculation'!A100)&gt;100,"A row has been inserted",COLUMN('1 Formula Calculation'!BB1)&gt;54,"A column has been inserted",((('1 Formula Calculation'!$F$31='#_1 Formula Calculation'!$F$31)*1+('1 Formula Calculation'!$F$32='#_1 Formula Calculation'!$F$32)*1+('1 Formula Calculation'!$I$35='#_1 Formula Calculation'!$I$35)*1)/3)&lt;1,"**SECURITY COMPROMISED**",TRUE=TRUE,"")</f>
        <v/>
      </c>
      <c r="G21" s="497"/>
      <c r="H21" s="497"/>
      <c r="I21" s="458"/>
      <c r="J21" s="458"/>
      <c r="K21" s="458"/>
      <c r="L21" s="458"/>
      <c r="M21" s="458"/>
      <c r="N21" s="458"/>
      <c r="O21" s="458"/>
      <c r="P21" s="458"/>
      <c r="Q21" s="458"/>
      <c r="R21" s="458"/>
      <c r="S21" s="458"/>
      <c r="T21" s="458"/>
      <c r="U21" s="458"/>
      <c r="V21" s="458"/>
      <c r="W21" s="458"/>
      <c r="X21" s="458"/>
      <c r="Y21" s="458"/>
      <c r="Z21" s="458"/>
    </row>
    <row r="22" spans="1:26" x14ac:dyDescent="0.25">
      <c r="A22" s="458"/>
      <c r="B22" s="495">
        <f ca="1">IF('2 Loan SC'!$D$2="","locked",'2 Loan SC'!$D$2)</f>
        <v>0</v>
      </c>
      <c r="C22" s="495">
        <f>'2 Loan SC'!$E$2</f>
        <v>15</v>
      </c>
      <c r="D22" s="496" t="s">
        <v>517</v>
      </c>
      <c r="E22" s="496"/>
      <c r="F22" s="497" t="str" cm="1">
        <f t="array" ref="F22">_xlfn.IFS(ROW('2 Loan '!A100)&lt;100,"A row has been deleted",COLUMN('2 Loan '!BB1)&lt;54,"A column has been deleted",ROW('2 Loan '!A100)&gt;100,"A row has been inserted",COLUMN('2 Loan '!BB1)&gt;54,"A column has been inserted",((('2 Loan '!$G$25='#_2 Loan '!$G$25)*1+('2 Loan '!$G$29='#_2 Loan '!$G$29)*1+('2 Loan '!$G$30='#_2 Loan '!$G$30)*1+('2 Loan '!$G$31='#_2 Loan '!$G$31)*1+('2 Loan '!$G$32='#_2 Loan '!$G$32)*1+('2 Loan '!$G$33='#_2 Loan '!$G$33)*1+('2 Loan '!$G$34='#_2 Loan '!$G$34)*1+('2 Loan '!$G$35='#_2 Loan '!$G$35)*1+('2 Loan '!$G$36='#_2 Loan '!$G$36)*1+('2 Loan '!$G$37='#_2 Loan '!$G$37)*1+('2 Loan '!$G$38='#_2 Loan '!$G$38)*1+('2 Loan '!$G$39='#_2 Loan '!$G$39)*1+('2 Loan '!$G$40='#_2 Loan '!$G$40)*1)/13)&lt;1,"**SECURITY COMPROMISED**",TRUE=TRUE,"")</f>
        <v/>
      </c>
      <c r="G22" s="497"/>
      <c r="H22" s="497"/>
      <c r="I22" s="458"/>
      <c r="J22" s="458"/>
      <c r="K22" s="458"/>
      <c r="L22" s="458"/>
      <c r="M22" s="458"/>
      <c r="N22" s="458"/>
      <c r="O22" s="458"/>
      <c r="P22" s="458"/>
      <c r="Q22" s="458"/>
      <c r="R22" s="458"/>
      <c r="S22" s="458"/>
      <c r="T22" s="458"/>
      <c r="U22" s="458"/>
      <c r="V22" s="458"/>
      <c r="W22" s="458"/>
      <c r="X22" s="458"/>
      <c r="Y22" s="458"/>
      <c r="Z22" s="458"/>
    </row>
    <row r="23" spans="1:26" x14ac:dyDescent="0.25">
      <c r="A23" s="458"/>
      <c r="B23" s="495">
        <f ca="1">IF('3 Grade Avg SC'!$D$2="","locked",'3 Grade Avg SC'!$D$2)</f>
        <v>0</v>
      </c>
      <c r="C23" s="495">
        <f>'3 Grade Avg SC'!$E$2</f>
        <v>30</v>
      </c>
      <c r="D23" s="496" t="s">
        <v>523</v>
      </c>
      <c r="E23" s="496"/>
      <c r="F23" s="497" t="str" cm="1">
        <f t="array" ref="F23">_xlfn.IFS(ROW('3 Grade Avg '!A100)&lt;100,"A row has been deleted",COLUMN('3 Grade Avg '!BB1)&lt;54,"A column has been deleted",ROW('3 Grade Avg '!A100)&gt;100,"A row has been inserted",COLUMN('3 Grade Avg '!BB1)&gt;54,"A column has been inserted",((('3 Grade Avg '!$H$32='#_3 Grade Avg '!$H$32)*1+('3 Grade Avg '!$H$33='#_3 Grade Avg '!$H$33)*1+('3 Grade Avg '!$H$34='#_3 Grade Avg '!$H$34)*1+('3 Grade Avg '!$H$35='#_3 Grade Avg '!$H$35)*1+('3 Grade Avg '!$H$36='#_3 Grade Avg '!$H$36)*1+('3 Grade Avg '!$H$37='#_3 Grade Avg '!$H$37)*1+('3 Grade Avg '!$H$38='#_3 Grade Avg '!$H$38)*1+('3 Grade Avg '!$N$31='#_3 Grade Avg '!$N$31)*1)/8)&lt;1,"**SECURITY COMPROMISED**",TRUE=TRUE,"")</f>
        <v/>
      </c>
      <c r="G23" s="497"/>
      <c r="H23" s="497"/>
      <c r="I23" s="458"/>
      <c r="J23" s="458"/>
      <c r="K23" s="458"/>
      <c r="L23" s="458"/>
      <c r="M23" s="458"/>
      <c r="N23" s="458"/>
      <c r="O23" s="458"/>
      <c r="P23" s="458"/>
      <c r="Q23" s="458"/>
      <c r="R23" s="458"/>
      <c r="S23" s="458"/>
      <c r="T23" s="458"/>
      <c r="U23" s="458"/>
      <c r="V23" s="458"/>
      <c r="W23" s="458"/>
      <c r="X23" s="458"/>
      <c r="Y23" s="458"/>
      <c r="Z23" s="458"/>
    </row>
    <row r="24" spans="1:26" x14ac:dyDescent="0.25">
      <c r="A24" s="458"/>
      <c r="B24" s="495">
        <f ca="1">IF('4 RankingsSC'!$D$2="","locked",'4 RankingsSC'!$D$2)</f>
        <v>0</v>
      </c>
      <c r="C24" s="495">
        <f>'4 RankingsSC'!$E$2</f>
        <v>10</v>
      </c>
      <c r="D24" s="496" t="s">
        <v>534</v>
      </c>
      <c r="E24" s="496"/>
      <c r="F24" s="497" t="str" cm="1">
        <f t="array" ref="F24">_xlfn.IFS(ROW('4 Rankings'!A100)&lt;100,"A row has been deleted",COLUMN('4 Rankings'!BB1)&lt;54,"A column has been deleted",ROW('4 Rankings'!A100)&gt;100,"A row has been inserted",COLUMN('4 Rankings'!BB1)&gt;54,"A column has been inserted",TRUE=TRUE,"")</f>
        <v/>
      </c>
      <c r="G24" s="497"/>
      <c r="H24" s="497"/>
      <c r="I24" s="458"/>
      <c r="J24" s="458"/>
      <c r="K24" s="458"/>
      <c r="L24" s="458"/>
      <c r="M24" s="458"/>
      <c r="N24" s="458"/>
      <c r="O24" s="458"/>
      <c r="P24" s="458"/>
      <c r="Q24" s="458"/>
      <c r="R24" s="458"/>
      <c r="S24" s="458"/>
      <c r="T24" s="458"/>
      <c r="U24" s="458"/>
      <c r="V24" s="458"/>
      <c r="W24" s="458"/>
      <c r="X24" s="458"/>
      <c r="Y24" s="458"/>
      <c r="Z24" s="458"/>
    </row>
    <row r="25" spans="1:26" x14ac:dyDescent="0.25">
      <c r="A25" s="458"/>
      <c r="B25" s="495">
        <f ca="1">IF('5 Cities SC'!$D$2="","locked",'5 Cities SC'!$D$2)</f>
        <v>0</v>
      </c>
      <c r="C25" s="495">
        <f>'5 Cities SC'!$E$2</f>
        <v>16</v>
      </c>
      <c r="D25" s="496" t="s">
        <v>536</v>
      </c>
      <c r="E25" s="496"/>
      <c r="F25" s="497" t="str" cm="1">
        <f t="array" ref="F25">_xlfn.IFS(ROW('5 Cities '!A100)&lt;100,"A row has been deleted",COLUMN('5 Cities '!BB1)&lt;54,"A column has been deleted",ROW('5 Cities '!A100)&gt;100,"A row has been inserted",COLUMN('5 Cities '!BB1)&gt;54,"A column has been inserted",((('5 Cities '!$P$27='#_5 Cities '!$P$27)*1+('5 Cities '!$P$28='#_5 Cities '!$P$28)*1+('5 Cities '!$P$29='#_5 Cities '!$P$29)*1+('5 Cities '!$P$30='#_5 Cities '!$P$30)*1+('5 Cities '!$P$31='#_5 Cities '!$P$31)*1+('5 Cities '!$P$32='#_5 Cities '!$P$32)*1+('5 Cities '!$P$33='#_5 Cities '!$P$33)*1+('5 Cities '!$P$34='#_5 Cities '!$P$34)*1+('5 Cities '!$P$35='#_5 Cities '!$P$35)*1+('5 Cities '!$P$36='#_5 Cities '!$P$36)*1+('5 Cities '!$P$37='#_5 Cities '!$P$37)*1+('5 Cities '!$P$38='#_5 Cities '!$P$38)*1)/12)&lt;1,"**SECURITY COMPROMISED**",TRUE=TRUE,"")</f>
        <v/>
      </c>
      <c r="G25" s="497"/>
      <c r="H25" s="497"/>
      <c r="I25" s="458"/>
      <c r="J25" s="458"/>
      <c r="K25" s="458"/>
      <c r="L25" s="458"/>
      <c r="M25" s="458"/>
      <c r="N25" s="458"/>
      <c r="O25" s="458"/>
      <c r="P25" s="458"/>
      <c r="Q25" s="458"/>
      <c r="R25" s="458"/>
      <c r="S25" s="458"/>
      <c r="T25" s="458"/>
      <c r="U25" s="458"/>
      <c r="V25" s="458"/>
      <c r="W25" s="458"/>
      <c r="X25" s="458"/>
      <c r="Y25" s="458"/>
      <c r="Z25" s="458"/>
    </row>
    <row r="26" spans="1:26" x14ac:dyDescent="0.25">
      <c r="A26" s="458"/>
      <c r="B26" s="495">
        <f ca="1">IF('6 Sales Commissions SC'!$D$2="","locked",'6 Sales Commissions SC'!$D$2)</f>
        <v>0</v>
      </c>
      <c r="C26" s="495">
        <f>'6 Sales Commissions SC'!$E$2</f>
        <v>26</v>
      </c>
      <c r="D26" s="496" t="s">
        <v>551</v>
      </c>
      <c r="E26" s="496"/>
      <c r="F26" s="497" t="str" cm="1">
        <f t="array" ref="F26">_xlfn.IFS(ROW('6 Sales Commissions '!A100)&lt;100,"A row has been deleted",COLUMN('6 Sales Commissions '!BB1)&lt;54,"A column has been deleted",ROW('6 Sales Commissions '!A100)&gt;100,"A row has been inserted",COLUMN('6 Sales Commissions '!BB1)&gt;54,"A column has been inserted",((('6 Sales Commissions '!$H$29='#_6 Sales Commissions '!$H$29)*1+('6 Sales Commissions '!$H$30='#_6 Sales Commissions '!$H$30)*1+('6 Sales Commissions '!$H$31='#_6 Sales Commissions '!$H$31)*1+('6 Sales Commissions '!$H$32='#_6 Sales Commissions '!$H$32)*1+('6 Sales Commissions '!$H$33='#_6 Sales Commissions '!$H$33)*1+('6 Sales Commissions '!$H$34='#_6 Sales Commissions '!$H$34)*1+('6 Sales Commissions '!$H$35='#_6 Sales Commissions '!$H$35)*1+('6 Sales Commissions '!$H$36='#_6 Sales Commissions '!$H$36)*1+('6 Sales Commissions '!$H$37='#_6 Sales Commissions '!$H$37)*1+('6 Sales Commissions '!$J$39='#_6 Sales Commissions '!$J$39)*1)/10)&lt;1,"**SECURITY COMPROMISED**",TRUE=TRUE,"")</f>
        <v/>
      </c>
      <c r="G26" s="497"/>
      <c r="H26" s="497"/>
      <c r="I26" s="458"/>
      <c r="J26" s="458"/>
      <c r="K26" s="458"/>
      <c r="L26" s="458"/>
      <c r="M26" s="458"/>
      <c r="N26" s="458"/>
      <c r="O26" s="458"/>
      <c r="P26" s="458"/>
      <c r="Q26" s="458"/>
      <c r="R26" s="458"/>
      <c r="S26" s="458"/>
      <c r="T26" s="458"/>
      <c r="U26" s="458"/>
      <c r="V26" s="458"/>
      <c r="W26" s="458"/>
      <c r="X26" s="458"/>
      <c r="Y26" s="458"/>
      <c r="Z26" s="458"/>
    </row>
    <row r="27" spans="1:26" x14ac:dyDescent="0.25">
      <c r="A27" s="458"/>
      <c r="B27" s="470"/>
      <c r="C27" s="498"/>
      <c r="D27" s="498"/>
      <c r="E27" s="498"/>
      <c r="F27" s="497"/>
      <c r="G27" s="497"/>
      <c r="H27" s="497"/>
      <c r="I27" s="458"/>
      <c r="J27" s="458"/>
      <c r="K27" s="458"/>
      <c r="L27" s="458"/>
      <c r="M27" s="458"/>
      <c r="N27" s="458"/>
      <c r="O27" s="458"/>
      <c r="P27" s="458"/>
      <c r="Q27" s="458"/>
      <c r="R27" s="458"/>
      <c r="S27" s="458"/>
      <c r="T27" s="458"/>
      <c r="U27" s="458"/>
      <c r="V27" s="458"/>
      <c r="W27" s="458"/>
      <c r="X27" s="458"/>
      <c r="Y27" s="458"/>
      <c r="Z27" s="458"/>
    </row>
    <row r="28" spans="1:26" x14ac:dyDescent="0.25">
      <c r="A28" s="458"/>
      <c r="B28" s="499">
        <f ca="1">SUM(B21:B26)</f>
        <v>0</v>
      </c>
      <c r="C28" s="499">
        <f>SUM(C21:C26)</f>
        <v>114</v>
      </c>
      <c r="D28" s="500">
        <f ca="1">IFERROR(ROUNDUP($B$28/$C$28,3),0)</f>
        <v>0</v>
      </c>
      <c r="E28" s="498"/>
      <c r="F28" s="497"/>
      <c r="G28" s="497"/>
      <c r="H28" s="497"/>
      <c r="I28" s="458"/>
      <c r="J28" s="458"/>
      <c r="K28" s="458"/>
      <c r="L28" s="458"/>
      <c r="M28" s="458"/>
      <c r="N28" s="458"/>
      <c r="O28" s="458"/>
      <c r="P28" s="458"/>
      <c r="Q28" s="458"/>
      <c r="R28" s="458"/>
      <c r="S28" s="458"/>
      <c r="T28" s="458"/>
      <c r="U28" s="458"/>
      <c r="V28" s="458"/>
      <c r="W28" s="458"/>
      <c r="X28" s="458"/>
      <c r="Y28" s="458"/>
      <c r="Z28" s="458"/>
    </row>
    <row r="29" spans="1:26" x14ac:dyDescent="0.25">
      <c r="A29" s="458"/>
      <c r="B29" s="470"/>
      <c r="C29" s="498"/>
      <c r="D29" s="498"/>
      <c r="E29" s="498"/>
      <c r="F29" s="497"/>
      <c r="G29" s="497"/>
      <c r="H29" s="497"/>
      <c r="I29" s="458"/>
      <c r="J29" s="458"/>
      <c r="K29" s="458"/>
      <c r="L29" s="458"/>
      <c r="M29" s="458"/>
      <c r="N29" s="458"/>
      <c r="O29" s="458"/>
      <c r="P29" s="458"/>
      <c r="Q29" s="458"/>
      <c r="R29" s="458"/>
      <c r="S29" s="458"/>
      <c r="T29" s="458"/>
      <c r="U29" s="458"/>
      <c r="V29" s="458"/>
      <c r="W29" s="458"/>
      <c r="X29" s="458"/>
      <c r="Y29" s="458"/>
      <c r="Z29" s="458"/>
    </row>
    <row r="30" spans="1:26" x14ac:dyDescent="0.25">
      <c r="A30" s="458"/>
      <c r="B30" s="501" t="s">
        <v>573</v>
      </c>
      <c r="C30" s="498"/>
      <c r="D30" s="498"/>
      <c r="E30" s="498"/>
      <c r="F30" s="497"/>
      <c r="G30" s="497"/>
      <c r="H30" s="497"/>
      <c r="I30" s="458"/>
      <c r="J30" s="458"/>
      <c r="K30" s="458"/>
      <c r="L30" s="458"/>
      <c r="M30" s="458"/>
      <c r="N30" s="458"/>
      <c r="O30" s="458"/>
      <c r="P30" s="458"/>
      <c r="Q30" s="458"/>
      <c r="R30" s="458"/>
      <c r="S30" s="458"/>
      <c r="T30" s="458"/>
      <c r="U30" s="458"/>
      <c r="V30" s="458"/>
      <c r="W30" s="458"/>
      <c r="X30" s="458"/>
      <c r="Y30" s="458"/>
      <c r="Z30" s="458"/>
    </row>
    <row r="31" spans="1:26" x14ac:dyDescent="0.25">
      <c r="A31" s="458"/>
      <c r="B31" s="502">
        <f>IF(Scoreboard!$B$5="Scoreboard",'7 Pay RaiseSC'!$D$2,0)</f>
        <v>0</v>
      </c>
      <c r="C31" s="502">
        <f>'7 Pay RaiseSC'!$E$2</f>
        <v>21</v>
      </c>
      <c r="D31" s="502" t="s">
        <v>572</v>
      </c>
      <c r="E31" s="502"/>
      <c r="F31" s="497" t="str" cm="1">
        <f t="array" ref="F31">_xlfn.IFS(ROW('7 Pay Raise'!A100)&lt;100,"A row has been deleted",COLUMN('7 Pay Raise'!BB1)&lt;54,"A column has been deleted",ROW('7 Pay Raise'!A100)&gt;100,"A row has been inserted",COLUMN('7 Pay Raise'!BB1)&gt;54,"A column has been inserted",((('7 Pay Raise'!$H$29='#_7 Pay Raise'!$H$29)*1+('7 Pay Raise'!$H$30='#_7 Pay Raise'!$H$30)*1+('7 Pay Raise'!$H$31='#_7 Pay Raise'!$H$31)*1+('7 Pay Raise'!$H$32='#_7 Pay Raise'!$H$32)*1+('7 Pay Raise'!$H$33='#_7 Pay Raise'!$H$33)*1+('7 Pay Raise'!$H$34='#_7 Pay Raise'!$H$34)*1+('7 Pay Raise'!$H$35='#_7 Pay Raise'!$H$35)*1+('7 Pay Raise'!$H$36='#_7 Pay Raise'!$H$36)*1)/8)&lt;1,"**SECURITY COMPROMISED**",TRUE=TRUE,"")</f>
        <v/>
      </c>
      <c r="G31" s="497"/>
      <c r="H31" s="497"/>
      <c r="I31" s="458"/>
      <c r="J31" s="458"/>
      <c r="K31" s="458"/>
      <c r="L31" s="458"/>
      <c r="M31" s="458"/>
      <c r="N31" s="458"/>
      <c r="O31" s="458"/>
      <c r="P31" s="458"/>
      <c r="Q31" s="458"/>
      <c r="R31" s="458"/>
      <c r="S31" s="458"/>
      <c r="T31" s="458"/>
      <c r="U31" s="458"/>
      <c r="V31" s="458"/>
      <c r="W31" s="458"/>
      <c r="X31" s="458"/>
      <c r="Y31" s="458"/>
      <c r="Z31" s="458"/>
    </row>
    <row r="32" spans="1:26" x14ac:dyDescent="0.25">
      <c r="A32" s="458"/>
      <c r="B32" s="470"/>
      <c r="C32" s="498"/>
      <c r="D32" s="498"/>
      <c r="E32" s="498"/>
      <c r="F32" s="497"/>
      <c r="G32" s="497"/>
      <c r="H32" s="497"/>
      <c r="I32" s="458"/>
      <c r="J32" s="458"/>
      <c r="K32" s="458"/>
      <c r="L32" s="458"/>
      <c r="M32" s="458"/>
      <c r="N32" s="458"/>
      <c r="O32" s="458"/>
      <c r="P32" s="458"/>
      <c r="Q32" s="458"/>
      <c r="R32" s="458"/>
      <c r="S32" s="458"/>
      <c r="T32" s="458"/>
      <c r="U32" s="458"/>
      <c r="V32" s="458"/>
      <c r="W32" s="458"/>
      <c r="X32" s="458"/>
      <c r="Y32" s="458"/>
      <c r="Z32" s="458"/>
    </row>
    <row r="33" spans="1:26" x14ac:dyDescent="0.25">
      <c r="A33" s="458"/>
      <c r="B33" s="499">
        <f>SUM(B31:B31)</f>
        <v>0</v>
      </c>
      <c r="C33" s="499">
        <f>SUM(C31:C31)</f>
        <v>21</v>
      </c>
      <c r="D33" s="500">
        <f>IFERROR(ROUNDUP($B$33/$C$33,3),0)</f>
        <v>0</v>
      </c>
      <c r="E33" s="498"/>
      <c r="F33" s="497"/>
      <c r="G33" s="497"/>
      <c r="H33" s="497"/>
      <c r="I33" s="458"/>
      <c r="J33" s="458"/>
      <c r="K33" s="458"/>
      <c r="L33" s="458"/>
      <c r="M33" s="458"/>
      <c r="N33" s="458"/>
      <c r="O33" s="458"/>
      <c r="P33" s="458"/>
      <c r="Q33" s="458"/>
      <c r="R33" s="458"/>
      <c r="S33" s="458"/>
      <c r="T33" s="458"/>
      <c r="U33" s="458"/>
      <c r="V33" s="458"/>
      <c r="W33" s="458"/>
      <c r="X33" s="458"/>
      <c r="Y33" s="458"/>
      <c r="Z33" s="458"/>
    </row>
    <row r="34" spans="1:26" x14ac:dyDescent="0.25">
      <c r="A34" s="458"/>
      <c r="B34" s="470"/>
      <c r="C34" s="498"/>
      <c r="D34" s="498"/>
      <c r="E34" s="498"/>
      <c r="F34" s="497"/>
      <c r="G34" s="497"/>
      <c r="H34" s="497"/>
      <c r="I34" s="458"/>
      <c r="J34" s="458"/>
      <c r="K34" s="458"/>
      <c r="L34" s="458"/>
      <c r="M34" s="458"/>
      <c r="N34" s="458"/>
      <c r="O34" s="458"/>
      <c r="P34" s="458"/>
      <c r="Q34" s="458"/>
      <c r="R34" s="458"/>
      <c r="S34" s="458"/>
      <c r="T34" s="458"/>
      <c r="U34" s="458"/>
      <c r="V34" s="458"/>
      <c r="W34" s="458"/>
      <c r="X34" s="458"/>
      <c r="Y34" s="458"/>
      <c r="Z34" s="458"/>
    </row>
    <row r="35" spans="1:26" x14ac:dyDescent="0.25">
      <c r="A35" s="458"/>
      <c r="B35" s="470"/>
      <c r="C35" s="498"/>
      <c r="D35" s="498"/>
      <c r="E35" s="498"/>
      <c r="F35" s="497"/>
      <c r="G35" s="497"/>
      <c r="H35" s="497"/>
      <c r="I35" s="458"/>
      <c r="J35" s="458"/>
      <c r="K35" s="458"/>
      <c r="L35" s="458"/>
      <c r="M35" s="458"/>
      <c r="N35" s="458"/>
      <c r="O35" s="458"/>
      <c r="P35" s="458"/>
      <c r="Q35" s="458"/>
      <c r="R35" s="458"/>
      <c r="S35" s="458"/>
      <c r="T35" s="458"/>
      <c r="U35" s="458"/>
      <c r="V35" s="458"/>
      <c r="W35" s="458"/>
      <c r="X35" s="458"/>
      <c r="Y35" s="458"/>
      <c r="Z35" s="458"/>
    </row>
    <row r="36" spans="1:26" x14ac:dyDescent="0.25">
      <c r="A36" s="458"/>
      <c r="B36" s="470"/>
      <c r="C36" s="498"/>
      <c r="D36" s="498"/>
      <c r="E36" s="498"/>
      <c r="F36" s="497"/>
      <c r="G36" s="497"/>
      <c r="H36" s="497"/>
      <c r="I36" s="458"/>
      <c r="J36" s="458"/>
      <c r="K36" s="458"/>
      <c r="L36" s="458"/>
      <c r="M36" s="458"/>
      <c r="N36" s="458"/>
      <c r="O36" s="458"/>
      <c r="P36" s="458"/>
      <c r="Q36" s="458"/>
      <c r="R36" s="458"/>
      <c r="S36" s="458"/>
      <c r="T36" s="458"/>
      <c r="U36" s="458"/>
      <c r="V36" s="458"/>
      <c r="W36" s="458"/>
      <c r="X36" s="458"/>
      <c r="Y36" s="458"/>
      <c r="Z36" s="458"/>
    </row>
    <row r="37" spans="1:26" x14ac:dyDescent="0.25">
      <c r="A37" s="458"/>
      <c r="B37" s="470"/>
      <c r="C37" s="498"/>
      <c r="D37" s="498"/>
      <c r="E37" s="498"/>
      <c r="F37" s="497"/>
      <c r="G37" s="497"/>
      <c r="H37" s="497"/>
      <c r="I37" s="458"/>
      <c r="J37" s="458"/>
      <c r="K37" s="458"/>
      <c r="L37" s="458"/>
      <c r="M37" s="458"/>
      <c r="N37" s="458"/>
      <c r="O37" s="458"/>
      <c r="P37" s="458"/>
      <c r="Q37" s="458"/>
      <c r="R37" s="458"/>
      <c r="S37" s="458"/>
      <c r="T37" s="458"/>
      <c r="U37" s="458"/>
      <c r="V37" s="458"/>
      <c r="W37" s="458"/>
      <c r="X37" s="458"/>
      <c r="Y37" s="458"/>
      <c r="Z37" s="458"/>
    </row>
    <row r="38" spans="1:26" x14ac:dyDescent="0.25">
      <c r="A38" s="458"/>
      <c r="B38" s="470"/>
      <c r="C38" s="498"/>
      <c r="D38" s="498"/>
      <c r="E38" s="498"/>
      <c r="F38" s="497"/>
      <c r="G38" s="497"/>
      <c r="H38" s="497"/>
      <c r="I38" s="458"/>
      <c r="J38" s="458"/>
      <c r="K38" s="458"/>
      <c r="L38" s="458"/>
      <c r="M38" s="458"/>
      <c r="N38" s="458"/>
      <c r="O38" s="458"/>
      <c r="P38" s="458"/>
      <c r="Q38" s="458"/>
      <c r="R38" s="458"/>
      <c r="S38" s="458"/>
      <c r="T38" s="458"/>
      <c r="U38" s="458"/>
      <c r="V38" s="458"/>
      <c r="W38" s="458"/>
      <c r="X38" s="458"/>
      <c r="Y38" s="458"/>
      <c r="Z38" s="458"/>
    </row>
    <row r="39" spans="1:26" x14ac:dyDescent="0.25">
      <c r="A39" s="458"/>
      <c r="B39" s="470"/>
      <c r="C39" s="498"/>
      <c r="D39" s="498"/>
      <c r="E39" s="498"/>
      <c r="F39" s="497"/>
      <c r="G39" s="497"/>
      <c r="H39" s="497"/>
      <c r="I39" s="458"/>
      <c r="J39" s="458"/>
      <c r="K39" s="458"/>
      <c r="L39" s="458"/>
      <c r="M39" s="458"/>
      <c r="N39" s="458"/>
      <c r="O39" s="458"/>
      <c r="P39" s="458"/>
      <c r="Q39" s="458"/>
      <c r="R39" s="458"/>
      <c r="S39" s="458"/>
      <c r="T39" s="458"/>
      <c r="U39" s="458"/>
      <c r="V39" s="458"/>
      <c r="W39" s="458"/>
      <c r="X39" s="458"/>
      <c r="Y39" s="458"/>
      <c r="Z39" s="458"/>
    </row>
    <row r="40" spans="1:26" x14ac:dyDescent="0.25">
      <c r="A40" s="458"/>
      <c r="B40" s="470"/>
      <c r="C40" s="498"/>
      <c r="D40" s="498"/>
      <c r="E40" s="498"/>
      <c r="F40" s="497"/>
      <c r="G40" s="497"/>
      <c r="H40" s="497"/>
      <c r="I40" s="458"/>
      <c r="J40" s="458"/>
      <c r="K40" s="458"/>
      <c r="L40" s="458"/>
      <c r="M40" s="458"/>
      <c r="N40" s="458"/>
      <c r="O40" s="458"/>
      <c r="P40" s="458"/>
      <c r="Q40" s="458"/>
      <c r="R40" s="458"/>
      <c r="S40" s="458"/>
      <c r="T40" s="458"/>
      <c r="U40" s="458"/>
      <c r="V40" s="458"/>
      <c r="W40" s="458"/>
      <c r="X40" s="458"/>
      <c r="Y40" s="458"/>
      <c r="Z40" s="458"/>
    </row>
    <row r="41" spans="1:26" x14ac:dyDescent="0.25">
      <c r="A41" s="458"/>
      <c r="B41" s="470"/>
      <c r="C41" s="498"/>
      <c r="D41" s="498"/>
      <c r="E41" s="498"/>
      <c r="F41" s="497"/>
      <c r="G41" s="497"/>
      <c r="H41" s="497"/>
      <c r="I41" s="458"/>
      <c r="J41" s="458"/>
      <c r="K41" s="458"/>
      <c r="L41" s="458"/>
      <c r="M41" s="458"/>
      <c r="N41" s="458"/>
      <c r="O41" s="458"/>
      <c r="P41" s="458"/>
      <c r="Q41" s="458"/>
      <c r="R41" s="458"/>
      <c r="S41" s="458"/>
      <c r="T41" s="458"/>
      <c r="U41" s="458"/>
      <c r="V41" s="458"/>
      <c r="W41" s="458"/>
      <c r="X41" s="458"/>
      <c r="Y41" s="458"/>
      <c r="Z41" s="458"/>
    </row>
    <row r="42" spans="1:26" x14ac:dyDescent="0.25">
      <c r="A42" s="458"/>
      <c r="B42" s="470"/>
      <c r="C42" s="498"/>
      <c r="D42" s="498"/>
      <c r="E42" s="498"/>
      <c r="F42" s="497"/>
      <c r="G42" s="497"/>
      <c r="H42" s="497"/>
      <c r="I42" s="458"/>
      <c r="J42" s="458"/>
      <c r="K42" s="458"/>
      <c r="L42" s="458"/>
      <c r="M42" s="458"/>
      <c r="N42" s="458"/>
      <c r="O42" s="458"/>
      <c r="P42" s="458"/>
      <c r="Q42" s="458"/>
      <c r="R42" s="458"/>
      <c r="S42" s="458"/>
      <c r="T42" s="458"/>
      <c r="U42" s="458"/>
      <c r="V42" s="458"/>
      <c r="W42" s="458"/>
      <c r="X42" s="458"/>
      <c r="Y42" s="458"/>
      <c r="Z42" s="458"/>
    </row>
    <row r="43" spans="1:26" x14ac:dyDescent="0.25">
      <c r="A43" s="458"/>
      <c r="B43" s="503" t="s">
        <v>574</v>
      </c>
      <c r="C43" s="498"/>
      <c r="D43" s="498"/>
      <c r="E43" s="498"/>
      <c r="F43" s="497"/>
      <c r="G43" s="497"/>
      <c r="H43" s="497"/>
      <c r="I43" s="458"/>
      <c r="J43" s="458"/>
      <c r="K43" s="458"/>
      <c r="L43" s="458"/>
      <c r="M43" s="458"/>
      <c r="N43" s="458"/>
      <c r="O43" s="458"/>
      <c r="P43" s="458"/>
      <c r="Q43" s="458"/>
      <c r="R43" s="458"/>
      <c r="S43" s="458"/>
      <c r="T43" s="458"/>
      <c r="U43" s="458"/>
      <c r="V43" s="458"/>
      <c r="W43" s="458"/>
      <c r="X43" s="458"/>
      <c r="Y43" s="458"/>
      <c r="Z43" s="458"/>
    </row>
    <row r="44" spans="1:26" x14ac:dyDescent="0.25">
      <c r="A44" s="458"/>
      <c r="B44" s="470"/>
      <c r="C44" s="498"/>
      <c r="D44" s="498"/>
      <c r="E44" s="498"/>
      <c r="F44" s="497"/>
      <c r="G44" s="497"/>
      <c r="H44" s="497"/>
      <c r="I44" s="458"/>
      <c r="J44" s="458"/>
      <c r="K44" s="458"/>
      <c r="L44" s="458"/>
      <c r="M44" s="458"/>
      <c r="N44" s="458"/>
      <c r="O44" s="458"/>
      <c r="P44" s="458"/>
      <c r="Q44" s="458"/>
      <c r="R44" s="458"/>
      <c r="S44" s="458"/>
      <c r="T44" s="458"/>
      <c r="U44" s="458"/>
      <c r="V44" s="458"/>
      <c r="W44" s="458"/>
      <c r="X44" s="458"/>
      <c r="Y44" s="458"/>
      <c r="Z44" s="458"/>
    </row>
    <row r="45" spans="1:26" x14ac:dyDescent="0.25">
      <c r="A45" s="458"/>
      <c r="B45" s="470"/>
      <c r="C45" s="498"/>
      <c r="D45" s="498"/>
      <c r="E45" s="498"/>
      <c r="F45" s="497"/>
      <c r="G45" s="497"/>
      <c r="H45" s="497"/>
      <c r="I45" s="458"/>
      <c r="J45" s="458"/>
      <c r="K45" s="458"/>
      <c r="L45" s="458"/>
      <c r="M45" s="458"/>
      <c r="N45" s="458"/>
      <c r="O45" s="458"/>
      <c r="P45" s="458"/>
      <c r="Q45" s="458"/>
      <c r="R45" s="458"/>
      <c r="S45" s="458"/>
      <c r="T45" s="458"/>
      <c r="U45" s="458"/>
      <c r="V45" s="458"/>
      <c r="W45" s="458"/>
      <c r="X45" s="458"/>
      <c r="Y45" s="458"/>
      <c r="Z45" s="458"/>
    </row>
    <row r="46" spans="1:26" x14ac:dyDescent="0.25">
      <c r="A46" s="458"/>
      <c r="B46" s="470"/>
      <c r="C46" s="498"/>
      <c r="D46" s="498"/>
      <c r="E46" s="498"/>
      <c r="F46" s="497"/>
      <c r="G46" s="497"/>
      <c r="H46" s="497"/>
      <c r="I46" s="458"/>
      <c r="J46" s="458"/>
      <c r="K46" s="458"/>
      <c r="L46" s="458"/>
      <c r="M46" s="458"/>
      <c r="N46" s="458"/>
      <c r="O46" s="458"/>
      <c r="P46" s="458"/>
      <c r="Q46" s="458"/>
      <c r="R46" s="458"/>
      <c r="S46" s="458"/>
      <c r="T46" s="458"/>
      <c r="U46" s="458"/>
      <c r="V46" s="458"/>
      <c r="W46" s="458"/>
      <c r="X46" s="458"/>
      <c r="Y46" s="458"/>
      <c r="Z46" s="458"/>
    </row>
    <row r="47" spans="1:26" x14ac:dyDescent="0.25">
      <c r="A47" s="458"/>
      <c r="B47" s="470"/>
      <c r="C47" s="498"/>
      <c r="D47" s="498"/>
      <c r="E47" s="498"/>
      <c r="F47" s="497"/>
      <c r="G47" s="497"/>
      <c r="H47" s="497"/>
      <c r="I47" s="458"/>
      <c r="J47" s="458"/>
      <c r="K47" s="458"/>
      <c r="L47" s="458"/>
      <c r="M47" s="458"/>
      <c r="N47" s="458"/>
      <c r="O47" s="458"/>
      <c r="P47" s="458"/>
      <c r="Q47" s="458"/>
      <c r="R47" s="458"/>
      <c r="S47" s="458"/>
      <c r="T47" s="458"/>
      <c r="U47" s="458"/>
      <c r="V47" s="458"/>
      <c r="W47" s="458"/>
      <c r="X47" s="458"/>
      <c r="Y47" s="458"/>
      <c r="Z47" s="458"/>
    </row>
    <row r="48" spans="1:26" x14ac:dyDescent="0.25">
      <c r="A48" s="458"/>
      <c r="B48" s="470"/>
      <c r="C48" s="498"/>
      <c r="D48" s="498"/>
      <c r="E48" s="498"/>
      <c r="F48" s="497"/>
      <c r="G48" s="497"/>
      <c r="H48" s="497"/>
      <c r="I48" s="458"/>
      <c r="J48" s="458"/>
      <c r="K48" s="458"/>
      <c r="L48" s="458"/>
      <c r="M48" s="458"/>
      <c r="N48" s="458"/>
      <c r="O48" s="458"/>
      <c r="P48" s="458"/>
      <c r="Q48" s="458"/>
      <c r="R48" s="458"/>
      <c r="S48" s="458"/>
      <c r="T48" s="458"/>
      <c r="U48" s="458"/>
      <c r="V48" s="458"/>
      <c r="W48" s="458"/>
      <c r="X48" s="458"/>
      <c r="Y48" s="458"/>
      <c r="Z48" s="458"/>
    </row>
    <row r="49" spans="1:26" x14ac:dyDescent="0.25">
      <c r="A49" s="458"/>
      <c r="B49" s="470"/>
      <c r="C49" s="498"/>
      <c r="D49" s="498"/>
      <c r="E49" s="498"/>
      <c r="F49" s="497"/>
      <c r="G49" s="497"/>
      <c r="H49" s="497"/>
      <c r="I49" s="458"/>
      <c r="J49" s="458"/>
      <c r="K49" s="458"/>
      <c r="L49" s="458"/>
      <c r="M49" s="458"/>
      <c r="N49" s="458"/>
      <c r="O49" s="458"/>
      <c r="P49" s="458"/>
      <c r="Q49" s="458"/>
      <c r="R49" s="458"/>
      <c r="S49" s="458"/>
      <c r="T49" s="458"/>
      <c r="U49" s="458"/>
      <c r="V49" s="458"/>
      <c r="W49" s="458"/>
      <c r="X49" s="458"/>
      <c r="Y49" s="458"/>
      <c r="Z49" s="458"/>
    </row>
    <row r="50" spans="1:26" x14ac:dyDescent="0.25">
      <c r="A50" s="458"/>
      <c r="B50" s="470"/>
      <c r="C50" s="498"/>
      <c r="D50" s="498"/>
      <c r="E50" s="498"/>
      <c r="F50" s="497"/>
      <c r="G50" s="497"/>
      <c r="H50" s="497"/>
      <c r="I50" s="458"/>
      <c r="J50" s="458"/>
      <c r="K50" s="458"/>
      <c r="L50" s="458"/>
      <c r="M50" s="458"/>
      <c r="N50" s="458"/>
      <c r="O50" s="458"/>
      <c r="P50" s="458"/>
      <c r="Q50" s="458"/>
      <c r="R50" s="458"/>
      <c r="S50" s="458"/>
      <c r="T50" s="458"/>
      <c r="U50" s="458"/>
      <c r="V50" s="458"/>
      <c r="W50" s="458"/>
      <c r="X50" s="458"/>
      <c r="Y50" s="458"/>
      <c r="Z50" s="458"/>
    </row>
    <row r="51" spans="1:26" x14ac:dyDescent="0.25">
      <c r="B51" s="454"/>
      <c r="C51" s="456"/>
      <c r="D51" s="456"/>
      <c r="E51" s="456"/>
      <c r="F51" s="455"/>
      <c r="G51" s="455"/>
      <c r="H51" s="455"/>
    </row>
    <row r="52" spans="1:26" x14ac:dyDescent="0.25">
      <c r="B52" s="454"/>
      <c r="C52" s="456"/>
      <c r="D52" s="456"/>
      <c r="E52" s="456"/>
      <c r="F52" s="455"/>
      <c r="G52" s="455"/>
      <c r="H52" s="455"/>
    </row>
    <row r="53" spans="1:26" x14ac:dyDescent="0.25">
      <c r="B53" s="454"/>
      <c r="C53" s="456"/>
      <c r="D53" s="456"/>
      <c r="E53" s="456"/>
      <c r="F53" s="455"/>
      <c r="G53" s="455"/>
      <c r="H53" s="455"/>
    </row>
    <row r="54" spans="1:26" x14ac:dyDescent="0.25">
      <c r="B54" s="454"/>
      <c r="C54" s="456"/>
      <c r="D54" s="456"/>
      <c r="E54" s="456"/>
      <c r="F54" s="455"/>
      <c r="G54" s="455"/>
      <c r="H54" s="455"/>
    </row>
    <row r="55" spans="1:26" x14ac:dyDescent="0.25">
      <c r="B55" s="454"/>
      <c r="C55" s="456"/>
      <c r="D55" s="456"/>
      <c r="E55" s="456"/>
      <c r="F55" s="455"/>
      <c r="G55" s="455"/>
      <c r="H55" s="455"/>
    </row>
    <row r="56" spans="1:26" x14ac:dyDescent="0.25">
      <c r="B56" s="454"/>
      <c r="C56" s="456"/>
      <c r="D56" s="456"/>
      <c r="E56" s="456"/>
      <c r="F56" s="455"/>
      <c r="G56" s="455"/>
      <c r="H56" s="455"/>
    </row>
    <row r="57" spans="1:26" x14ac:dyDescent="0.25">
      <c r="B57" s="454"/>
      <c r="C57" s="456"/>
      <c r="D57" s="456"/>
      <c r="E57" s="456"/>
      <c r="F57" s="455"/>
      <c r="G57" s="455"/>
      <c r="H57" s="455"/>
    </row>
    <row r="58" spans="1:26" x14ac:dyDescent="0.25">
      <c r="B58" s="454"/>
      <c r="C58" s="456"/>
      <c r="D58" s="456"/>
      <c r="E58" s="456"/>
      <c r="F58" s="455"/>
      <c r="G58" s="455"/>
      <c r="H58" s="455"/>
    </row>
    <row r="59" spans="1:26" x14ac:dyDescent="0.25">
      <c r="B59" s="454"/>
      <c r="C59" s="456"/>
      <c r="D59" s="456"/>
      <c r="E59" s="456"/>
      <c r="F59" s="455"/>
      <c r="G59" s="455"/>
      <c r="H59" s="455"/>
    </row>
    <row r="60" spans="1:26" x14ac:dyDescent="0.25">
      <c r="B60" s="454"/>
      <c r="C60" s="456"/>
      <c r="D60" s="456"/>
      <c r="E60" s="456"/>
      <c r="F60" s="455"/>
      <c r="G60" s="455"/>
      <c r="H60" s="455"/>
    </row>
    <row r="61" spans="1:26" x14ac:dyDescent="0.25">
      <c r="B61" s="454"/>
      <c r="C61" s="456"/>
      <c r="D61" s="456"/>
      <c r="E61" s="456"/>
      <c r="F61" s="455"/>
      <c r="G61" s="455"/>
      <c r="H61" s="455"/>
    </row>
    <row r="62" spans="1:26" x14ac:dyDescent="0.25">
      <c r="B62" s="454"/>
      <c r="C62" s="456"/>
      <c r="D62" s="456"/>
      <c r="E62" s="456"/>
      <c r="F62" s="455"/>
      <c r="G62" s="455"/>
      <c r="H62" s="455"/>
    </row>
    <row r="63" spans="1:26" x14ac:dyDescent="0.25">
      <c r="B63" s="454"/>
      <c r="C63" s="456"/>
      <c r="D63" s="456"/>
      <c r="E63" s="456"/>
      <c r="F63" s="455"/>
      <c r="G63" s="455"/>
      <c r="H63" s="455"/>
    </row>
    <row r="64" spans="1:26" x14ac:dyDescent="0.25">
      <c r="B64" s="454"/>
      <c r="C64" s="456"/>
      <c r="D64" s="456"/>
      <c r="E64" s="456"/>
      <c r="F64" s="455"/>
      <c r="G64" s="455"/>
      <c r="H64" s="455"/>
    </row>
    <row r="65" spans="2:8" x14ac:dyDescent="0.25">
      <c r="B65" s="454"/>
      <c r="C65" s="456"/>
      <c r="D65" s="456"/>
      <c r="E65" s="456"/>
      <c r="F65" s="455"/>
      <c r="G65" s="455"/>
      <c r="H65" s="455"/>
    </row>
    <row r="66" spans="2:8" x14ac:dyDescent="0.25">
      <c r="B66" s="454"/>
      <c r="C66" s="456"/>
      <c r="D66" s="456"/>
      <c r="E66" s="456"/>
      <c r="F66" s="455"/>
      <c r="G66" s="455"/>
      <c r="H66" s="455"/>
    </row>
    <row r="67" spans="2:8" x14ac:dyDescent="0.25">
      <c r="B67" s="454"/>
      <c r="C67" s="456"/>
      <c r="D67" s="456"/>
      <c r="E67" s="456"/>
      <c r="F67" s="455"/>
      <c r="G67" s="455"/>
      <c r="H67" s="455"/>
    </row>
    <row r="68" spans="2:8" x14ac:dyDescent="0.25">
      <c r="B68" s="454"/>
      <c r="C68" s="456"/>
      <c r="D68" s="456"/>
      <c r="E68" s="456"/>
      <c r="F68" s="455"/>
      <c r="G68" s="455"/>
      <c r="H68" s="455"/>
    </row>
    <row r="69" spans="2:8" x14ac:dyDescent="0.25">
      <c r="B69" s="454"/>
      <c r="C69" s="456"/>
      <c r="D69" s="456"/>
      <c r="E69" s="456"/>
      <c r="F69" s="455"/>
      <c r="G69" s="455"/>
      <c r="H69" s="455"/>
    </row>
    <row r="70" spans="2:8" x14ac:dyDescent="0.25">
      <c r="B70" s="454"/>
      <c r="C70" s="456"/>
      <c r="D70" s="456"/>
      <c r="E70" s="456"/>
      <c r="F70" s="455"/>
      <c r="G70" s="455"/>
      <c r="H70" s="455"/>
    </row>
    <row r="71" spans="2:8" x14ac:dyDescent="0.25">
      <c r="B71" s="454"/>
      <c r="C71" s="456"/>
      <c r="D71" s="456"/>
      <c r="E71" s="456"/>
      <c r="F71" s="455"/>
      <c r="G71" s="455"/>
      <c r="H71" s="455"/>
    </row>
    <row r="72" spans="2:8" x14ac:dyDescent="0.25">
      <c r="B72" s="454"/>
      <c r="C72" s="456"/>
      <c r="D72" s="456"/>
      <c r="E72" s="456"/>
      <c r="F72" s="455"/>
      <c r="G72" s="455"/>
      <c r="H72" s="455"/>
    </row>
    <row r="73" spans="2:8" x14ac:dyDescent="0.25">
      <c r="B73" s="454"/>
      <c r="C73" s="456"/>
      <c r="D73" s="456"/>
      <c r="E73" s="456"/>
      <c r="F73" s="455"/>
      <c r="G73" s="455"/>
      <c r="H73" s="455"/>
    </row>
    <row r="74" spans="2:8" x14ac:dyDescent="0.25">
      <c r="B74" s="454"/>
      <c r="C74" s="456"/>
      <c r="D74" s="456"/>
      <c r="E74" s="456"/>
      <c r="F74" s="455"/>
      <c r="G74" s="455"/>
      <c r="H74" s="455"/>
    </row>
    <row r="75" spans="2:8" x14ac:dyDescent="0.25">
      <c r="B75" s="454"/>
      <c r="C75" s="456"/>
      <c r="D75" s="456"/>
      <c r="E75" s="456"/>
      <c r="F75" s="455"/>
      <c r="G75" s="455"/>
      <c r="H75" s="455"/>
    </row>
    <row r="76" spans="2:8" x14ac:dyDescent="0.25">
      <c r="B76" s="454"/>
      <c r="C76" s="456"/>
      <c r="D76" s="456"/>
      <c r="E76" s="456"/>
      <c r="F76" s="455"/>
      <c r="G76" s="455"/>
      <c r="H76" s="455"/>
    </row>
    <row r="77" spans="2:8" x14ac:dyDescent="0.25">
      <c r="B77" s="454"/>
      <c r="C77" s="456"/>
      <c r="D77" s="456"/>
      <c r="E77" s="456"/>
      <c r="F77" s="455"/>
      <c r="G77" s="455"/>
      <c r="H77" s="455"/>
    </row>
    <row r="78" spans="2:8" x14ac:dyDescent="0.25">
      <c r="B78" s="454"/>
      <c r="C78" s="456"/>
      <c r="D78" s="456"/>
      <c r="E78" s="456"/>
      <c r="F78" s="455"/>
      <c r="G78" s="455"/>
      <c r="H78" s="455"/>
    </row>
    <row r="79" spans="2:8" x14ac:dyDescent="0.25">
      <c r="B79" s="454"/>
      <c r="C79" s="456"/>
      <c r="D79" s="456"/>
      <c r="E79" s="456"/>
      <c r="F79" s="455"/>
      <c r="G79" s="455"/>
      <c r="H79" s="455"/>
    </row>
    <row r="80" spans="2:8" x14ac:dyDescent="0.25">
      <c r="B80" s="454"/>
      <c r="C80" s="456"/>
      <c r="D80" s="456"/>
      <c r="E80" s="456"/>
      <c r="F80" s="455"/>
      <c r="G80" s="455"/>
      <c r="H80" s="455"/>
    </row>
    <row r="81" spans="2:8" x14ac:dyDescent="0.25">
      <c r="B81" s="454"/>
      <c r="C81" s="456"/>
      <c r="D81" s="456"/>
      <c r="E81" s="456"/>
      <c r="F81" s="455"/>
      <c r="G81" s="455"/>
      <c r="H81" s="455"/>
    </row>
    <row r="82" spans="2:8" x14ac:dyDescent="0.25">
      <c r="B82" s="454"/>
      <c r="C82" s="456"/>
      <c r="D82" s="456"/>
      <c r="E82" s="456"/>
      <c r="F82" s="455"/>
      <c r="G82" s="455"/>
      <c r="H82" s="455"/>
    </row>
    <row r="83" spans="2:8" x14ac:dyDescent="0.25">
      <c r="B83" s="454"/>
      <c r="C83" s="456"/>
      <c r="D83" s="456"/>
      <c r="E83" s="456"/>
      <c r="F83" s="455"/>
      <c r="G83" s="455"/>
      <c r="H83" s="455"/>
    </row>
    <row r="84" spans="2:8" x14ac:dyDescent="0.25">
      <c r="B84" s="454"/>
      <c r="C84" s="456"/>
      <c r="D84" s="456"/>
      <c r="E84" s="456"/>
      <c r="F84" s="455"/>
      <c r="G84" s="455"/>
      <c r="H84" s="455"/>
    </row>
    <row r="85" spans="2:8" x14ac:dyDescent="0.25">
      <c r="B85" s="454"/>
      <c r="C85" s="456"/>
      <c r="D85" s="456"/>
      <c r="E85" s="456"/>
      <c r="F85" s="455"/>
      <c r="G85" s="455"/>
      <c r="H85" s="455"/>
    </row>
    <row r="86" spans="2:8" x14ac:dyDescent="0.25">
      <c r="B86" s="454"/>
      <c r="C86" s="456"/>
      <c r="D86" s="456"/>
      <c r="E86" s="456"/>
      <c r="F86" s="455"/>
      <c r="G86" s="455"/>
      <c r="H86" s="455"/>
    </row>
    <row r="87" spans="2:8" x14ac:dyDescent="0.25">
      <c r="B87" s="454"/>
      <c r="C87" s="456"/>
      <c r="D87" s="456"/>
      <c r="E87" s="456"/>
      <c r="F87" s="455"/>
      <c r="G87" s="455"/>
      <c r="H87" s="455"/>
    </row>
    <row r="88" spans="2:8" x14ac:dyDescent="0.25">
      <c r="B88" s="454"/>
      <c r="C88" s="456"/>
      <c r="D88" s="456"/>
      <c r="E88" s="456"/>
      <c r="F88" s="455"/>
      <c r="G88" s="455"/>
      <c r="H88" s="455"/>
    </row>
    <row r="89" spans="2:8" x14ac:dyDescent="0.25">
      <c r="B89" s="454"/>
      <c r="C89" s="456"/>
      <c r="D89" s="456"/>
      <c r="E89" s="456"/>
      <c r="F89" s="455"/>
      <c r="G89" s="455"/>
      <c r="H89" s="455"/>
    </row>
    <row r="90" spans="2:8" x14ac:dyDescent="0.25">
      <c r="B90" s="454"/>
      <c r="C90" s="456"/>
      <c r="D90" s="456"/>
      <c r="E90" s="456"/>
      <c r="F90" s="455"/>
      <c r="G90" s="455"/>
      <c r="H90" s="455"/>
    </row>
    <row r="91" spans="2:8" x14ac:dyDescent="0.25">
      <c r="B91" s="454"/>
      <c r="C91" s="456"/>
      <c r="D91" s="456"/>
      <c r="E91" s="456"/>
      <c r="F91" s="455"/>
      <c r="G91" s="455"/>
      <c r="H91" s="455"/>
    </row>
    <row r="92" spans="2:8" x14ac:dyDescent="0.25">
      <c r="B92" s="454"/>
      <c r="C92" s="456"/>
      <c r="D92" s="456"/>
      <c r="E92" s="456"/>
      <c r="F92" s="455"/>
      <c r="G92" s="455"/>
      <c r="H92" s="455"/>
    </row>
    <row r="93" spans="2:8" x14ac:dyDescent="0.25">
      <c r="B93" s="454"/>
      <c r="C93" s="456"/>
      <c r="D93" s="456"/>
      <c r="E93" s="456"/>
      <c r="F93" s="455"/>
      <c r="G93" s="455"/>
      <c r="H93" s="455"/>
    </row>
    <row r="94" spans="2:8" x14ac:dyDescent="0.25">
      <c r="B94" s="454"/>
      <c r="C94" s="456"/>
      <c r="D94" s="456"/>
      <c r="E94" s="456"/>
      <c r="F94" s="455"/>
      <c r="G94" s="455"/>
      <c r="H94" s="455"/>
    </row>
    <row r="95" spans="2:8" x14ac:dyDescent="0.25">
      <c r="B95" s="454"/>
      <c r="C95" s="456"/>
      <c r="D95" s="456"/>
      <c r="E95" s="456"/>
      <c r="F95" s="455"/>
      <c r="G95" s="455"/>
      <c r="H95" s="455"/>
    </row>
    <row r="96" spans="2:8" x14ac:dyDescent="0.25">
      <c r="B96" s="454"/>
      <c r="C96" s="456"/>
      <c r="D96" s="456"/>
      <c r="E96" s="456"/>
      <c r="F96" s="455"/>
      <c r="G96" s="455"/>
      <c r="H96" s="455"/>
    </row>
    <row r="97" spans="2:8" x14ac:dyDescent="0.25">
      <c r="B97" s="454"/>
      <c r="C97" s="456"/>
      <c r="D97" s="456"/>
      <c r="E97" s="456"/>
      <c r="F97" s="455"/>
      <c r="G97" s="455"/>
      <c r="H97" s="455"/>
    </row>
    <row r="98" spans="2:8" x14ac:dyDescent="0.25">
      <c r="B98" s="454"/>
      <c r="C98" s="456"/>
      <c r="D98" s="456"/>
      <c r="E98" s="456"/>
      <c r="F98" s="455"/>
      <c r="G98" s="455"/>
      <c r="H98" s="455"/>
    </row>
    <row r="99" spans="2:8" x14ac:dyDescent="0.25">
      <c r="B99" s="454"/>
      <c r="C99" s="456"/>
      <c r="D99" s="456"/>
      <c r="E99" s="456"/>
      <c r="F99" s="455"/>
      <c r="G99" s="455"/>
      <c r="H99" s="455"/>
    </row>
    <row r="100" spans="2:8" x14ac:dyDescent="0.25">
      <c r="B100" s="454"/>
      <c r="C100" s="456"/>
      <c r="D100" s="456"/>
      <c r="E100" s="456"/>
      <c r="F100" s="455"/>
      <c r="G100" s="455"/>
      <c r="H100" s="455"/>
    </row>
    <row r="101" spans="2:8" x14ac:dyDescent="0.25">
      <c r="B101" s="454"/>
      <c r="C101" s="456"/>
      <c r="D101" s="456"/>
      <c r="E101" s="456"/>
      <c r="F101" s="455"/>
      <c r="G101" s="455"/>
      <c r="H101" s="455"/>
    </row>
    <row r="102" spans="2:8" x14ac:dyDescent="0.25">
      <c r="B102" s="454"/>
      <c r="C102" s="456"/>
      <c r="D102" s="456"/>
      <c r="E102" s="456"/>
      <c r="F102" s="455"/>
      <c r="G102" s="455"/>
      <c r="H102" s="455"/>
    </row>
    <row r="103" spans="2:8" x14ac:dyDescent="0.25">
      <c r="B103" s="454"/>
      <c r="C103" s="456"/>
      <c r="D103" s="456"/>
      <c r="E103" s="456"/>
      <c r="F103" s="455"/>
      <c r="G103" s="455"/>
      <c r="H103" s="455"/>
    </row>
    <row r="104" spans="2:8" x14ac:dyDescent="0.25">
      <c r="B104" s="454"/>
      <c r="C104" s="456"/>
      <c r="D104" s="456"/>
      <c r="E104" s="456"/>
      <c r="F104" s="455"/>
      <c r="G104" s="455"/>
      <c r="H104" s="455"/>
    </row>
    <row r="105" spans="2:8" x14ac:dyDescent="0.25">
      <c r="B105" s="454"/>
      <c r="C105" s="456"/>
      <c r="D105" s="456"/>
      <c r="E105" s="456"/>
      <c r="F105" s="455"/>
      <c r="G105" s="455"/>
      <c r="H105" s="455"/>
    </row>
    <row r="106" spans="2:8" x14ac:dyDescent="0.25">
      <c r="B106" s="454"/>
      <c r="C106" s="456"/>
      <c r="D106" s="456"/>
      <c r="E106" s="456"/>
      <c r="F106" s="455"/>
      <c r="G106" s="455"/>
      <c r="H106" s="455"/>
    </row>
    <row r="107" spans="2:8" x14ac:dyDescent="0.25">
      <c r="B107" s="454"/>
      <c r="C107" s="456"/>
      <c r="D107" s="456"/>
      <c r="E107" s="456"/>
      <c r="F107" s="455"/>
      <c r="G107" s="455"/>
      <c r="H107" s="455"/>
    </row>
    <row r="108" spans="2:8" x14ac:dyDescent="0.25">
      <c r="B108" s="454"/>
      <c r="C108" s="456"/>
      <c r="D108" s="456"/>
      <c r="E108" s="456"/>
      <c r="F108" s="455"/>
      <c r="G108" s="455"/>
      <c r="H108" s="455"/>
    </row>
    <row r="109" spans="2:8" x14ac:dyDescent="0.25">
      <c r="B109" s="454"/>
      <c r="C109" s="456"/>
      <c r="D109" s="456"/>
      <c r="E109" s="456"/>
      <c r="F109" s="455"/>
      <c r="G109" s="455"/>
      <c r="H109" s="455"/>
    </row>
    <row r="110" spans="2:8" x14ac:dyDescent="0.25">
      <c r="B110" s="454"/>
      <c r="C110" s="456"/>
      <c r="D110" s="456"/>
      <c r="E110" s="456"/>
      <c r="F110" s="455"/>
      <c r="G110" s="455"/>
      <c r="H110" s="455"/>
    </row>
    <row r="111" spans="2:8" x14ac:dyDescent="0.25">
      <c r="B111" s="454"/>
      <c r="C111" s="456"/>
      <c r="D111" s="456"/>
      <c r="E111" s="456"/>
      <c r="F111" s="455"/>
      <c r="G111" s="455"/>
      <c r="H111" s="455"/>
    </row>
    <row r="112" spans="2:8" x14ac:dyDescent="0.25">
      <c r="B112" s="454"/>
      <c r="C112" s="456"/>
      <c r="D112" s="456"/>
      <c r="E112" s="456"/>
      <c r="F112" s="455"/>
      <c r="G112" s="455"/>
      <c r="H112" s="455"/>
    </row>
    <row r="113" spans="2:8" x14ac:dyDescent="0.25">
      <c r="B113" s="454"/>
      <c r="C113" s="456"/>
      <c r="D113" s="456"/>
      <c r="E113" s="456"/>
      <c r="F113" s="455"/>
      <c r="G113" s="455"/>
      <c r="H113" s="455"/>
    </row>
    <row r="114" spans="2:8" x14ac:dyDescent="0.25">
      <c r="B114" s="454"/>
      <c r="C114" s="456"/>
      <c r="D114" s="456"/>
      <c r="E114" s="456"/>
      <c r="F114" s="455"/>
      <c r="G114" s="455"/>
      <c r="H114" s="455"/>
    </row>
    <row r="115" spans="2:8" x14ac:dyDescent="0.25">
      <c r="B115" s="454"/>
      <c r="C115" s="456"/>
      <c r="D115" s="456"/>
      <c r="E115" s="456"/>
      <c r="F115" s="455"/>
      <c r="G115" s="455"/>
      <c r="H115" s="455"/>
    </row>
    <row r="116" spans="2:8" x14ac:dyDescent="0.25">
      <c r="B116" s="454"/>
      <c r="C116" s="456"/>
      <c r="D116" s="456"/>
      <c r="E116" s="456"/>
      <c r="F116" s="455"/>
      <c r="G116" s="455"/>
      <c r="H116" s="455"/>
    </row>
    <row r="117" spans="2:8" x14ac:dyDescent="0.25">
      <c r="B117" s="454"/>
      <c r="C117" s="456"/>
      <c r="D117" s="456"/>
      <c r="E117" s="456"/>
      <c r="F117" s="455"/>
      <c r="G117" s="455"/>
      <c r="H117" s="455"/>
    </row>
    <row r="118" spans="2:8" x14ac:dyDescent="0.25">
      <c r="B118" s="454"/>
      <c r="C118" s="456"/>
      <c r="D118" s="456"/>
      <c r="E118" s="456"/>
      <c r="F118" s="455"/>
      <c r="G118" s="455"/>
      <c r="H118" s="455"/>
    </row>
    <row r="119" spans="2:8" x14ac:dyDescent="0.25">
      <c r="B119" s="454"/>
      <c r="C119" s="456"/>
      <c r="D119" s="456"/>
      <c r="E119" s="456"/>
      <c r="F119" s="455"/>
      <c r="G119" s="455"/>
      <c r="H119" s="455"/>
    </row>
    <row r="120" spans="2:8" x14ac:dyDescent="0.25">
      <c r="B120" s="454"/>
      <c r="C120" s="456"/>
      <c r="D120" s="456"/>
      <c r="E120" s="456"/>
      <c r="F120" s="455"/>
      <c r="G120" s="455"/>
      <c r="H120" s="455"/>
    </row>
    <row r="121" spans="2:8" x14ac:dyDescent="0.25">
      <c r="B121" s="454"/>
      <c r="C121" s="456"/>
      <c r="D121" s="456"/>
      <c r="E121" s="456"/>
      <c r="F121" s="455"/>
      <c r="G121" s="455"/>
      <c r="H121" s="455"/>
    </row>
    <row r="122" spans="2:8" x14ac:dyDescent="0.25">
      <c r="B122" s="454"/>
      <c r="C122" s="456"/>
      <c r="D122" s="456"/>
      <c r="E122" s="456"/>
      <c r="F122" s="455"/>
      <c r="G122" s="455"/>
      <c r="H122" s="455"/>
    </row>
    <row r="123" spans="2:8" x14ac:dyDescent="0.25">
      <c r="B123" s="454"/>
      <c r="C123" s="456"/>
      <c r="D123" s="456"/>
      <c r="E123" s="456"/>
      <c r="F123" s="455"/>
      <c r="G123" s="455"/>
      <c r="H123" s="455"/>
    </row>
    <row r="124" spans="2:8" x14ac:dyDescent="0.25">
      <c r="B124" s="454"/>
      <c r="C124" s="456"/>
      <c r="D124" s="456"/>
      <c r="E124" s="456"/>
      <c r="F124" s="455"/>
      <c r="G124" s="455"/>
      <c r="H124" s="455"/>
    </row>
    <row r="125" spans="2:8" x14ac:dyDescent="0.25">
      <c r="B125" s="454"/>
      <c r="C125" s="456"/>
      <c r="D125" s="456"/>
      <c r="E125" s="456"/>
      <c r="F125" s="455"/>
      <c r="G125" s="455"/>
      <c r="H125" s="455"/>
    </row>
    <row r="126" spans="2:8" x14ac:dyDescent="0.25">
      <c r="B126" s="454"/>
      <c r="C126" s="456"/>
      <c r="D126" s="456"/>
      <c r="E126" s="456"/>
      <c r="F126" s="455"/>
      <c r="G126" s="455"/>
      <c r="H126" s="455"/>
    </row>
    <row r="127" spans="2:8" x14ac:dyDescent="0.25">
      <c r="B127" s="454"/>
      <c r="C127" s="456"/>
      <c r="D127" s="456"/>
      <c r="E127" s="456"/>
      <c r="F127" s="455"/>
      <c r="G127" s="455"/>
      <c r="H127" s="455"/>
    </row>
    <row r="128" spans="2:8" x14ac:dyDescent="0.25">
      <c r="B128" s="454"/>
      <c r="C128" s="456"/>
      <c r="D128" s="456"/>
      <c r="E128" s="456"/>
      <c r="F128" s="455"/>
      <c r="G128" s="455"/>
      <c r="H128" s="455"/>
    </row>
    <row r="129" spans="2:8" x14ac:dyDescent="0.25">
      <c r="B129" s="454"/>
      <c r="C129" s="456"/>
      <c r="D129" s="456"/>
      <c r="E129" s="456"/>
      <c r="F129" s="455"/>
      <c r="G129" s="455"/>
      <c r="H129" s="455"/>
    </row>
    <row r="130" spans="2:8" x14ac:dyDescent="0.25">
      <c r="B130" s="454"/>
      <c r="C130" s="456"/>
      <c r="D130" s="456"/>
      <c r="E130" s="456"/>
      <c r="F130" s="455"/>
      <c r="G130" s="455"/>
      <c r="H130" s="455"/>
    </row>
    <row r="131" spans="2:8" x14ac:dyDescent="0.25">
      <c r="B131" s="454"/>
      <c r="C131" s="456"/>
      <c r="D131" s="456"/>
      <c r="E131" s="456"/>
    </row>
    <row r="132" spans="2:8" x14ac:dyDescent="0.25">
      <c r="B132" s="454"/>
      <c r="C132" s="456"/>
      <c r="D132" s="456"/>
      <c r="E132" s="456"/>
    </row>
    <row r="133" spans="2:8" x14ac:dyDescent="0.25">
      <c r="B133" s="454"/>
      <c r="C133" s="456"/>
      <c r="D133" s="456"/>
      <c r="E133" s="456"/>
    </row>
  </sheetData>
  <sheetProtection algorithmName="SHA-512" hashValue="wRNdPeZ6bWmZfN+On+TlefQt44SNIHNiqoildU2b1PGg7KNQ+gEDtUAbOlHj8G7aeV+q2P4Ow3Q01otQyC9p1Q==" saltValue="/b6wQhkAEPhQgeR+8aQslg==" spinCount="100000" sheet="1" objects="1" scenarios="1" selectLockedCells="1"/>
  <mergeCells count="110">
    <mergeCell ref="F129:H129"/>
    <mergeCell ref="F130:H130"/>
    <mergeCell ref="F123:H123"/>
    <mergeCell ref="F124:H124"/>
    <mergeCell ref="F125:H125"/>
    <mergeCell ref="F126:H126"/>
    <mergeCell ref="F127:H127"/>
    <mergeCell ref="F128:H128"/>
    <mergeCell ref="F117:H117"/>
    <mergeCell ref="F118:H118"/>
    <mergeCell ref="F119:H119"/>
    <mergeCell ref="F120:H120"/>
    <mergeCell ref="F121:H121"/>
    <mergeCell ref="F122:H122"/>
    <mergeCell ref="F111:H111"/>
    <mergeCell ref="F112:H112"/>
    <mergeCell ref="F113:H113"/>
    <mergeCell ref="F114:H114"/>
    <mergeCell ref="F115:H115"/>
    <mergeCell ref="F116:H116"/>
    <mergeCell ref="F105:H105"/>
    <mergeCell ref="F106:H106"/>
    <mergeCell ref="F107:H107"/>
    <mergeCell ref="F108:H108"/>
    <mergeCell ref="F109:H109"/>
    <mergeCell ref="F110:H110"/>
    <mergeCell ref="F99:H99"/>
    <mergeCell ref="F100:H100"/>
    <mergeCell ref="F101:H101"/>
    <mergeCell ref="F102:H102"/>
    <mergeCell ref="F103:H103"/>
    <mergeCell ref="F104:H104"/>
    <mergeCell ref="F93:H93"/>
    <mergeCell ref="F94:H94"/>
    <mergeCell ref="F95:H95"/>
    <mergeCell ref="F96:H96"/>
    <mergeCell ref="F97:H97"/>
    <mergeCell ref="F98:H98"/>
    <mergeCell ref="F87:H87"/>
    <mergeCell ref="F88:H88"/>
    <mergeCell ref="F89:H89"/>
    <mergeCell ref="F90:H90"/>
    <mergeCell ref="F91:H91"/>
    <mergeCell ref="F92:H92"/>
    <mergeCell ref="F81:H81"/>
    <mergeCell ref="F82:H82"/>
    <mergeCell ref="F83:H83"/>
    <mergeCell ref="F84:H84"/>
    <mergeCell ref="F85:H85"/>
    <mergeCell ref="F86:H86"/>
    <mergeCell ref="F75:H75"/>
    <mergeCell ref="F76:H76"/>
    <mergeCell ref="F77:H77"/>
    <mergeCell ref="F78:H78"/>
    <mergeCell ref="F79:H79"/>
    <mergeCell ref="F80:H80"/>
    <mergeCell ref="F69:H69"/>
    <mergeCell ref="F70:H70"/>
    <mergeCell ref="F71:H71"/>
    <mergeCell ref="F72:H72"/>
    <mergeCell ref="F73:H73"/>
    <mergeCell ref="F74:H74"/>
    <mergeCell ref="F63:H63"/>
    <mergeCell ref="F64:H64"/>
    <mergeCell ref="F65:H65"/>
    <mergeCell ref="F66:H66"/>
    <mergeCell ref="F67:H67"/>
    <mergeCell ref="F68:H68"/>
    <mergeCell ref="F57:H57"/>
    <mergeCell ref="F58:H58"/>
    <mergeCell ref="F59:H59"/>
    <mergeCell ref="F60:H60"/>
    <mergeCell ref="F61:H61"/>
    <mergeCell ref="F62:H62"/>
    <mergeCell ref="F51:H51"/>
    <mergeCell ref="F52:H52"/>
    <mergeCell ref="F53:H53"/>
    <mergeCell ref="F54:H54"/>
    <mergeCell ref="F55:H55"/>
    <mergeCell ref="F56:H56"/>
    <mergeCell ref="F45:H45"/>
    <mergeCell ref="F46:H46"/>
    <mergeCell ref="F47:H47"/>
    <mergeCell ref="F48:H48"/>
    <mergeCell ref="F49:H49"/>
    <mergeCell ref="F50:H50"/>
    <mergeCell ref="F39:H39"/>
    <mergeCell ref="F40:H40"/>
    <mergeCell ref="F41:H41"/>
    <mergeCell ref="F42:H42"/>
    <mergeCell ref="F43:H43"/>
    <mergeCell ref="F44:H44"/>
    <mergeCell ref="F33:H33"/>
    <mergeCell ref="F34:H34"/>
    <mergeCell ref="F35:H35"/>
    <mergeCell ref="F36:H36"/>
    <mergeCell ref="F37:H37"/>
    <mergeCell ref="F38:H38"/>
    <mergeCell ref="F27:H27"/>
    <mergeCell ref="F28:H28"/>
    <mergeCell ref="F29:H29"/>
    <mergeCell ref="F30:H30"/>
    <mergeCell ref="F31:H31"/>
    <mergeCell ref="F32:H32"/>
    <mergeCell ref="F21:H21"/>
    <mergeCell ref="F22:H22"/>
    <mergeCell ref="F23:H23"/>
    <mergeCell ref="F24:H24"/>
    <mergeCell ref="F25:H25"/>
    <mergeCell ref="F26:H26"/>
  </mergeCells>
  <conditionalFormatting sqref="A1:XFD1048576">
    <cfRule type="expression" dxfId="318" priority="8">
      <formula>$E$4="Excel version: Invalid"</formula>
    </cfRule>
    <cfRule type="expression" dxfId="317" priority="9" stopIfTrue="1">
      <formula>$F$4="Error: Please use Office 2021 desktop version or newer"</formula>
    </cfRule>
  </conditionalFormatting>
  <conditionalFormatting sqref="B21:F21">
    <cfRule type="expression" dxfId="316" priority="7" stopIfTrue="1">
      <formula>$F$21&lt;&gt;""</formula>
    </cfRule>
  </conditionalFormatting>
  <conditionalFormatting sqref="B22:F22">
    <cfRule type="expression" dxfId="315" priority="6" stopIfTrue="1">
      <formula>$F$22&lt;&gt;""</formula>
    </cfRule>
  </conditionalFormatting>
  <conditionalFormatting sqref="B23:F23">
    <cfRule type="expression" dxfId="314" priority="5" stopIfTrue="1">
      <formula>$F$23&lt;&gt;""</formula>
    </cfRule>
  </conditionalFormatting>
  <conditionalFormatting sqref="B24:F24">
    <cfRule type="expression" dxfId="313" priority="4" stopIfTrue="1">
      <formula>$F$24&lt;&gt;""</formula>
    </cfRule>
  </conditionalFormatting>
  <conditionalFormatting sqref="B25:F25">
    <cfRule type="expression" dxfId="312" priority="3" stopIfTrue="1">
      <formula>$F$25&lt;&gt;""</formula>
    </cfRule>
  </conditionalFormatting>
  <conditionalFormatting sqref="B26:F26">
    <cfRule type="expression" dxfId="311" priority="2" stopIfTrue="1">
      <formula>$F$26&lt;&gt;""</formula>
    </cfRule>
  </conditionalFormatting>
  <conditionalFormatting sqref="B31:F31">
    <cfRule type="expression" dxfId="5" priority="1" stopIfTrue="1">
      <formula>$F$31&lt;&gt;""</formula>
    </cfRule>
  </conditionalFormatting>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63449-BBF2-D548-AB86-01E57B7AB2BB}">
  <sheetPr>
    <tabColor rgb="FF7030A0"/>
  </sheetPr>
  <dimension ref="A1:AO74"/>
  <sheetViews>
    <sheetView showGridLines="0" zoomScale="120" zoomScaleNormal="120" zoomScalePageLayoutView="80" workbookViewId="0">
      <selection activeCell="A3" sqref="A3"/>
    </sheetView>
  </sheetViews>
  <sheetFormatPr baseColWidth="10" defaultColWidth="60.6640625" defaultRowHeight="16" x14ac:dyDescent="0.2"/>
  <cols>
    <col min="1" max="3" width="1" style="84" customWidth="1"/>
    <col min="4" max="4" width="8.83203125" style="84" customWidth="1"/>
    <col min="5" max="5" width="16" style="84" customWidth="1"/>
    <col min="6" max="6" width="11.6640625" style="84" bestFit="1" customWidth="1"/>
    <col min="7" max="7" width="13" style="84" customWidth="1"/>
    <col min="8" max="8" width="14.83203125" style="84" customWidth="1"/>
    <col min="9" max="9" width="14" style="84" customWidth="1"/>
    <col min="10" max="10" width="15" style="84" customWidth="1"/>
    <col min="11" max="11" width="19.6640625" style="84" customWidth="1"/>
    <col min="12" max="12" width="13.1640625" style="84" bestFit="1" customWidth="1"/>
    <col min="13" max="13" width="13.5" style="84" customWidth="1"/>
    <col min="14" max="14" width="11.83203125" style="84" customWidth="1"/>
    <col min="15" max="15" width="12.1640625" style="84" bestFit="1" customWidth="1"/>
    <col min="16" max="16" width="129" style="84" customWidth="1"/>
    <col min="17" max="17" width="15" style="84" customWidth="1"/>
    <col min="18" max="18" width="2.6640625" style="84" customWidth="1"/>
    <col min="19" max="19" width="12" style="84" customWidth="1"/>
    <col min="20" max="20" width="10.83203125" style="84" customWidth="1"/>
    <col min="21" max="16384" width="60.6640625" style="84"/>
  </cols>
  <sheetData>
    <row r="1" spans="1:41" s="399" customFormat="1" x14ac:dyDescent="0.2">
      <c r="A1" s="436"/>
      <c r="B1" s="436"/>
      <c r="C1" s="436"/>
      <c r="D1" s="436"/>
      <c r="E1" s="436"/>
      <c r="F1" s="436"/>
      <c r="G1" s="436"/>
      <c r="H1" s="436"/>
      <c r="I1" s="436"/>
      <c r="J1" s="436"/>
      <c r="K1" s="436"/>
      <c r="L1" s="436" t="str" cm="1">
        <f t="array" ref="L1">_xlfn.IFS(ROW(A100)&lt;100,"Undo deleted row or quit without saving",COLUMN(AZ1)&lt;52,"Undo deleted column or quit without saving",ROW(A100)&gt;100,"Undo inserted row or quit without saving",COLUMN(AZ1)&gt;52,"Undo inserted column or quit without saving",Scoreboard!$F$31&lt;&gt;"","Security compromised: Undo last action or quit without saving",TRUE=TRUE,"Joe Bobcat")</f>
        <v>Joe Bobcat</v>
      </c>
      <c r="M1" s="436"/>
      <c r="N1" s="436"/>
      <c r="O1" s="436" t="s">
        <v>557</v>
      </c>
      <c r="P1" s="436" t="s">
        <v>507</v>
      </c>
      <c r="Q1" s="436"/>
      <c r="R1" s="436"/>
      <c r="S1" s="436"/>
      <c r="T1" s="436"/>
      <c r="U1" s="436"/>
      <c r="V1" s="450" t="s">
        <v>512</v>
      </c>
      <c r="W1" s="436"/>
      <c r="X1" s="436"/>
      <c r="Y1" s="436"/>
      <c r="Z1" s="436"/>
      <c r="AA1" s="436"/>
      <c r="AB1" s="436"/>
      <c r="AC1" s="436"/>
      <c r="AD1" s="436"/>
      <c r="AE1" s="436"/>
      <c r="AF1" s="436"/>
      <c r="AG1" s="436"/>
      <c r="AH1" s="436"/>
      <c r="AI1" s="436"/>
      <c r="AJ1" s="436"/>
      <c r="AK1" s="436"/>
      <c r="AL1" s="436"/>
      <c r="AM1" s="436"/>
      <c r="AN1" s="436"/>
      <c r="AO1" s="436"/>
    </row>
    <row r="2" spans="1:41" s="399" customFormat="1" ht="26" x14ac:dyDescent="0.3">
      <c r="A2" s="437" t="str">
        <f ca="1">IF(ISNUMBER(SEARCH("#REF!",_xlfn.FORMULATEXT(INDIRECT("'7 Pay RaiseSC'!"&amp;CELL("address"))))),"DRAGGING CELLS IS NOT PERMITTED. PLEASE UNDO LAST ACTION!!","Feedback turned off - please check your work")</f>
        <v>Feedback turned off - please check your work</v>
      </c>
      <c r="B2" s="436"/>
      <c r="C2" s="436"/>
      <c r="D2" s="436"/>
      <c r="E2" s="436"/>
      <c r="F2" s="436"/>
      <c r="G2" s="436"/>
      <c r="H2" s="436"/>
      <c r="I2" s="436"/>
      <c r="J2" s="436"/>
      <c r="K2" s="436"/>
      <c r="L2" s="436"/>
      <c r="M2" s="436"/>
      <c r="N2" s="436"/>
      <c r="O2" s="436"/>
      <c r="P2" s="436"/>
      <c r="Q2" s="436"/>
      <c r="R2" s="436"/>
      <c r="S2" s="451" t="str">
        <f ca="1">IF(Scoreboard!$E$4="Excel version: Invalid","****ERROR: Scoreboard requires Excel 365 or 2021 to run****", "")</f>
        <v/>
      </c>
      <c r="T2" s="436"/>
      <c r="U2" s="436"/>
      <c r="V2" s="436"/>
      <c r="W2" s="436"/>
      <c r="X2" s="436"/>
      <c r="Y2" s="436"/>
      <c r="Z2" s="436"/>
      <c r="AA2" s="436"/>
      <c r="AB2" s="436"/>
      <c r="AC2" s="436"/>
      <c r="AD2" s="436"/>
      <c r="AE2" s="436"/>
      <c r="AF2" s="436"/>
      <c r="AG2" s="436"/>
      <c r="AH2" s="436"/>
      <c r="AI2" s="436"/>
      <c r="AJ2" s="436"/>
      <c r="AK2" s="436"/>
      <c r="AL2" s="436"/>
      <c r="AM2" s="436"/>
      <c r="AN2" s="436"/>
      <c r="AO2" s="436"/>
    </row>
    <row r="3" spans="1:41" ht="5" customHeight="1" x14ac:dyDescent="0.2"/>
    <row r="4" spans="1:41" ht="9" customHeight="1" x14ac:dyDescent="0.2"/>
    <row r="5" spans="1:41" ht="19" x14ac:dyDescent="0.25">
      <c r="E5" s="149" t="s">
        <v>216</v>
      </c>
      <c r="F5" s="159"/>
      <c r="G5" s="159"/>
      <c r="H5" s="159"/>
      <c r="I5" s="159"/>
      <c r="J5" s="159"/>
      <c r="K5" s="159"/>
      <c r="L5" s="159"/>
      <c r="M5" s="160"/>
      <c r="N5" s="213"/>
    </row>
    <row r="6" spans="1:41" x14ac:dyDescent="0.2">
      <c r="E6" s="161" t="s">
        <v>217</v>
      </c>
      <c r="F6" s="162"/>
      <c r="G6" s="162"/>
      <c r="H6" s="162"/>
      <c r="I6" s="162"/>
      <c r="J6" s="162"/>
      <c r="K6" s="162"/>
      <c r="L6" s="162"/>
      <c r="M6" s="163"/>
      <c r="N6" s="213"/>
    </row>
    <row r="7" spans="1:41" x14ac:dyDescent="0.2">
      <c r="E7" s="161"/>
      <c r="F7" s="162"/>
      <c r="G7" s="162"/>
      <c r="H7" s="162"/>
      <c r="I7" s="162"/>
      <c r="J7" s="162"/>
      <c r="K7" s="162"/>
      <c r="L7" s="162"/>
      <c r="M7" s="163"/>
      <c r="N7" s="213"/>
    </row>
    <row r="8" spans="1:41" x14ac:dyDescent="0.2">
      <c r="E8" s="164"/>
      <c r="F8" s="165"/>
      <c r="G8" s="165"/>
      <c r="H8" s="165"/>
      <c r="I8" s="165"/>
      <c r="J8" s="165"/>
      <c r="K8" s="165"/>
      <c r="L8" s="165"/>
      <c r="M8" s="166"/>
      <c r="N8" s="213"/>
    </row>
    <row r="9" spans="1:41" x14ac:dyDescent="0.2">
      <c r="E9" s="167" t="s">
        <v>2</v>
      </c>
      <c r="F9" s="168"/>
      <c r="G9" s="168"/>
      <c r="H9" s="168"/>
      <c r="I9" s="168"/>
      <c r="J9" s="168"/>
      <c r="K9" s="168"/>
      <c r="L9" s="168"/>
      <c r="M9" s="169"/>
      <c r="N9" s="213"/>
    </row>
    <row r="10" spans="1:41" x14ac:dyDescent="0.2">
      <c r="E10" s="214" t="s">
        <v>218</v>
      </c>
      <c r="F10" s="168"/>
      <c r="G10" s="168"/>
      <c r="H10" s="168"/>
      <c r="I10" s="168"/>
      <c r="J10" s="168"/>
      <c r="K10" s="168"/>
      <c r="L10" s="168"/>
      <c r="M10" s="169"/>
      <c r="N10" s="213"/>
    </row>
    <row r="11" spans="1:41" x14ac:dyDescent="0.2">
      <c r="E11" s="171" t="s">
        <v>219</v>
      </c>
      <c r="F11" s="168"/>
      <c r="G11" s="168"/>
      <c r="H11" s="168"/>
      <c r="I11" s="168"/>
      <c r="J11" s="168"/>
      <c r="K11" s="168"/>
      <c r="L11" s="168"/>
      <c r="M11" s="169"/>
      <c r="N11" s="213"/>
    </row>
    <row r="12" spans="1:41" x14ac:dyDescent="0.2">
      <c r="E12" s="171" t="s">
        <v>220</v>
      </c>
      <c r="F12" s="168"/>
      <c r="G12" s="168"/>
      <c r="H12" s="168"/>
      <c r="I12" s="168"/>
      <c r="J12" s="168"/>
      <c r="K12" s="168"/>
      <c r="L12" s="168"/>
      <c r="M12" s="169"/>
      <c r="N12" s="213"/>
    </row>
    <row r="13" spans="1:41" x14ac:dyDescent="0.2">
      <c r="E13" s="171" t="s">
        <v>221</v>
      </c>
      <c r="F13" s="168"/>
      <c r="G13" s="168"/>
      <c r="H13" s="168"/>
      <c r="I13" s="168"/>
      <c r="J13" s="168"/>
      <c r="K13" s="168"/>
      <c r="L13" s="168"/>
      <c r="M13" s="169"/>
      <c r="N13" s="213"/>
    </row>
    <row r="14" spans="1:41" x14ac:dyDescent="0.2">
      <c r="E14" s="171" t="s">
        <v>222</v>
      </c>
      <c r="F14" s="168"/>
      <c r="G14" s="168"/>
      <c r="H14" s="168"/>
      <c r="I14" s="168"/>
      <c r="J14" s="168"/>
      <c r="K14" s="168"/>
      <c r="L14" s="168"/>
      <c r="M14" s="169"/>
      <c r="N14" s="213"/>
    </row>
    <row r="15" spans="1:41" x14ac:dyDescent="0.2">
      <c r="E15" s="174" t="s">
        <v>223</v>
      </c>
      <c r="F15" s="168"/>
      <c r="G15" s="168"/>
      <c r="H15" s="168"/>
      <c r="I15" s="168"/>
      <c r="J15" s="168"/>
      <c r="K15" s="168"/>
      <c r="L15" s="168"/>
      <c r="M15" s="169"/>
      <c r="N15" s="213"/>
    </row>
    <row r="16" spans="1:41" ht="16" customHeight="1" x14ac:dyDescent="0.2">
      <c r="E16" s="215" t="s">
        <v>224</v>
      </c>
      <c r="F16" s="216"/>
      <c r="G16" s="216"/>
      <c r="H16" s="216"/>
      <c r="I16" s="216"/>
      <c r="J16" s="216"/>
      <c r="K16" s="216"/>
      <c r="L16" s="216"/>
      <c r="M16" s="217"/>
      <c r="N16" s="213"/>
    </row>
    <row r="17" spans="5:17" x14ac:dyDescent="0.2">
      <c r="E17" s="218" t="s">
        <v>225</v>
      </c>
      <c r="F17" s="219"/>
      <c r="G17" s="219"/>
      <c r="H17" s="219"/>
      <c r="I17" s="219"/>
      <c r="J17" s="219"/>
      <c r="K17" s="219"/>
      <c r="L17" s="219"/>
      <c r="M17" s="220"/>
      <c r="N17" s="213"/>
    </row>
    <row r="18" spans="5:17" x14ac:dyDescent="0.2">
      <c r="E18" s="221" t="s">
        <v>226</v>
      </c>
      <c r="F18" s="168"/>
      <c r="G18" s="168"/>
      <c r="H18" s="168"/>
      <c r="I18" s="168"/>
      <c r="J18" s="168"/>
      <c r="K18" s="168"/>
      <c r="L18" s="168"/>
      <c r="M18" s="169"/>
      <c r="N18" s="213"/>
    </row>
    <row r="19" spans="5:17" x14ac:dyDescent="0.2">
      <c r="E19" s="222"/>
      <c r="F19" s="180"/>
      <c r="G19" s="180"/>
      <c r="H19" s="180"/>
      <c r="I19" s="180"/>
      <c r="J19" s="180"/>
      <c r="K19" s="180"/>
      <c r="L19" s="180"/>
      <c r="M19" s="181"/>
      <c r="N19" s="213"/>
    </row>
    <row r="20" spans="5:17" x14ac:dyDescent="0.2">
      <c r="N20" s="213"/>
    </row>
    <row r="21" spans="5:17" ht="17" x14ac:dyDescent="0.2">
      <c r="E21" s="203" t="s">
        <v>227</v>
      </c>
      <c r="G21" s="223" t="s">
        <v>228</v>
      </c>
      <c r="H21" s="224"/>
      <c r="K21" s="223" t="s">
        <v>229</v>
      </c>
      <c r="L21" s="224"/>
      <c r="N21" s="213"/>
    </row>
    <row r="22" spans="5:17" ht="17" x14ac:dyDescent="0.2">
      <c r="E22" s="225" t="s">
        <v>230</v>
      </c>
      <c r="G22" s="226" t="s">
        <v>231</v>
      </c>
      <c r="H22" s="227">
        <v>0</v>
      </c>
      <c r="I22" s="228"/>
      <c r="K22" s="229" t="s">
        <v>232</v>
      </c>
      <c r="L22" s="226" t="s">
        <v>233</v>
      </c>
    </row>
    <row r="23" spans="5:17" x14ac:dyDescent="0.2">
      <c r="E23" s="225" t="s">
        <v>234</v>
      </c>
      <c r="G23" s="226" t="s">
        <v>235</v>
      </c>
      <c r="H23" s="227">
        <v>36000</v>
      </c>
      <c r="I23" s="228"/>
      <c r="K23" s="207" t="s">
        <v>15</v>
      </c>
      <c r="L23" s="230">
        <v>0.05</v>
      </c>
    </row>
    <row r="24" spans="5:17" x14ac:dyDescent="0.2">
      <c r="G24" s="226" t="s">
        <v>236</v>
      </c>
      <c r="H24" s="227">
        <v>42000</v>
      </c>
      <c r="I24" s="228"/>
      <c r="K24" s="207" t="s">
        <v>16</v>
      </c>
      <c r="L24" s="230">
        <v>0.03</v>
      </c>
    </row>
    <row r="25" spans="5:17" x14ac:dyDescent="0.2">
      <c r="K25" s="207" t="s">
        <v>17</v>
      </c>
      <c r="L25" s="230">
        <v>0</v>
      </c>
    </row>
    <row r="27" spans="5:17" ht="34" x14ac:dyDescent="0.2">
      <c r="I27" s="231" t="s">
        <v>237</v>
      </c>
      <c r="K27" s="231" t="s">
        <v>193</v>
      </c>
      <c r="L27" s="231" t="s">
        <v>196</v>
      </c>
      <c r="M27" s="231" t="s">
        <v>193</v>
      </c>
      <c r="N27" s="231" t="s">
        <v>238</v>
      </c>
    </row>
    <row r="28" spans="5:17" ht="37.75" customHeight="1" x14ac:dyDescent="0.2">
      <c r="E28" s="232" t="s">
        <v>239</v>
      </c>
      <c r="F28" s="197" t="s">
        <v>240</v>
      </c>
      <c r="G28" s="197" t="s">
        <v>227</v>
      </c>
      <c r="H28" s="197" t="s">
        <v>241</v>
      </c>
      <c r="I28" s="197" t="s">
        <v>242</v>
      </c>
      <c r="J28" s="197" t="s">
        <v>232</v>
      </c>
      <c r="K28" s="197" t="s">
        <v>243</v>
      </c>
      <c r="L28" s="197" t="s">
        <v>244</v>
      </c>
      <c r="M28" s="233" t="s">
        <v>245</v>
      </c>
      <c r="N28" s="233" t="s">
        <v>246</v>
      </c>
      <c r="P28" s="234" t="s">
        <v>20</v>
      </c>
      <c r="Q28" s="235" t="s">
        <v>21</v>
      </c>
    </row>
    <row r="29" spans="5:17" ht="92" customHeight="1" x14ac:dyDescent="0.2">
      <c r="E29" s="236" t="s">
        <v>247</v>
      </c>
      <c r="F29" s="237">
        <v>17</v>
      </c>
      <c r="G29" s="225" t="s">
        <v>234</v>
      </c>
      <c r="H29" s="434">
        <v>44726.73</v>
      </c>
      <c r="I29" s="238"/>
      <c r="J29" s="207" t="s">
        <v>16</v>
      </c>
      <c r="K29" s="238"/>
      <c r="L29" s="238"/>
      <c r="M29" s="323"/>
      <c r="N29" s="432"/>
      <c r="P29" s="239" t="s">
        <v>248</v>
      </c>
      <c r="Q29" s="433"/>
    </row>
    <row r="30" spans="5:17" ht="92" customHeight="1" x14ac:dyDescent="0.2">
      <c r="E30" s="236" t="s">
        <v>249</v>
      </c>
      <c r="F30" s="237">
        <v>2</v>
      </c>
      <c r="G30" s="225" t="s">
        <v>230</v>
      </c>
      <c r="H30" s="434">
        <v>29746</v>
      </c>
      <c r="I30" s="238"/>
      <c r="J30" s="207" t="s">
        <v>17</v>
      </c>
      <c r="K30" s="238"/>
      <c r="L30" s="238"/>
      <c r="M30" s="323"/>
      <c r="N30" s="432"/>
      <c r="P30" s="239" t="s">
        <v>250</v>
      </c>
      <c r="Q30" s="433"/>
    </row>
    <row r="31" spans="5:17" ht="92" customHeight="1" x14ac:dyDescent="0.2">
      <c r="E31" s="236" t="s">
        <v>251</v>
      </c>
      <c r="F31" s="237">
        <v>27</v>
      </c>
      <c r="G31" s="225" t="s">
        <v>230</v>
      </c>
      <c r="H31" s="434">
        <v>61261.1</v>
      </c>
      <c r="I31" s="238"/>
      <c r="J31" s="207" t="s">
        <v>16</v>
      </c>
      <c r="K31" s="238"/>
      <c r="L31" s="238"/>
      <c r="M31" s="323"/>
      <c r="N31" s="432"/>
      <c r="P31" s="239" t="s">
        <v>252</v>
      </c>
      <c r="Q31" s="433"/>
    </row>
    <row r="32" spans="5:17" ht="92" customHeight="1" x14ac:dyDescent="0.2">
      <c r="E32" s="236" t="s">
        <v>253</v>
      </c>
      <c r="F32" s="237">
        <v>14</v>
      </c>
      <c r="G32" s="225" t="s">
        <v>234</v>
      </c>
      <c r="H32" s="434">
        <v>38430.160000000003</v>
      </c>
      <c r="I32" s="238"/>
      <c r="J32" s="207" t="s">
        <v>15</v>
      </c>
      <c r="K32" s="238"/>
      <c r="L32" s="238"/>
      <c r="M32" s="323"/>
      <c r="N32" s="432"/>
      <c r="P32" s="239" t="s">
        <v>254</v>
      </c>
      <c r="Q32" s="433"/>
    </row>
    <row r="33" spans="5:17" ht="107" customHeight="1" x14ac:dyDescent="0.2">
      <c r="E33" s="236" t="s">
        <v>255</v>
      </c>
      <c r="F33" s="237">
        <v>8</v>
      </c>
      <c r="G33" s="225" t="s">
        <v>230</v>
      </c>
      <c r="H33" s="434">
        <v>34164.129999999997</v>
      </c>
      <c r="I33" s="238"/>
      <c r="J33" s="207" t="s">
        <v>17</v>
      </c>
      <c r="K33" s="238"/>
      <c r="L33" s="238"/>
      <c r="M33" s="323"/>
      <c r="N33" s="432"/>
      <c r="P33" s="239" t="s">
        <v>256</v>
      </c>
      <c r="Q33" s="433"/>
    </row>
    <row r="34" spans="5:17" x14ac:dyDescent="0.2">
      <c r="E34" s="236" t="s">
        <v>257</v>
      </c>
      <c r="F34" s="237">
        <v>21</v>
      </c>
      <c r="G34" s="225" t="s">
        <v>230</v>
      </c>
      <c r="H34" s="434">
        <v>39728.019999999997</v>
      </c>
      <c r="I34" s="238"/>
      <c r="J34" s="207" t="s">
        <v>15</v>
      </c>
      <c r="K34" s="238"/>
      <c r="L34" s="238"/>
      <c r="M34" s="323"/>
      <c r="N34" s="432"/>
      <c r="Q34"/>
    </row>
    <row r="35" spans="5:17" x14ac:dyDescent="0.2">
      <c r="E35" s="236" t="s">
        <v>258</v>
      </c>
      <c r="F35" s="237">
        <v>14</v>
      </c>
      <c r="G35" s="225" t="s">
        <v>230</v>
      </c>
      <c r="H35" s="434">
        <v>51496.77</v>
      </c>
      <c r="I35" s="238"/>
      <c r="J35" s="207" t="s">
        <v>17</v>
      </c>
      <c r="K35" s="238"/>
      <c r="L35" s="238"/>
      <c r="M35" s="323"/>
      <c r="N35" s="432"/>
    </row>
    <row r="36" spans="5:17" x14ac:dyDescent="0.2">
      <c r="E36" s="236" t="s">
        <v>259</v>
      </c>
      <c r="F36" s="237">
        <v>6</v>
      </c>
      <c r="G36" s="225" t="s">
        <v>234</v>
      </c>
      <c r="H36" s="434">
        <v>48835.71</v>
      </c>
      <c r="I36" s="238"/>
      <c r="J36" s="207" t="s">
        <v>15</v>
      </c>
      <c r="K36" s="238"/>
      <c r="L36" s="238"/>
      <c r="M36" s="323"/>
      <c r="N36" s="432"/>
    </row>
    <row r="37" spans="5:17" ht="15.5" customHeight="1" x14ac:dyDescent="0.2">
      <c r="E37" s="236" t="s">
        <v>260</v>
      </c>
      <c r="F37" s="237">
        <v>29</v>
      </c>
      <c r="G37" s="225" t="s">
        <v>230</v>
      </c>
      <c r="H37" s="240">
        <v>37268.730000000003</v>
      </c>
      <c r="I37" s="238"/>
      <c r="J37" s="207" t="s">
        <v>15</v>
      </c>
      <c r="K37" s="238"/>
      <c r="L37" s="238"/>
      <c r="M37" s="323"/>
      <c r="N37" s="432"/>
    </row>
    <row r="38" spans="5:17" ht="15.5" customHeight="1" x14ac:dyDescent="0.2">
      <c r="E38" s="236" t="s">
        <v>261</v>
      </c>
      <c r="F38" s="237">
        <v>12</v>
      </c>
      <c r="G38" s="225" t="s">
        <v>230</v>
      </c>
      <c r="H38" s="240">
        <v>31008.240000000002</v>
      </c>
      <c r="I38" s="238"/>
      <c r="J38" s="207" t="s">
        <v>15</v>
      </c>
      <c r="K38" s="238"/>
      <c r="L38" s="238"/>
      <c r="M38" s="323"/>
      <c r="N38" s="432"/>
    </row>
    <row r="39" spans="5:17" ht="15.5" customHeight="1" x14ac:dyDescent="0.2">
      <c r="E39" s="236" t="s">
        <v>262</v>
      </c>
      <c r="F39" s="237">
        <v>4</v>
      </c>
      <c r="G39" s="225" t="s">
        <v>234</v>
      </c>
      <c r="H39" s="240">
        <v>31927</v>
      </c>
      <c r="I39" s="238"/>
      <c r="J39" s="207" t="s">
        <v>16</v>
      </c>
      <c r="K39" s="238"/>
      <c r="L39" s="238"/>
      <c r="M39" s="323"/>
      <c r="N39" s="432"/>
    </row>
    <row r="40" spans="5:17" ht="15.5" customHeight="1" x14ac:dyDescent="0.2">
      <c r="E40" s="236" t="s">
        <v>263</v>
      </c>
      <c r="F40" s="237">
        <v>12</v>
      </c>
      <c r="G40" s="225" t="s">
        <v>230</v>
      </c>
      <c r="H40" s="240">
        <v>40194.9</v>
      </c>
      <c r="I40" s="238"/>
      <c r="J40" s="207" t="s">
        <v>17</v>
      </c>
      <c r="K40" s="238"/>
      <c r="L40" s="238"/>
      <c r="M40" s="323"/>
      <c r="N40" s="432"/>
    </row>
    <row r="41" spans="5:17" ht="17" x14ac:dyDescent="0.2">
      <c r="G41" s="197" t="s">
        <v>264</v>
      </c>
      <c r="H41" s="435"/>
    </row>
    <row r="43" spans="5:17" ht="16" customHeight="1" x14ac:dyDescent="0.2">
      <c r="M43"/>
      <c r="N43"/>
      <c r="O43"/>
      <c r="P43"/>
    </row>
    <row r="44" spans="5:17" x14ac:dyDescent="0.2">
      <c r="M44"/>
      <c r="N44"/>
      <c r="O44"/>
      <c r="P44"/>
    </row>
    <row r="45" spans="5:17" ht="84" customHeight="1" x14ac:dyDescent="0.2">
      <c r="M45"/>
      <c r="N45"/>
      <c r="O45"/>
      <c r="P45"/>
    </row>
    <row r="46" spans="5:17" ht="100.25" customHeight="1" x14ac:dyDescent="0.2">
      <c r="M46"/>
      <c r="N46"/>
      <c r="O46"/>
      <c r="P46"/>
    </row>
    <row r="47" spans="5:17" ht="91.25" customHeight="1" x14ac:dyDescent="0.2">
      <c r="M47"/>
      <c r="N47"/>
      <c r="O47"/>
      <c r="P47"/>
    </row>
    <row r="48" spans="5:17" ht="91.25" customHeight="1" x14ac:dyDescent="0.2">
      <c r="M48"/>
      <c r="N48"/>
      <c r="O48"/>
      <c r="P48"/>
    </row>
    <row r="49" spans="5:16" ht="91.25" customHeight="1" x14ac:dyDescent="0.2">
      <c r="M49"/>
      <c r="N49"/>
      <c r="O49"/>
      <c r="P49"/>
    </row>
    <row r="50" spans="5:16" ht="16" customHeight="1" x14ac:dyDescent="0.2">
      <c r="M50"/>
      <c r="N50"/>
      <c r="O50"/>
      <c r="P50"/>
    </row>
    <row r="51" spans="5:16" x14ac:dyDescent="0.2">
      <c r="E51"/>
      <c r="F51"/>
      <c r="G51"/>
      <c r="H51"/>
      <c r="I51"/>
      <c r="J51"/>
      <c r="K51"/>
      <c r="L51"/>
      <c r="M51"/>
      <c r="N51"/>
      <c r="O51"/>
      <c r="P51"/>
    </row>
    <row r="52" spans="5:16" x14ac:dyDescent="0.2">
      <c r="E52"/>
      <c r="F52"/>
      <c r="G52"/>
      <c r="H52"/>
      <c r="I52"/>
      <c r="J52"/>
      <c r="K52"/>
      <c r="L52"/>
    </row>
    <row r="53" spans="5:16" x14ac:dyDescent="0.2">
      <c r="E53"/>
      <c r="F53"/>
      <c r="G53"/>
      <c r="H53"/>
      <c r="I53"/>
      <c r="J53"/>
      <c r="K53"/>
      <c r="L53"/>
    </row>
    <row r="54" spans="5:16" x14ac:dyDescent="0.2">
      <c r="E54"/>
      <c r="F54"/>
      <c r="G54"/>
      <c r="H54"/>
      <c r="I54"/>
      <c r="J54"/>
      <c r="K54"/>
      <c r="L54"/>
    </row>
    <row r="55" spans="5:16" x14ac:dyDescent="0.2">
      <c r="E55"/>
      <c r="F55"/>
      <c r="G55"/>
      <c r="H55"/>
      <c r="I55"/>
      <c r="J55"/>
      <c r="K55"/>
      <c r="L55"/>
    </row>
    <row r="56" spans="5:16" x14ac:dyDescent="0.2">
      <c r="E56"/>
      <c r="F56"/>
      <c r="G56"/>
      <c r="H56"/>
      <c r="I56"/>
      <c r="J56"/>
      <c r="K56"/>
      <c r="L56"/>
    </row>
    <row r="57" spans="5:16" x14ac:dyDescent="0.2">
      <c r="E57"/>
      <c r="F57"/>
      <c r="G57"/>
      <c r="H57"/>
      <c r="I57"/>
      <c r="J57"/>
      <c r="K57"/>
      <c r="L57"/>
    </row>
    <row r="58" spans="5:16" x14ac:dyDescent="0.2">
      <c r="E58"/>
      <c r="F58"/>
      <c r="G58"/>
      <c r="H58"/>
      <c r="I58"/>
      <c r="J58"/>
      <c r="K58"/>
      <c r="L58"/>
    </row>
    <row r="59" spans="5:16" x14ac:dyDescent="0.2">
      <c r="E59"/>
      <c r="F59"/>
      <c r="G59"/>
      <c r="H59"/>
      <c r="I59"/>
      <c r="J59"/>
      <c r="K59"/>
      <c r="L59"/>
    </row>
    <row r="60" spans="5:16" x14ac:dyDescent="0.2">
      <c r="E60"/>
      <c r="F60"/>
      <c r="G60"/>
      <c r="H60"/>
      <c r="I60"/>
      <c r="J60"/>
      <c r="K60"/>
      <c r="L60"/>
    </row>
    <row r="61" spans="5:16" x14ac:dyDescent="0.2">
      <c r="E61"/>
      <c r="F61"/>
      <c r="G61"/>
      <c r="H61"/>
      <c r="I61"/>
      <c r="J61"/>
      <c r="K61"/>
      <c r="L61"/>
    </row>
    <row r="62" spans="5:16" x14ac:dyDescent="0.2">
      <c r="E62"/>
      <c r="F62"/>
      <c r="G62"/>
      <c r="H62"/>
      <c r="I62"/>
      <c r="J62"/>
      <c r="K62"/>
      <c r="L62"/>
    </row>
    <row r="63" spans="5:16" x14ac:dyDescent="0.2">
      <c r="E63"/>
      <c r="F63"/>
      <c r="G63"/>
      <c r="H63"/>
      <c r="I63"/>
      <c r="J63"/>
      <c r="K63"/>
      <c r="L63"/>
    </row>
    <row r="64" spans="5:16" x14ac:dyDescent="0.2">
      <c r="E64"/>
      <c r="F64"/>
      <c r="G64"/>
      <c r="H64"/>
      <c r="I64"/>
      <c r="J64"/>
      <c r="K64"/>
      <c r="L64"/>
    </row>
    <row r="65" spans="5:12" x14ac:dyDescent="0.2">
      <c r="E65"/>
      <c r="F65"/>
      <c r="G65"/>
      <c r="H65"/>
      <c r="I65"/>
      <c r="J65"/>
      <c r="K65"/>
      <c r="L65"/>
    </row>
    <row r="66" spans="5:12" x14ac:dyDescent="0.2">
      <c r="E66"/>
      <c r="F66"/>
      <c r="G66"/>
      <c r="H66"/>
      <c r="I66"/>
      <c r="J66"/>
      <c r="K66"/>
      <c r="L66"/>
    </row>
    <row r="67" spans="5:12" x14ac:dyDescent="0.2">
      <c r="E67"/>
      <c r="F67"/>
      <c r="G67"/>
      <c r="H67"/>
      <c r="I67"/>
      <c r="J67"/>
      <c r="K67"/>
      <c r="L67"/>
    </row>
    <row r="68" spans="5:12" x14ac:dyDescent="0.2">
      <c r="E68"/>
      <c r="F68"/>
      <c r="G68"/>
      <c r="H68"/>
      <c r="I68"/>
      <c r="J68"/>
      <c r="K68"/>
      <c r="L68"/>
    </row>
    <row r="69" spans="5:12" x14ac:dyDescent="0.2">
      <c r="E69"/>
      <c r="F69"/>
      <c r="G69"/>
      <c r="H69"/>
      <c r="I69"/>
      <c r="J69"/>
      <c r="K69"/>
      <c r="L69"/>
    </row>
    <row r="70" spans="5:12" x14ac:dyDescent="0.2">
      <c r="E70"/>
      <c r="F70"/>
      <c r="G70"/>
      <c r="H70"/>
      <c r="I70"/>
      <c r="J70"/>
      <c r="K70"/>
      <c r="L70"/>
    </row>
    <row r="71" spans="5:12" x14ac:dyDescent="0.2">
      <c r="E71"/>
      <c r="F71"/>
      <c r="G71"/>
      <c r="H71"/>
      <c r="I71"/>
      <c r="J71"/>
      <c r="K71"/>
      <c r="L71"/>
    </row>
    <row r="72" spans="5:12" x14ac:dyDescent="0.2">
      <c r="E72"/>
      <c r="F72"/>
      <c r="G72"/>
      <c r="H72"/>
      <c r="I72"/>
      <c r="J72"/>
      <c r="K72"/>
      <c r="L72"/>
    </row>
    <row r="73" spans="5:12" x14ac:dyDescent="0.2">
      <c r="E73"/>
      <c r="F73"/>
      <c r="G73"/>
      <c r="H73"/>
      <c r="I73"/>
      <c r="J73"/>
      <c r="K73"/>
      <c r="L73"/>
    </row>
    <row r="74" spans="5:12" x14ac:dyDescent="0.2">
      <c r="E74"/>
      <c r="F74"/>
      <c r="G74"/>
      <c r="H74"/>
      <c r="I74"/>
      <c r="J74"/>
      <c r="K74"/>
      <c r="L74"/>
    </row>
  </sheetData>
  <mergeCells count="5">
    <mergeCell ref="E6:M7"/>
    <mergeCell ref="E16:M16"/>
    <mergeCell ref="E17:M17"/>
    <mergeCell ref="G21:H21"/>
    <mergeCell ref="K21:L21"/>
  </mergeCells>
  <conditionalFormatting sqref="A3:AA100">
    <cfRule type="expression" dxfId="2" priority="3" stopIfTrue="1">
      <formula>$G$2="DRAGGING CELLS IS NOT PERMITTED. PLEASE UNDO LAST ACTION!!"</formula>
    </cfRule>
    <cfRule type="expression" dxfId="1" priority="2" stopIfTrue="1">
      <formula>$A$2="DRAGGING CELLS IS NOT PERMITTED. PLEASE UNDO LAST ACTION!!"</formula>
    </cfRule>
  </conditionalFormatting>
  <dataValidations count="1">
    <dataValidation type="list" allowBlank="1" showInputMessage="1" showErrorMessage="1" sqref="Q29:Q33" xr:uid="{12F64B38-13C6-C84A-9596-FFD4DEAE60CF}">
      <formula1>"A, B, C, D"</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6" stopIfTrue="1" id="{C03C4868-BC97-154B-AABE-1D391487C8E0}">
            <xm:f>AND(('7 Pay RaiseSC'!$D$2/'7 Pay RaiseSC'!$E$2&gt;=Scoreboard!$F$19),Scoreboard!$B$5="Scoreboard",$P$1&lt;&gt;"Feedback OFF",IF('7 Pay RaiseSC'!A3=FeedbackSFX!$C$2, TRUE, FALSE))</xm:f>
            <x14:dxf>
              <fill>
                <patternFill>
                  <bgColor rgb="FFCEEED0"/>
                </patternFill>
              </fill>
            </x14:dxf>
          </x14:cfRule>
          <x14:cfRule type="expression" priority="7" stopIfTrue="1" id="{0494412B-BC6C-EB40-89A3-C111E3ACD211}">
            <xm:f>AND(('7 Pay RaiseSC'!$D$2/'7 Pay RaiseSC'!$E$2&gt;=Scoreboard!$F$19),Scoreboard!$B$5="Scoreboard",$P$1&lt;&gt;"Feedback OFF",IF('7 Pay RaiseSC'!A3=FeedbackSFX!$K$2, TRUE, FALSE))</xm:f>
            <x14:dxf>
              <fill>
                <patternFill>
                  <bgColor rgb="FFFFFF64"/>
                </patternFill>
              </fill>
            </x14:dxf>
          </x14:cfRule>
          <x14:cfRule type="expression" priority="8" stopIfTrue="1" id="{96267959-B991-684E-BDC1-86A04D62751F}">
            <xm:f>AND(('7 Pay RaiseSC'!$D$2/'7 Pay RaiseSC'!$E$2&gt;=Scoreboard!$F$19),Scoreboard!$B$5="Scoreboard",$P$1&lt;&gt;"Feedback OFF",AND(IF('7 Pay RaiseSC'!A3&lt;&gt;FeedbackSFX!$C$2, TRUE, FALSE),'7 Pay RaiseSC'!A3&lt;&gt;"",_xlfn.ISFORMULA('7 Pay RaiseSC'!A3)))</xm:f>
            <x14:dxf>
              <fill>
                <patternFill>
                  <bgColor rgb="FFFF99CC"/>
                </patternFill>
              </fill>
            </x14:dxf>
          </x14:cfRule>
          <xm:sqref>A3:AO41</xm:sqref>
        </x14:conditionalFormatting>
        <x14:conditionalFormatting xmlns:xm="http://schemas.microsoft.com/office/excel/2006/main">
          <x14:cfRule type="expression" priority="5" stopIfTrue="1" id="{A7865E9B-1F20-1947-97E5-4613385DF56A}">
            <xm:f>Scoreboard!$F$31&lt;&gt;""</xm:f>
            <x14:dxf>
              <font>
                <color rgb="FF9C0006"/>
              </font>
              <fill>
                <patternFill>
                  <fgColor indexed="64"/>
                  <bgColor rgb="FFFFC7CE"/>
                </patternFill>
              </fill>
            </x14:dxf>
          </x14:cfRule>
          <xm:sqref>L1:Q1</xm:sqref>
        </x14:conditionalFormatting>
        <x14:conditionalFormatting xmlns:xm="http://schemas.microsoft.com/office/excel/2006/main">
          <x14:cfRule type="expression" priority="4" stopIfTrue="1" id="{9EB57647-1D7D-E542-880B-515F87E52AF1}">
            <xm:f>Scoreboard!$F$31&lt;&gt;""</xm:f>
            <x14:dxf>
              <font>
                <color rgb="FF9C0006"/>
              </font>
              <fill>
                <patternFill>
                  <fgColor indexed="64"/>
                  <bgColor rgb="FFFFC7CE"/>
                </patternFill>
              </fill>
            </x14:dxf>
          </x14:cfRule>
          <x14:cfRule type="expression" priority="1" stopIfTrue="1" id="{452E1CDE-6549-D048-AD89-19F6AF5E81FE}">
            <xm:f>Scoreboard!$E$4="Excel version: Invalid"</xm:f>
            <x14:dxf>
              <font>
                <color rgb="FF9C0006"/>
              </font>
              <fill>
                <patternFill>
                  <fgColor indexed="64"/>
                  <bgColor rgb="FFFFC7CE"/>
                </patternFill>
              </fill>
            </x14:dxf>
          </x14:cfRule>
          <xm:sqref>A3:AA100</xm:sqref>
        </x14:conditionalFormatting>
      </x14:conditionalFormatting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BE26F-CE07-F945-81A6-A62490DFEA12}">
  <sheetPr>
    <tabColor rgb="FF4FADEA"/>
  </sheetPr>
  <dimension ref="D1:AR74"/>
  <sheetViews>
    <sheetView showGridLines="0" zoomScale="70" zoomScaleNormal="70" zoomScalePageLayoutView="80" workbookViewId="0">
      <pane ySplit="2" topLeftCell="A3" activePane="bottomLeft" state="frozen"/>
      <selection pane="bottomLeft" activeCell="A3" sqref="A3:XFD3"/>
    </sheetView>
  </sheetViews>
  <sheetFormatPr baseColWidth="10" defaultColWidth="60.6640625" defaultRowHeight="9" x14ac:dyDescent="0.15"/>
  <cols>
    <col min="1" max="3" width="1" style="286" customWidth="1"/>
    <col min="4" max="4" width="1.1640625" style="286" customWidth="1"/>
    <col min="5" max="5" width="16" style="286" customWidth="1"/>
    <col min="6" max="6" width="11.6640625" style="286" bestFit="1" customWidth="1"/>
    <col min="7" max="7" width="13" style="286" customWidth="1"/>
    <col min="8" max="8" width="14.83203125" style="286" customWidth="1"/>
    <col min="9" max="9" width="14" style="286" customWidth="1"/>
    <col min="10" max="10" width="15" style="286" customWidth="1"/>
    <col min="11" max="11" width="19.6640625" style="286" customWidth="1"/>
    <col min="12" max="12" width="13.1640625" style="286" bestFit="1" customWidth="1"/>
    <col min="13" max="13" width="13.5" style="286" customWidth="1"/>
    <col min="14" max="14" width="11.83203125" style="286" customWidth="1"/>
    <col min="15" max="15" width="12.1640625" style="286" bestFit="1" customWidth="1"/>
    <col min="16" max="16" width="129" style="286" customWidth="1"/>
    <col min="17" max="17" width="15" style="286" customWidth="1"/>
    <col min="18" max="18" width="2.6640625" style="286" customWidth="1"/>
    <col min="19" max="19" width="12" style="286" customWidth="1"/>
    <col min="20" max="20" width="10.83203125" style="286" customWidth="1"/>
    <col min="21" max="16384" width="60.6640625" style="286"/>
  </cols>
  <sheetData>
    <row r="1" spans="4:44" s="327" customFormat="1" ht="22" customHeight="1" x14ac:dyDescent="0.15">
      <c r="D1" s="301" t="s">
        <v>503</v>
      </c>
      <c r="E1" s="301" t="s">
        <v>504</v>
      </c>
      <c r="F1" s="301" t="s">
        <v>505</v>
      </c>
      <c r="G1" s="302"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301"/>
      <c r="I1" s="301"/>
      <c r="J1" s="301"/>
      <c r="K1" s="301"/>
      <c r="L1" s="302" t="str">
        <f>'7 Pay RaiseSC'!$L$1</f>
        <v>Joe Bobcat</v>
      </c>
      <c r="M1" s="302"/>
      <c r="N1" s="302"/>
      <c r="O1" s="302" t="s">
        <v>506</v>
      </c>
      <c r="P1" s="302"/>
      <c r="Q1" s="302"/>
      <c r="R1" s="302"/>
      <c r="S1" s="302" t="s">
        <v>507</v>
      </c>
      <c r="T1" s="302"/>
      <c r="U1" s="302"/>
      <c r="V1" s="286"/>
      <c r="W1" s="286"/>
      <c r="X1" s="286"/>
      <c r="Y1" s="286"/>
      <c r="Z1" s="286"/>
      <c r="AA1" s="301" t="str">
        <f t="shared" ref="AA1:AD2" si="0">D1</f>
        <v>earned</v>
      </c>
      <c r="AB1" s="301" t="str">
        <f t="shared" si="0"/>
        <v>possible</v>
      </c>
      <c r="AC1" s="301" t="str">
        <f t="shared" si="0"/>
        <v>cell</v>
      </c>
      <c r="AD1" s="302" t="str">
        <f t="shared" ca="1" si="0"/>
        <v>error</v>
      </c>
      <c r="AE1" s="301"/>
      <c r="AF1" s="301"/>
      <c r="AG1" s="286"/>
      <c r="AH1" s="286"/>
      <c r="AI1" s="302" t="str">
        <f>L1</f>
        <v>Joe Bobcat</v>
      </c>
      <c r="AJ1" s="302"/>
      <c r="AK1" s="286"/>
      <c r="AL1" s="286"/>
      <c r="AM1" s="286"/>
      <c r="AN1" s="286"/>
      <c r="AO1" s="302" t="s">
        <v>506</v>
      </c>
      <c r="AP1" s="286"/>
      <c r="AQ1" s="286"/>
      <c r="AR1" s="286"/>
    </row>
    <row r="2" spans="4:44" s="327" customFormat="1" ht="23" customHeight="1" x14ac:dyDescent="0.15">
      <c r="D2" s="301">
        <f ca="1">'7 Pay RaiseSC'!$D$2</f>
        <v>0</v>
      </c>
      <c r="E2" s="306">
        <f>'7 Pay RaiseSC'!$E$2</f>
        <v>21</v>
      </c>
      <c r="F2" s="301" t="str" cm="1">
        <f t="array" aca="1" ref="F2" ca="1">SUBSTITUTE(IF(LEN(CELL("address"))&lt;15,CELL("address"),""),"$","")</f>
        <v/>
      </c>
      <c r="G2" s="302" t="str" cm="1">
        <f t="array" aca="1" ref="G2" ca="1">IF(ISNUMBER(SEARCH("#REF!",_xlfn.SINGLE(_xlfn.FORMULATEXT(INDIRECT("'7 Pay RaiseSC'!" &amp; F2))))), "DRAGGING CELLS IS NOT PERMITTED. PLEASE UNDO LAST ACTION!!",IF(IF('7 Pay RaiseSC'!E2=0,1,'7 Pay RaiseSC'!F2/'7 Pay RaiseSC'!E2)&gt;=Scoreboard!$F$19,IF(ISNUMBER(SEARCH("#REF!",_xlfn.SINGLE(_xlfn.FORMULATEXT(INDIRECT("'7 Pay RaiseSC'!"&amp;F2))))),"DRAGGING CELLS IS NOT PERMITTED. PLEASE UNDO LAST ACTION!!",IF($S$1&lt;&gt;"Feedback OFF",IFERROR(HLOOKUP(INDIRECT("'7 Pay RaiseSC'!"&amp;F2),FeedbackSFX!$B$2:$N$10,IF($S$1="Feedback ON", 2, FeedbackSFX!B1), FALSE), ""),"")),"Earn "&amp;TEXT(Scoreboard!$F$19,"0%")&amp;" to unlock score and feedback."))</f>
        <v/>
      </c>
      <c r="H2" s="301"/>
      <c r="I2" s="301"/>
      <c r="J2" s="301"/>
      <c r="K2" s="301"/>
      <c r="L2" s="307"/>
      <c r="M2" s="301"/>
      <c r="N2" s="301"/>
      <c r="O2" s="301"/>
      <c r="P2" s="301"/>
      <c r="Q2" s="301"/>
      <c r="R2" s="301"/>
      <c r="S2" s="301"/>
      <c r="T2" s="301"/>
      <c r="U2" s="301"/>
      <c r="V2" s="286"/>
      <c r="W2" s="286"/>
      <c r="X2" s="286"/>
      <c r="Y2" s="286"/>
      <c r="Z2" s="286"/>
      <c r="AA2" s="308">
        <f t="shared" ca="1" si="0"/>
        <v>0</v>
      </c>
      <c r="AB2" s="308">
        <f t="shared" si="0"/>
        <v>21</v>
      </c>
      <c r="AC2" s="308" t="str">
        <f t="shared" ca="1" si="0"/>
        <v/>
      </c>
      <c r="AD2" s="302" t="str">
        <f t="shared" ca="1" si="0"/>
        <v/>
      </c>
      <c r="AE2" s="301"/>
      <c r="AF2" s="301"/>
      <c r="AG2" s="286"/>
      <c r="AH2" s="286"/>
      <c r="AI2" s="286"/>
      <c r="AJ2" s="286"/>
      <c r="AK2" s="286"/>
      <c r="AL2" s="286"/>
      <c r="AM2" s="286"/>
      <c r="AN2" s="286"/>
      <c r="AO2" s="286"/>
      <c r="AP2" s="286"/>
      <c r="AQ2" s="286"/>
      <c r="AR2" s="286"/>
    </row>
    <row r="3" spans="4:44" s="286" customFormat="1" ht="5" customHeight="1" x14ac:dyDescent="0.15"/>
    <row r="4" spans="4:44" s="286" customFormat="1" ht="9" customHeight="1" x14ac:dyDescent="0.15"/>
    <row r="5" spans="4:44" s="286" customFormat="1" x14ac:dyDescent="0.15">
      <c r="E5" s="303" t="s">
        <v>216</v>
      </c>
      <c r="N5" s="438"/>
    </row>
    <row r="6" spans="4:44" s="286" customFormat="1" x14ac:dyDescent="0.15">
      <c r="E6" s="404" t="s">
        <v>217</v>
      </c>
      <c r="F6" s="404"/>
      <c r="G6" s="404"/>
      <c r="H6" s="404"/>
      <c r="I6" s="404"/>
      <c r="J6" s="404"/>
      <c r="K6" s="404"/>
      <c r="L6" s="404"/>
      <c r="M6" s="404"/>
      <c r="N6" s="438"/>
    </row>
    <row r="7" spans="4:44" s="286" customFormat="1" x14ac:dyDescent="0.15">
      <c r="E7" s="404"/>
      <c r="F7" s="404"/>
      <c r="G7" s="404"/>
      <c r="H7" s="404"/>
      <c r="I7" s="404"/>
      <c r="J7" s="404"/>
      <c r="K7" s="404"/>
      <c r="L7" s="404"/>
      <c r="M7" s="404"/>
      <c r="N7" s="438"/>
    </row>
    <row r="8" spans="4:44" s="286" customFormat="1" x14ac:dyDescent="0.15">
      <c r="E8" s="405"/>
      <c r="F8" s="405"/>
      <c r="G8" s="405"/>
      <c r="H8" s="405"/>
      <c r="I8" s="405"/>
      <c r="J8" s="405"/>
      <c r="K8" s="405"/>
      <c r="L8" s="405"/>
      <c r="M8" s="405"/>
      <c r="N8" s="438"/>
    </row>
    <row r="9" spans="4:44" s="286" customFormat="1" x14ac:dyDescent="0.15">
      <c r="E9" s="303" t="s">
        <v>2</v>
      </c>
      <c r="N9" s="438"/>
    </row>
    <row r="10" spans="4:44" s="286" customFormat="1" x14ac:dyDescent="0.15">
      <c r="E10" s="441" t="s">
        <v>218</v>
      </c>
      <c r="N10" s="438"/>
    </row>
    <row r="11" spans="4:44" s="286" customFormat="1" x14ac:dyDescent="0.15">
      <c r="E11" s="406" t="s">
        <v>219</v>
      </c>
      <c r="N11" s="438"/>
    </row>
    <row r="12" spans="4:44" s="286" customFormat="1" x14ac:dyDescent="0.15">
      <c r="E12" s="406" t="s">
        <v>558</v>
      </c>
      <c r="N12" s="438"/>
    </row>
    <row r="13" spans="4:44" s="286" customFormat="1" x14ac:dyDescent="0.15">
      <c r="E13" s="406" t="s">
        <v>559</v>
      </c>
      <c r="N13" s="438"/>
    </row>
    <row r="14" spans="4:44" s="286" customFormat="1" x14ac:dyDescent="0.15">
      <c r="E14" s="406" t="s">
        <v>560</v>
      </c>
      <c r="N14" s="438"/>
    </row>
    <row r="15" spans="4:44" s="286" customFormat="1" x14ac:dyDescent="0.15">
      <c r="E15" s="408" t="s">
        <v>223</v>
      </c>
      <c r="N15" s="438"/>
    </row>
    <row r="16" spans="4:44" s="286" customFormat="1" ht="16" customHeight="1" x14ac:dyDescent="0.15">
      <c r="E16" s="439" t="s">
        <v>561</v>
      </c>
      <c r="F16" s="439"/>
      <c r="G16" s="439"/>
      <c r="H16" s="439"/>
      <c r="I16" s="439"/>
      <c r="J16" s="439"/>
      <c r="K16" s="439"/>
      <c r="L16" s="439"/>
      <c r="M16" s="439"/>
      <c r="N16" s="438"/>
    </row>
    <row r="17" spans="5:17" s="286" customFormat="1" x14ac:dyDescent="0.15">
      <c r="E17" s="440" t="s">
        <v>562</v>
      </c>
      <c r="F17" s="440"/>
      <c r="G17" s="440"/>
      <c r="H17" s="440"/>
      <c r="I17" s="440"/>
      <c r="J17" s="440"/>
      <c r="K17" s="440"/>
      <c r="L17" s="440"/>
      <c r="M17" s="440"/>
      <c r="N17" s="438"/>
    </row>
    <row r="18" spans="5:17" s="286" customFormat="1" x14ac:dyDescent="0.15">
      <c r="E18" s="302" t="s">
        <v>226</v>
      </c>
      <c r="N18" s="438"/>
    </row>
    <row r="19" spans="5:17" s="286" customFormat="1" x14ac:dyDescent="0.15">
      <c r="E19" s="302"/>
      <c r="N19" s="438"/>
    </row>
    <row r="20" spans="5:17" s="286" customFormat="1" x14ac:dyDescent="0.15">
      <c r="N20" s="438"/>
    </row>
    <row r="21" spans="5:17" s="286" customFormat="1" ht="10" x14ac:dyDescent="0.15">
      <c r="E21" s="423" t="s">
        <v>227</v>
      </c>
      <c r="G21" s="442" t="s">
        <v>228</v>
      </c>
      <c r="H21" s="442"/>
      <c r="K21" s="442" t="s">
        <v>229</v>
      </c>
      <c r="L21" s="442"/>
      <c r="N21" s="438"/>
    </row>
    <row r="22" spans="5:17" s="286" customFormat="1" ht="10" x14ac:dyDescent="0.15">
      <c r="E22" s="392" t="s">
        <v>230</v>
      </c>
      <c r="G22" s="307" t="s">
        <v>231</v>
      </c>
      <c r="H22" s="340">
        <v>0</v>
      </c>
      <c r="I22" s="340"/>
      <c r="K22" s="443" t="s">
        <v>232</v>
      </c>
      <c r="L22" s="307" t="s">
        <v>233</v>
      </c>
    </row>
    <row r="23" spans="5:17" s="286" customFormat="1" x14ac:dyDescent="0.15">
      <c r="E23" s="392" t="s">
        <v>234</v>
      </c>
      <c r="G23" s="307" t="s">
        <v>235</v>
      </c>
      <c r="H23" s="340">
        <v>36000</v>
      </c>
      <c r="I23" s="340"/>
      <c r="K23" s="301" t="s">
        <v>15</v>
      </c>
      <c r="L23" s="429">
        <v>0.05</v>
      </c>
    </row>
    <row r="24" spans="5:17" s="286" customFormat="1" x14ac:dyDescent="0.15">
      <c r="G24" s="307" t="s">
        <v>236</v>
      </c>
      <c r="H24" s="340">
        <v>42000</v>
      </c>
      <c r="I24" s="340"/>
      <c r="K24" s="301" t="s">
        <v>16</v>
      </c>
      <c r="L24" s="429">
        <v>0.03</v>
      </c>
    </row>
    <row r="25" spans="5:17" s="286" customFormat="1" x14ac:dyDescent="0.15">
      <c r="K25" s="301" t="s">
        <v>17</v>
      </c>
      <c r="L25" s="429">
        <v>0</v>
      </c>
    </row>
    <row r="27" spans="5:17" s="286" customFormat="1" ht="10" x14ac:dyDescent="0.15">
      <c r="I27" s="423" t="s">
        <v>237</v>
      </c>
      <c r="K27" s="423" t="s">
        <v>193</v>
      </c>
      <c r="L27" s="423" t="s">
        <v>196</v>
      </c>
      <c r="M27" s="423" t="s">
        <v>193</v>
      </c>
      <c r="N27" s="423" t="s">
        <v>238</v>
      </c>
    </row>
    <row r="28" spans="5:17" s="286" customFormat="1" ht="37.75" customHeight="1" x14ac:dyDescent="0.15">
      <c r="E28" s="444" t="s">
        <v>239</v>
      </c>
      <c r="F28" s="423" t="s">
        <v>240</v>
      </c>
      <c r="G28" s="423" t="s">
        <v>227</v>
      </c>
      <c r="H28" s="423" t="s">
        <v>241</v>
      </c>
      <c r="I28" s="423" t="s">
        <v>242</v>
      </c>
      <c r="J28" s="423" t="s">
        <v>232</v>
      </c>
      <c r="K28" s="423" t="s">
        <v>243</v>
      </c>
      <c r="L28" s="423" t="s">
        <v>244</v>
      </c>
      <c r="M28" s="423" t="s">
        <v>245</v>
      </c>
      <c r="N28" s="423" t="s">
        <v>246</v>
      </c>
      <c r="P28" s="303" t="s">
        <v>20</v>
      </c>
      <c r="Q28" s="307" t="s">
        <v>21</v>
      </c>
    </row>
    <row r="29" spans="5:17" s="286" customFormat="1" ht="92" customHeight="1" x14ac:dyDescent="0.15">
      <c r="E29" s="445" t="s">
        <v>247</v>
      </c>
      <c r="F29" s="446">
        <v>17</v>
      </c>
      <c r="G29" s="392" t="s">
        <v>234</v>
      </c>
      <c r="H29" s="447">
        <v>44726.73</v>
      </c>
      <c r="I29" s="301">
        <f>IF(H29&gt;H41,1,0)</f>
        <v>1</v>
      </c>
      <c r="J29" s="301" t="s">
        <v>16</v>
      </c>
      <c r="K29" s="301" t="str" cm="1">
        <f t="array" ref="K29">_xlfn.IFS(H29&gt;=H24,G24,H29&gt;=H23,G23,H29&lt;H23,G22)</f>
        <v>Level 3</v>
      </c>
      <c r="L29" s="302" t="str">
        <f>IF(AND(G29=E22, K29=G24 ), "Yes", "No")</f>
        <v>No</v>
      </c>
      <c r="M29" s="340">
        <f>_xlfn.IFS(J29=K25,H29*L25,J29=K24,H29*L24,J29=K23,H29*L23)</f>
        <v>1341.8019000000002</v>
      </c>
      <c r="N29" s="448">
        <f>H29+M29</f>
        <v>46068.531900000002</v>
      </c>
      <c r="P29" s="449" t="s">
        <v>563</v>
      </c>
      <c r="Q29" s="419" t="s">
        <v>17</v>
      </c>
    </row>
    <row r="30" spans="5:17" s="286" customFormat="1" ht="92" customHeight="1" x14ac:dyDescent="0.15">
      <c r="E30" s="445" t="s">
        <v>249</v>
      </c>
      <c r="F30" s="446">
        <v>2</v>
      </c>
      <c r="G30" s="392" t="s">
        <v>230</v>
      </c>
      <c r="H30" s="447">
        <v>29746</v>
      </c>
      <c r="I30" s="301">
        <f>IF(H30&gt;H$41,1,0)</f>
        <v>0</v>
      </c>
      <c r="J30" s="301" t="s">
        <v>17</v>
      </c>
      <c r="K30" s="301" t="str" cm="1">
        <f t="array" ref="K30">_xlfn.IFS(H30&gt;=H$24,G$24,H30&gt;=H$23,G$23,H30&lt;H$23,G$22)</f>
        <v>Level 1</v>
      </c>
      <c r="L30" s="302" t="str">
        <f t="shared" ref="L30:L40" si="1">IF(AND(G30=E$22, K30=G$24 ), "Yes", "No")</f>
        <v>No</v>
      </c>
      <c r="M30" s="340">
        <f>_xlfn.IFS(J30=K$25,H30*L$25,J30=K$24,H30*L$24,J30=K$23,H30*L$23)</f>
        <v>0</v>
      </c>
      <c r="N30" s="448">
        <f>H30+M30</f>
        <v>29746</v>
      </c>
      <c r="P30" s="449" t="s">
        <v>564</v>
      </c>
      <c r="Q30" s="419" t="s">
        <v>17</v>
      </c>
    </row>
    <row r="31" spans="5:17" s="286" customFormat="1" ht="92" customHeight="1" x14ac:dyDescent="0.15">
      <c r="E31" s="445" t="s">
        <v>251</v>
      </c>
      <c r="F31" s="446">
        <v>27</v>
      </c>
      <c r="G31" s="392" t="s">
        <v>230</v>
      </c>
      <c r="H31" s="447">
        <v>61261.1</v>
      </c>
      <c r="I31" s="301">
        <f>IF(H31&gt;H$41,1,0)</f>
        <v>1</v>
      </c>
      <c r="J31" s="301" t="s">
        <v>16</v>
      </c>
      <c r="K31" s="301" t="str" cm="1">
        <f t="array" ref="K31">_xlfn.IFS(H31&gt;=H$24,G$24,H31&gt;=H$23,G$23,H31&lt;H$23,G$22)</f>
        <v>Level 3</v>
      </c>
      <c r="L31" s="302" t="str">
        <f t="shared" si="1"/>
        <v>Yes</v>
      </c>
      <c r="M31" s="340">
        <f>_xlfn.IFS(J31=K$25,H31*L$25,J31=K$24,H31*L$24,J31=K$23,H31*L$23)</f>
        <v>1837.8329999999999</v>
      </c>
      <c r="N31" s="448">
        <f>H31+M31</f>
        <v>63098.932999999997</v>
      </c>
      <c r="P31" s="449" t="s">
        <v>565</v>
      </c>
      <c r="Q31" s="419" t="s">
        <v>16</v>
      </c>
    </row>
    <row r="32" spans="5:17" s="286" customFormat="1" ht="92" customHeight="1" x14ac:dyDescent="0.15">
      <c r="E32" s="445" t="s">
        <v>253</v>
      </c>
      <c r="F32" s="446">
        <v>14</v>
      </c>
      <c r="G32" s="392" t="s">
        <v>234</v>
      </c>
      <c r="H32" s="447">
        <v>38430.160000000003</v>
      </c>
      <c r="I32" s="301">
        <f>IF(H32&gt;H$41,1,0)</f>
        <v>0</v>
      </c>
      <c r="J32" s="301" t="s">
        <v>15</v>
      </c>
      <c r="K32" s="301" t="str" cm="1">
        <f t="array" ref="K32">_xlfn.IFS(H32&gt;=H$24,G$24,H32&gt;=H$23,G$23,H32&lt;H$23,G$22)</f>
        <v>Level 2</v>
      </c>
      <c r="L32" s="302" t="str">
        <f t="shared" si="1"/>
        <v>No</v>
      </c>
      <c r="M32" s="340">
        <f>_xlfn.IFS(J32=K$25,H32*L$25,J32=K$24,H32*L$24,J32=K$23,H32*L$23)</f>
        <v>1921.5080000000003</v>
      </c>
      <c r="N32" s="448">
        <f>H32+M32</f>
        <v>40351.668000000005</v>
      </c>
      <c r="P32" s="449" t="s">
        <v>566</v>
      </c>
      <c r="Q32" s="419" t="s">
        <v>15</v>
      </c>
    </row>
    <row r="33" spans="5:17" s="286" customFormat="1" ht="107" customHeight="1" x14ac:dyDescent="0.15">
      <c r="E33" s="445" t="s">
        <v>255</v>
      </c>
      <c r="F33" s="446">
        <v>8</v>
      </c>
      <c r="G33" s="392" t="s">
        <v>230</v>
      </c>
      <c r="H33" s="447">
        <v>34164.129999999997</v>
      </c>
      <c r="I33" s="301">
        <f>IF(H33&gt;H$41,1,0)</f>
        <v>0</v>
      </c>
      <c r="J33" s="301" t="s">
        <v>17</v>
      </c>
      <c r="K33" s="301" t="str" cm="1">
        <f t="array" ref="K33">_xlfn.IFS(H33&gt;=H$24,G$24,H33&gt;=H$23,G$23,H33&lt;H$23,G$22)</f>
        <v>Level 1</v>
      </c>
      <c r="L33" s="302" t="str">
        <f t="shared" si="1"/>
        <v>No</v>
      </c>
      <c r="M33" s="340">
        <f>_xlfn.IFS(J33=K$25,H33*L$25,J33=K$24,H33*L$24,J33=K$23,H33*L$23)</f>
        <v>0</v>
      </c>
      <c r="N33" s="448">
        <f>H33+M33</f>
        <v>34164.129999999997</v>
      </c>
      <c r="P33" s="449" t="s">
        <v>567</v>
      </c>
      <c r="Q33" s="419" t="s">
        <v>18</v>
      </c>
    </row>
    <row r="34" spans="5:17" s="286" customFormat="1" x14ac:dyDescent="0.15">
      <c r="E34" s="445" t="s">
        <v>257</v>
      </c>
      <c r="F34" s="446">
        <v>21</v>
      </c>
      <c r="G34" s="392" t="s">
        <v>230</v>
      </c>
      <c r="H34" s="447">
        <v>39728.019999999997</v>
      </c>
      <c r="I34" s="301">
        <f t="shared" ref="I34:I40" si="2">IF(H34&gt;H$41,1,0)</f>
        <v>0</v>
      </c>
      <c r="J34" s="301" t="s">
        <v>15</v>
      </c>
      <c r="K34" s="301" t="str" cm="1">
        <f t="array" ref="K34">_xlfn.IFS(H34&gt;=H$24,G$24,H34&gt;=H$23,G$23,H34&lt;H$23,G$22)</f>
        <v>Level 2</v>
      </c>
      <c r="L34" s="302" t="str">
        <f t="shared" si="1"/>
        <v>No</v>
      </c>
      <c r="M34" s="340">
        <f t="shared" ref="M34:M40" si="3">_xlfn.IFS(J34=K$25,H34*L$25,J34=K$24,H34*L$24,J34=K$23,H34*L$23)</f>
        <v>1986.4009999999998</v>
      </c>
      <c r="N34" s="448">
        <f t="shared" ref="N34:N40" si="4">H34+M34</f>
        <v>41714.420999999995</v>
      </c>
    </row>
    <row r="35" spans="5:17" s="286" customFormat="1" x14ac:dyDescent="0.15">
      <c r="E35" s="445" t="s">
        <v>258</v>
      </c>
      <c r="F35" s="446">
        <v>14</v>
      </c>
      <c r="G35" s="392" t="s">
        <v>230</v>
      </c>
      <c r="H35" s="447">
        <v>51496.77</v>
      </c>
      <c r="I35" s="301">
        <f t="shared" si="2"/>
        <v>1</v>
      </c>
      <c r="J35" s="301" t="s">
        <v>17</v>
      </c>
      <c r="K35" s="301" t="str" cm="1">
        <f t="array" ref="K35">_xlfn.IFS(H35&gt;=H$24,G$24,H35&gt;=H$23,G$23,H35&lt;H$23,G$22)</f>
        <v>Level 3</v>
      </c>
      <c r="L35" s="302" t="str">
        <f t="shared" si="1"/>
        <v>Yes</v>
      </c>
      <c r="M35" s="340">
        <f t="shared" si="3"/>
        <v>0</v>
      </c>
      <c r="N35" s="448">
        <f t="shared" si="4"/>
        <v>51496.77</v>
      </c>
    </row>
    <row r="36" spans="5:17" s="286" customFormat="1" x14ac:dyDescent="0.15">
      <c r="E36" s="445" t="s">
        <v>259</v>
      </c>
      <c r="F36" s="446">
        <v>6</v>
      </c>
      <c r="G36" s="392" t="s">
        <v>234</v>
      </c>
      <c r="H36" s="447">
        <v>48835.71</v>
      </c>
      <c r="I36" s="301">
        <f t="shared" si="2"/>
        <v>1</v>
      </c>
      <c r="J36" s="301" t="s">
        <v>15</v>
      </c>
      <c r="K36" s="301" t="str" cm="1">
        <f t="array" ref="K36">_xlfn.IFS(H36&gt;=H$24,G$24,H36&gt;=H$23,G$23,H36&lt;H$23,G$22)</f>
        <v>Level 3</v>
      </c>
      <c r="L36" s="302" t="str">
        <f t="shared" si="1"/>
        <v>No</v>
      </c>
      <c r="M36" s="340">
        <f t="shared" si="3"/>
        <v>2441.7855</v>
      </c>
      <c r="N36" s="448">
        <f t="shared" si="4"/>
        <v>51277.495499999997</v>
      </c>
    </row>
    <row r="37" spans="5:17" s="286" customFormat="1" ht="15.5" customHeight="1" x14ac:dyDescent="0.15">
      <c r="E37" s="445" t="s">
        <v>260</v>
      </c>
      <c r="F37" s="446">
        <v>29</v>
      </c>
      <c r="G37" s="392" t="s">
        <v>230</v>
      </c>
      <c r="H37" s="447">
        <v>37268.730000000003</v>
      </c>
      <c r="I37" s="301">
        <f t="shared" si="2"/>
        <v>0</v>
      </c>
      <c r="J37" s="301" t="s">
        <v>15</v>
      </c>
      <c r="K37" s="301" t="str" cm="1">
        <f t="array" ref="K37">_xlfn.IFS(H37&gt;=H$24,G$24,H37&gt;=H$23,G$23,H37&lt;H$23,G$22)</f>
        <v>Level 2</v>
      </c>
      <c r="L37" s="302" t="str">
        <f t="shared" si="1"/>
        <v>No</v>
      </c>
      <c r="M37" s="340">
        <f t="shared" si="3"/>
        <v>1863.4365000000003</v>
      </c>
      <c r="N37" s="448">
        <f t="shared" si="4"/>
        <v>39132.166500000007</v>
      </c>
    </row>
    <row r="38" spans="5:17" s="286" customFormat="1" ht="15.5" customHeight="1" x14ac:dyDescent="0.15">
      <c r="E38" s="445" t="s">
        <v>261</v>
      </c>
      <c r="F38" s="446">
        <v>12</v>
      </c>
      <c r="G38" s="392" t="s">
        <v>230</v>
      </c>
      <c r="H38" s="447">
        <v>31008.240000000002</v>
      </c>
      <c r="I38" s="301">
        <f t="shared" si="2"/>
        <v>0</v>
      </c>
      <c r="J38" s="301" t="s">
        <v>15</v>
      </c>
      <c r="K38" s="301" t="str" cm="1">
        <f t="array" ref="K38">_xlfn.IFS(H38&gt;=H$24,G$24,H38&gt;=H$23,G$23,H38&lt;H$23,G$22)</f>
        <v>Level 1</v>
      </c>
      <c r="L38" s="302" t="str">
        <f t="shared" si="1"/>
        <v>No</v>
      </c>
      <c r="M38" s="340">
        <f t="shared" si="3"/>
        <v>1550.4120000000003</v>
      </c>
      <c r="N38" s="448">
        <f t="shared" si="4"/>
        <v>32558.652000000002</v>
      </c>
    </row>
    <row r="39" spans="5:17" s="286" customFormat="1" ht="15.5" customHeight="1" x14ac:dyDescent="0.15">
      <c r="E39" s="445" t="s">
        <v>262</v>
      </c>
      <c r="F39" s="446">
        <v>4</v>
      </c>
      <c r="G39" s="392" t="s">
        <v>234</v>
      </c>
      <c r="H39" s="447">
        <v>31927</v>
      </c>
      <c r="I39" s="301">
        <f t="shared" si="2"/>
        <v>0</v>
      </c>
      <c r="J39" s="301" t="s">
        <v>16</v>
      </c>
      <c r="K39" s="301" t="str" cm="1">
        <f t="array" ref="K39">_xlfn.IFS(H39&gt;=H$24,G$24,H39&gt;=H$23,G$23,H39&lt;H$23,G$22)</f>
        <v>Level 1</v>
      </c>
      <c r="L39" s="302" t="str">
        <f t="shared" si="1"/>
        <v>No</v>
      </c>
      <c r="M39" s="340">
        <f t="shared" si="3"/>
        <v>957.81</v>
      </c>
      <c r="N39" s="448">
        <f t="shared" si="4"/>
        <v>32884.81</v>
      </c>
    </row>
    <row r="40" spans="5:17" s="286" customFormat="1" ht="15.5" customHeight="1" x14ac:dyDescent="0.15">
      <c r="E40" s="445" t="s">
        <v>263</v>
      </c>
      <c r="F40" s="446">
        <v>12</v>
      </c>
      <c r="G40" s="392" t="s">
        <v>230</v>
      </c>
      <c r="H40" s="447">
        <v>40194.9</v>
      </c>
      <c r="I40" s="301">
        <f t="shared" si="2"/>
        <v>0</v>
      </c>
      <c r="J40" s="301" t="s">
        <v>17</v>
      </c>
      <c r="K40" s="301" t="str" cm="1">
        <f t="array" ref="K40">_xlfn.IFS(H40&gt;=H$24,G$24,H40&gt;=H$23,G$23,H40&lt;H$23,G$22)</f>
        <v>Level 2</v>
      </c>
      <c r="L40" s="302" t="str">
        <f t="shared" si="1"/>
        <v>No</v>
      </c>
      <c r="M40" s="340">
        <f t="shared" si="3"/>
        <v>0</v>
      </c>
      <c r="N40" s="448">
        <f t="shared" si="4"/>
        <v>40194.9</v>
      </c>
    </row>
    <row r="41" spans="5:17" s="286" customFormat="1" ht="10" x14ac:dyDescent="0.15">
      <c r="G41" s="423" t="s">
        <v>264</v>
      </c>
      <c r="H41" s="447">
        <f>AVERAGE(H29:H40)</f>
        <v>40732.29083333334</v>
      </c>
    </row>
    <row r="43" spans="5:17" s="286" customFormat="1" ht="16" customHeight="1" x14ac:dyDescent="0.15"/>
    <row r="44" spans="5:17" s="286" customFormat="1" x14ac:dyDescent="0.15"/>
    <row r="45" spans="5:17" s="286" customFormat="1" ht="84" customHeight="1" x14ac:dyDescent="0.15"/>
    <row r="46" spans="5:17" s="286" customFormat="1" ht="100.25" customHeight="1" x14ac:dyDescent="0.15"/>
    <row r="47" spans="5:17" s="286" customFormat="1" ht="91.25" customHeight="1" x14ac:dyDescent="0.15"/>
    <row r="48" spans="5:17" s="286" customFormat="1" ht="91.25" customHeight="1" x14ac:dyDescent="0.15"/>
    <row r="49" s="286" customFormat="1" ht="91.25" customHeight="1" x14ac:dyDescent="0.15"/>
    <row r="50" s="286" customFormat="1" ht="16" customHeight="1" x14ac:dyDescent="0.15"/>
    <row r="51" s="286" customFormat="1" x14ac:dyDescent="0.15"/>
    <row r="52" s="286" customFormat="1" x14ac:dyDescent="0.15"/>
    <row r="53" s="286" customFormat="1" x14ac:dyDescent="0.15"/>
    <row r="54" s="286" customFormat="1" x14ac:dyDescent="0.15"/>
    <row r="55" s="286" customFormat="1" x14ac:dyDescent="0.15"/>
    <row r="56" s="286" customFormat="1" x14ac:dyDescent="0.15"/>
    <row r="57" s="286" customFormat="1" x14ac:dyDescent="0.15"/>
    <row r="58" s="286" customFormat="1" x14ac:dyDescent="0.15"/>
    <row r="59" s="286" customFormat="1" x14ac:dyDescent="0.15"/>
    <row r="60" s="286" customFormat="1" x14ac:dyDescent="0.15"/>
    <row r="61" s="286" customFormat="1" x14ac:dyDescent="0.15"/>
    <row r="62" s="286" customFormat="1" x14ac:dyDescent="0.15"/>
    <row r="63" s="286" customFormat="1" x14ac:dyDescent="0.15"/>
    <row r="64" s="286" customFormat="1" x14ac:dyDescent="0.15"/>
    <row r="65" s="286" customFormat="1" x14ac:dyDescent="0.15"/>
    <row r="66" s="286" customFormat="1" x14ac:dyDescent="0.15"/>
    <row r="67" s="286" customFormat="1" x14ac:dyDescent="0.15"/>
    <row r="68" s="286" customFormat="1" x14ac:dyDescent="0.15"/>
    <row r="69" s="286" customFormat="1" x14ac:dyDescent="0.15"/>
    <row r="70" s="286" customFormat="1" x14ac:dyDescent="0.15"/>
    <row r="71" s="286" customFormat="1" x14ac:dyDescent="0.15"/>
    <row r="72" s="286" customFormat="1" x14ac:dyDescent="0.15"/>
    <row r="73" s="286" customFormat="1" x14ac:dyDescent="0.15"/>
    <row r="74" s="286" customFormat="1" x14ac:dyDescent="0.15"/>
  </sheetData>
  <mergeCells count="5">
    <mergeCell ref="E6:M7"/>
    <mergeCell ref="E16:M16"/>
    <mergeCell ref="E17:M17"/>
    <mergeCell ref="G21:H21"/>
    <mergeCell ref="K21:L21"/>
  </mergeCells>
  <conditionalFormatting sqref="D1:D2 AA1:AA2">
    <cfRule type="expression" dxfId="28" priority="3">
      <formula>$D$2/$E$2&gt;=0.05</formula>
    </cfRule>
  </conditionalFormatting>
  <conditionalFormatting sqref="E1:E2 AB1:AB2">
    <cfRule type="expression" dxfId="27" priority="4">
      <formula>$D$2/$E$2&gt;=0.1</formula>
    </cfRule>
  </conditionalFormatting>
  <conditionalFormatting sqref="F1:F2 AC1:AC2">
    <cfRule type="expression" dxfId="26" priority="5">
      <formula>$D$2/$E$2&gt;=0.15</formula>
    </cfRule>
  </conditionalFormatting>
  <conditionalFormatting sqref="G1:G2 AD1:AD2">
    <cfRule type="expression" dxfId="25" priority="6">
      <formula>$D$2/$E$2&gt;=0.2</formula>
    </cfRule>
  </conditionalFormatting>
  <conditionalFormatting sqref="H1:H2 AE1:AE2">
    <cfRule type="expression" dxfId="24" priority="7">
      <formula>$D$2/$E$2&gt;=0.25</formula>
    </cfRule>
  </conditionalFormatting>
  <conditionalFormatting sqref="I1:I2 AF1:AF2">
    <cfRule type="expression" dxfId="23" priority="8">
      <formula>$D$2/$E$2&gt;=0.3</formula>
    </cfRule>
  </conditionalFormatting>
  <conditionalFormatting sqref="J1:J2 AG1:AG2">
    <cfRule type="expression" dxfId="22" priority="9">
      <formula>$D$2/$E$2&gt;=0.35</formula>
    </cfRule>
  </conditionalFormatting>
  <conditionalFormatting sqref="K1:K2 AH1:AH2">
    <cfRule type="expression" dxfId="21" priority="10">
      <formula>$D$2/$E$2&gt;=0.4</formula>
    </cfRule>
  </conditionalFormatting>
  <conditionalFormatting sqref="L1:L2 AI1:AI2">
    <cfRule type="expression" dxfId="20" priority="11">
      <formula>$D$2/$E$2&gt;=0.45</formula>
    </cfRule>
  </conditionalFormatting>
  <conditionalFormatting sqref="N1:N2 AK1:AK2">
    <cfRule type="expression" dxfId="19" priority="13">
      <formula>$D$2/$E$2&gt;=0.55</formula>
    </cfRule>
  </conditionalFormatting>
  <conditionalFormatting sqref="O1:O2 AL1:AL2">
    <cfRule type="expression" dxfId="18" priority="14">
      <formula>$D$2/$E$2&gt;=0.6</formula>
    </cfRule>
  </conditionalFormatting>
  <conditionalFormatting sqref="P1:P2 AM1:AM2">
    <cfRule type="expression" dxfId="17" priority="15">
      <formula>$D$2/$E$2&gt;=0.65</formula>
    </cfRule>
  </conditionalFormatting>
  <conditionalFormatting sqref="Q1:Q2 AN1:AN2">
    <cfRule type="expression" dxfId="16" priority="16">
      <formula>$D$2/$E$2&gt;=0.7</formula>
    </cfRule>
  </conditionalFormatting>
  <conditionalFormatting sqref="M1:M2 AJ1:AJ2">
    <cfRule type="expression" dxfId="15" priority="12">
      <formula>$D$2/$E$2&gt;=0.5</formula>
    </cfRule>
  </conditionalFormatting>
  <conditionalFormatting sqref="S1">
    <cfRule type="expression" dxfId="14" priority="2">
      <formula>$S$1&lt;&gt;""</formula>
    </cfRule>
  </conditionalFormatting>
  <conditionalFormatting sqref="D1:R2 AA1:AR2 S2:U2 T1:U1">
    <cfRule type="expression" dxfId="13" priority="1" stopIfTrue="1">
      <formula>$S$1="Feedback OFF"</formula>
    </cfRule>
  </conditionalFormatting>
  <conditionalFormatting sqref="R1:R2 AO1:AO2">
    <cfRule type="expression" dxfId="12" priority="17">
      <formula>$D$2/$E$2&gt;=0.75</formula>
    </cfRule>
  </conditionalFormatting>
  <conditionalFormatting sqref="S1:S2 AP1:AP2">
    <cfRule type="expression" dxfId="11" priority="18">
      <formula>$D$2/$E$2&gt;=0.8</formula>
    </cfRule>
  </conditionalFormatting>
  <conditionalFormatting sqref="T1:T2 AQ1:AQ2">
    <cfRule type="expression" dxfId="10" priority="19">
      <formula>$D$2/$E$2&gt;=0.85</formula>
    </cfRule>
  </conditionalFormatting>
  <conditionalFormatting sqref="U1:U2 AR1:AR2">
    <cfRule type="expression" dxfId="9" priority="20">
      <formula>$D$2/$E$2&gt;=1</formula>
    </cfRule>
  </conditionalFormatting>
  <dataValidations count="2">
    <dataValidation type="list" allowBlank="1" showInputMessage="1" showErrorMessage="1" sqref="Q29:Q33" xr:uid="{9797E2EC-C33C-6145-9AA8-D144E89A414D}">
      <formula1>"A, B, C, D"</formula1>
    </dataValidation>
    <dataValidation type="list" allowBlank="1" showInputMessage="1" showErrorMessage="1" sqref="P1" xr:uid="{B316B78F-DC1E-F44D-A129-0F861B4F559D}">
      <formula1>"Feedback ON, Taunting ON, Feedback OFF"</formula1>
    </dataValidation>
  </dataValidations>
  <pageMargins left="0.7" right="0.7" top="0.75" bottom="0.75" header="0.3" footer="0.3"/>
  <pageSetup orientation="portrait"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5D652-75DC-A84E-AAFF-A98FA0C7C930}">
  <sheetPr>
    <tabColor rgb="FFFFC000"/>
  </sheetPr>
  <dimension ref="B2:F7"/>
  <sheetViews>
    <sheetView workbookViewId="0">
      <selection activeCell="F26" sqref="F26"/>
    </sheetView>
  </sheetViews>
  <sheetFormatPr baseColWidth="10" defaultColWidth="8.83203125" defaultRowHeight="15" x14ac:dyDescent="0.2"/>
  <cols>
    <col min="3" max="3" width="17.33203125" customWidth="1"/>
    <col min="4" max="4" width="16.33203125" customWidth="1"/>
    <col min="5" max="5" width="17.33203125" customWidth="1"/>
    <col min="6" max="6" width="28.5" customWidth="1"/>
  </cols>
  <sheetData>
    <row r="2" spans="2:6" ht="16" thickBot="1" x14ac:dyDescent="0.25"/>
    <row r="3" spans="2:6" ht="14.5" customHeight="1" x14ac:dyDescent="0.2">
      <c r="B3" s="241" t="s">
        <v>265</v>
      </c>
      <c r="C3" s="242"/>
      <c r="D3" s="242"/>
      <c r="E3" s="242"/>
      <c r="F3" s="243"/>
    </row>
    <row r="4" spans="2:6" ht="14.5" customHeight="1" x14ac:dyDescent="0.2">
      <c r="B4" s="244"/>
      <c r="C4" s="245"/>
      <c r="D4" s="245"/>
      <c r="E4" s="245"/>
      <c r="F4" s="246"/>
    </row>
    <row r="5" spans="2:6" ht="14.5" customHeight="1" x14ac:dyDescent="0.2">
      <c r="B5" s="244"/>
      <c r="C5" s="245"/>
      <c r="D5" s="245"/>
      <c r="E5" s="245"/>
      <c r="F5" s="246"/>
    </row>
    <row r="6" spans="2:6" ht="15" customHeight="1" thickBot="1" x14ac:dyDescent="0.25">
      <c r="B6" s="244"/>
      <c r="C6" s="245"/>
      <c r="D6" s="245"/>
      <c r="E6" s="245"/>
      <c r="F6" s="246"/>
    </row>
    <row r="7" spans="2:6" ht="20" thickBot="1" x14ac:dyDescent="0.3">
      <c r="B7" s="247" t="s">
        <v>266</v>
      </c>
      <c r="C7" s="248"/>
      <c r="D7" s="248"/>
      <c r="E7" s="249" t="s">
        <v>267</v>
      </c>
      <c r="F7" s="250" t="s">
        <v>268</v>
      </c>
    </row>
  </sheetData>
  <mergeCells count="1">
    <mergeCell ref="B3:F6"/>
  </mergeCells>
  <hyperlinks>
    <hyperlink ref="B7" r:id="rId1" xr:uid="{41425880-CE10-8E4C-B2A2-D435A0E8F33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F3BA-C3B2-1348-BC78-1C659154DA45}">
  <sheetPr>
    <tabColor rgb="FF4FADEA"/>
  </sheetPr>
  <dimension ref="E1:AI47"/>
  <sheetViews>
    <sheetView showGridLines="0" topLeftCell="A15" zoomScaleNormal="100" zoomScalePageLayoutView="80" workbookViewId="0">
      <selection activeCell="F42" sqref="F42"/>
    </sheetView>
  </sheetViews>
  <sheetFormatPr baseColWidth="10" defaultColWidth="9" defaultRowHeight="9" x14ac:dyDescent="0.15"/>
  <cols>
    <col min="1" max="3" width="1" style="288" customWidth="1"/>
    <col min="4" max="4" width="1.6640625" style="288" customWidth="1"/>
    <col min="5" max="5" width="10" style="289" customWidth="1"/>
    <col min="6" max="6" width="9.33203125" style="289" customWidth="1"/>
    <col min="7" max="7" width="6" style="289" customWidth="1"/>
    <col min="8" max="8" width="7.6640625" style="289" customWidth="1"/>
    <col min="9" max="9" width="9.1640625" style="288" bestFit="1" customWidth="1"/>
    <col min="10" max="10" width="11.6640625" style="288" bestFit="1" customWidth="1"/>
    <col min="11" max="11" width="9.1640625" style="288" bestFit="1" customWidth="1"/>
    <col min="12" max="12" width="9" style="288"/>
    <col min="13" max="13" width="75.6640625" style="288" customWidth="1"/>
    <col min="14" max="14" width="12.6640625" style="288" customWidth="1"/>
    <col min="15" max="15" width="9.6640625" style="288" customWidth="1"/>
    <col min="16" max="17" width="8.33203125" style="288" customWidth="1"/>
    <col min="18" max="18" width="7" style="288" customWidth="1"/>
    <col min="19" max="19" width="10.5" style="288" customWidth="1"/>
    <col min="20" max="20" width="16.33203125" style="288" customWidth="1"/>
    <col min="21" max="23" width="9" style="288"/>
    <col min="24" max="25" width="9" style="288" customWidth="1"/>
    <col min="26" max="26" width="25.33203125" style="288" customWidth="1"/>
    <col min="27" max="16384" width="9" style="288"/>
  </cols>
  <sheetData>
    <row r="1" spans="5:14" s="287" customFormat="1" x14ac:dyDescent="0.15">
      <c r="E1" s="289"/>
      <c r="F1" s="289"/>
      <c r="G1" s="289"/>
      <c r="H1" s="289"/>
    </row>
    <row r="2" spans="5:14" s="287" customFormat="1" x14ac:dyDescent="0.15">
      <c r="E2" s="289"/>
      <c r="F2" s="289"/>
      <c r="G2" s="289"/>
      <c r="H2" s="289"/>
    </row>
    <row r="3" spans="5:14" ht="5" customHeight="1" x14ac:dyDescent="0.15"/>
    <row r="5" spans="5:14" x14ac:dyDescent="0.15">
      <c r="E5" s="303">
        <v>0</v>
      </c>
    </row>
    <row r="6" spans="5:14" ht="15" customHeight="1" x14ac:dyDescent="0.15">
      <c r="E6" s="290">
        <v>0</v>
      </c>
      <c r="F6" s="290"/>
      <c r="G6" s="290"/>
      <c r="H6" s="290"/>
      <c r="I6" s="290"/>
      <c r="J6" s="290"/>
      <c r="K6" s="290"/>
      <c r="L6" s="290"/>
      <c r="M6" s="290"/>
      <c r="N6" s="290"/>
    </row>
    <row r="7" spans="5:14" ht="13" customHeight="1" x14ac:dyDescent="0.15">
      <c r="E7" s="290"/>
      <c r="F7" s="290"/>
      <c r="G7" s="290"/>
      <c r="H7" s="290"/>
      <c r="I7" s="290"/>
      <c r="J7" s="290"/>
      <c r="K7" s="290"/>
      <c r="L7" s="290"/>
      <c r="M7" s="290"/>
      <c r="N7" s="290"/>
    </row>
    <row r="8" spans="5:14" ht="13" customHeight="1" x14ac:dyDescent="0.15">
      <c r="E8" s="290"/>
      <c r="F8" s="290"/>
      <c r="G8" s="290"/>
      <c r="H8" s="290"/>
      <c r="I8" s="290"/>
      <c r="J8" s="290"/>
      <c r="K8" s="290"/>
      <c r="L8" s="290"/>
      <c r="M8" s="290"/>
      <c r="N8" s="290"/>
    </row>
    <row r="9" spans="5:14" ht="13" customHeight="1" x14ac:dyDescent="0.15">
      <c r="E9" s="290"/>
      <c r="F9" s="290"/>
      <c r="G9" s="290"/>
      <c r="H9" s="290"/>
      <c r="I9" s="290"/>
      <c r="J9" s="290"/>
      <c r="K9" s="290"/>
      <c r="L9" s="290"/>
      <c r="M9" s="290"/>
      <c r="N9" s="290"/>
    </row>
    <row r="10" spans="5:14" ht="13" customHeight="1" x14ac:dyDescent="0.15">
      <c r="E10" s="290"/>
      <c r="F10" s="290"/>
      <c r="G10" s="290"/>
      <c r="H10" s="290"/>
      <c r="I10" s="290"/>
      <c r="J10" s="290"/>
      <c r="K10" s="290"/>
      <c r="L10" s="290"/>
      <c r="M10" s="290"/>
      <c r="N10" s="290"/>
    </row>
    <row r="12" spans="5:14" x14ac:dyDescent="0.15">
      <c r="E12" s="303">
        <v>0</v>
      </c>
    </row>
    <row r="13" spans="5:14" x14ac:dyDescent="0.15">
      <c r="E13" s="291">
        <v>0</v>
      </c>
      <c r="F13" s="291"/>
      <c r="G13" s="291"/>
      <c r="H13" s="291"/>
      <c r="I13" s="291"/>
      <c r="J13" s="291"/>
      <c r="K13" s="291"/>
      <c r="L13" s="291"/>
      <c r="M13" s="291"/>
      <c r="N13" s="291"/>
    </row>
    <row r="14" spans="5:14" x14ac:dyDescent="0.15">
      <c r="E14" s="291"/>
      <c r="F14" s="291"/>
      <c r="G14" s="291"/>
      <c r="H14" s="291"/>
      <c r="I14" s="291"/>
      <c r="J14" s="291"/>
      <c r="K14" s="291"/>
      <c r="L14" s="291"/>
      <c r="M14" s="291"/>
      <c r="N14" s="291"/>
    </row>
    <row r="15" spans="5:14" x14ac:dyDescent="0.15">
      <c r="E15" s="292">
        <v>0</v>
      </c>
      <c r="F15" s="292"/>
      <c r="G15" s="292"/>
      <c r="H15" s="292"/>
      <c r="I15" s="292"/>
      <c r="J15" s="292"/>
      <c r="K15" s="292"/>
      <c r="L15" s="292"/>
      <c r="M15" s="292"/>
      <c r="N15" s="292"/>
    </row>
    <row r="16" spans="5:14" x14ac:dyDescent="0.15">
      <c r="E16" s="304">
        <v>0</v>
      </c>
    </row>
    <row r="17" spans="5:35" x14ac:dyDescent="0.15">
      <c r="E17" s="304">
        <v>0</v>
      </c>
    </row>
    <row r="18" spans="5:35" x14ac:dyDescent="0.15">
      <c r="E18" s="305"/>
    </row>
    <row r="19" spans="5:35" x14ac:dyDescent="0.15">
      <c r="E19" s="305"/>
    </row>
    <row r="20" spans="5:35" x14ac:dyDescent="0.15">
      <c r="E20" s="305"/>
    </row>
    <row r="21" spans="5:35" x14ac:dyDescent="0.15">
      <c r="E21" s="305"/>
    </row>
    <row r="22" spans="5:35" x14ac:dyDescent="0.15">
      <c r="E22" s="305"/>
      <c r="Q22" s="293"/>
    </row>
    <row r="23" spans="5:35" x14ac:dyDescent="0.15">
      <c r="E23" s="305"/>
    </row>
    <row r="26" spans="5:35" ht="16" customHeight="1" x14ac:dyDescent="0.15">
      <c r="E26" s="309">
        <v>0</v>
      </c>
      <c r="F26" s="309"/>
      <c r="H26" s="309">
        <v>0</v>
      </c>
      <c r="I26" s="309"/>
      <c r="J26" s="309"/>
      <c r="K26" s="309"/>
    </row>
    <row r="27" spans="5:35" x14ac:dyDescent="0.15">
      <c r="E27" s="307">
        <v>0</v>
      </c>
      <c r="F27" s="307">
        <v>0</v>
      </c>
      <c r="H27" s="307">
        <v>0</v>
      </c>
      <c r="I27" s="307">
        <v>0</v>
      </c>
      <c r="J27" s="307">
        <v>0</v>
      </c>
      <c r="K27" s="307">
        <v>0</v>
      </c>
    </row>
    <row r="28" spans="5:35" x14ac:dyDescent="0.15">
      <c r="E28" s="289">
        <v>0</v>
      </c>
      <c r="F28" s="310">
        <v>0</v>
      </c>
      <c r="H28" s="289">
        <v>0</v>
      </c>
      <c r="I28" s="289">
        <v>0</v>
      </c>
      <c r="J28" s="311">
        <v>1</v>
      </c>
      <c r="K28" s="312">
        <v>1</v>
      </c>
    </row>
    <row r="29" spans="5:35" x14ac:dyDescent="0.15">
      <c r="E29" s="289">
        <v>0</v>
      </c>
      <c r="F29" s="310">
        <v>0</v>
      </c>
      <c r="H29" s="289">
        <v>0</v>
      </c>
      <c r="I29" s="289">
        <v>0</v>
      </c>
      <c r="J29" s="311">
        <v>1</v>
      </c>
      <c r="K29" s="312">
        <v>1</v>
      </c>
    </row>
    <row r="30" spans="5:35" x14ac:dyDescent="0.15">
      <c r="E30" s="294">
        <v>0</v>
      </c>
      <c r="F30" s="313">
        <v>0</v>
      </c>
      <c r="G30" s="294"/>
      <c r="H30" s="289">
        <v>0</v>
      </c>
      <c r="I30" s="289">
        <v>0</v>
      </c>
      <c r="J30" s="311">
        <v>0</v>
      </c>
      <c r="K30" s="312">
        <v>0</v>
      </c>
      <c r="L30" s="295"/>
      <c r="W30" s="294"/>
      <c r="X30" s="294"/>
      <c r="Y30" s="294"/>
    </row>
    <row r="31" spans="5:35" x14ac:dyDescent="0.15">
      <c r="E31" s="289">
        <v>0</v>
      </c>
      <c r="F31" s="310">
        <v>0</v>
      </c>
      <c r="H31" s="289">
        <v>0</v>
      </c>
      <c r="I31" s="289">
        <v>0</v>
      </c>
      <c r="J31" s="311">
        <v>0</v>
      </c>
      <c r="K31" s="312">
        <v>0</v>
      </c>
      <c r="W31" s="285"/>
      <c r="X31" s="285"/>
      <c r="Y31" s="285"/>
      <c r="AA31" s="296"/>
      <c r="AB31" s="296"/>
      <c r="AC31" s="296"/>
      <c r="AD31" s="296"/>
      <c r="AG31" s="296"/>
      <c r="AH31" s="296"/>
      <c r="AI31" s="296"/>
    </row>
    <row r="32" spans="5:35" x14ac:dyDescent="0.15">
      <c r="E32" s="289">
        <v>0</v>
      </c>
      <c r="F32" s="310">
        <v>0</v>
      </c>
      <c r="H32" s="289">
        <v>0</v>
      </c>
      <c r="I32" s="289">
        <v>0</v>
      </c>
      <c r="J32" s="311">
        <v>0</v>
      </c>
      <c r="K32" s="312">
        <v>0</v>
      </c>
      <c r="W32" s="285"/>
      <c r="X32" s="285"/>
      <c r="Y32" s="285"/>
      <c r="AA32" s="296"/>
      <c r="AB32" s="296"/>
      <c r="AC32" s="296"/>
      <c r="AD32" s="296"/>
      <c r="AG32" s="296"/>
      <c r="AI32" s="296"/>
    </row>
    <row r="33" spans="5:35" x14ac:dyDescent="0.15">
      <c r="H33" s="289">
        <v>0</v>
      </c>
      <c r="I33" s="289">
        <v>0</v>
      </c>
      <c r="J33" s="311">
        <v>0</v>
      </c>
      <c r="K33" s="312">
        <v>0</v>
      </c>
      <c r="W33" s="285"/>
      <c r="X33" s="285"/>
      <c r="Y33" s="285"/>
      <c r="AA33" s="296"/>
      <c r="AB33" s="296"/>
      <c r="AC33" s="296"/>
      <c r="AD33" s="296"/>
      <c r="AG33" s="296"/>
      <c r="AI33" s="296"/>
    </row>
    <row r="34" spans="5:35" x14ac:dyDescent="0.15">
      <c r="E34" s="288"/>
      <c r="F34" s="288"/>
      <c r="G34" s="288"/>
      <c r="H34" s="289">
        <v>0</v>
      </c>
      <c r="I34" s="289">
        <v>0</v>
      </c>
      <c r="J34" s="311">
        <v>1</v>
      </c>
      <c r="K34" s="312">
        <v>1</v>
      </c>
      <c r="N34" s="297"/>
      <c r="O34" s="289"/>
      <c r="P34" s="289"/>
      <c r="Q34" s="289"/>
      <c r="S34" s="298"/>
      <c r="T34" s="298"/>
      <c r="U34" s="296"/>
      <c r="V34" s="296"/>
      <c r="W34" s="285"/>
      <c r="X34" s="285"/>
      <c r="Y34" s="285"/>
      <c r="AA34" s="296"/>
      <c r="AB34" s="296"/>
      <c r="AC34" s="296"/>
      <c r="AD34" s="296"/>
      <c r="AG34" s="296"/>
      <c r="AI34" s="296"/>
    </row>
    <row r="35" spans="5:35" hidden="1" x14ac:dyDescent="0.15">
      <c r="E35" s="288"/>
      <c r="F35" s="288"/>
      <c r="G35" s="288"/>
      <c r="I35" s="289">
        <v>0</v>
      </c>
      <c r="J35" s="311"/>
      <c r="K35" s="312"/>
      <c r="N35" s="297"/>
      <c r="O35" s="289"/>
      <c r="P35" s="289"/>
      <c r="Q35" s="289"/>
      <c r="S35" s="298"/>
      <c r="T35" s="298"/>
      <c r="U35" s="296"/>
      <c r="V35" s="296"/>
      <c r="W35" s="285"/>
      <c r="X35" s="285"/>
      <c r="Y35" s="285"/>
      <c r="AA35" s="296"/>
      <c r="AB35" s="296"/>
      <c r="AC35" s="296"/>
      <c r="AD35" s="296"/>
      <c r="AG35" s="296"/>
      <c r="AI35" s="296"/>
    </row>
    <row r="36" spans="5:35" x14ac:dyDescent="0.15">
      <c r="E36" s="288"/>
      <c r="F36" s="288"/>
      <c r="G36" s="288"/>
      <c r="H36" s="289">
        <v>0</v>
      </c>
      <c r="I36" s="289">
        <v>0</v>
      </c>
      <c r="J36" s="311">
        <v>1</v>
      </c>
      <c r="K36" s="312">
        <v>1</v>
      </c>
      <c r="N36" s="297"/>
      <c r="O36" s="289"/>
      <c r="P36" s="289"/>
      <c r="Q36" s="289"/>
      <c r="S36" s="298"/>
      <c r="T36" s="298"/>
      <c r="U36" s="296"/>
      <c r="V36" s="296"/>
      <c r="W36" s="285"/>
      <c r="X36" s="285"/>
      <c r="Y36" s="285"/>
      <c r="AA36" s="296"/>
      <c r="AB36" s="296"/>
      <c r="AC36" s="296"/>
      <c r="AD36" s="296"/>
      <c r="AG36" s="296"/>
      <c r="AI36" s="296"/>
    </row>
    <row r="37" spans="5:35" x14ac:dyDescent="0.15">
      <c r="E37" s="288"/>
      <c r="F37" s="288"/>
      <c r="G37" s="288"/>
      <c r="H37" s="289">
        <v>0</v>
      </c>
      <c r="I37" s="289">
        <v>0</v>
      </c>
      <c r="J37" s="311">
        <v>1</v>
      </c>
      <c r="K37" s="312">
        <v>1</v>
      </c>
      <c r="N37" s="297"/>
      <c r="O37" s="289"/>
      <c r="P37" s="289"/>
      <c r="Q37" s="289"/>
      <c r="S37" s="298"/>
      <c r="T37" s="298"/>
      <c r="U37" s="296"/>
      <c r="V37" s="296"/>
      <c r="W37" s="285"/>
      <c r="X37" s="299"/>
      <c r="Y37" s="285"/>
      <c r="AA37" s="296"/>
      <c r="AB37" s="296"/>
      <c r="AC37" s="296"/>
      <c r="AD37" s="296"/>
      <c r="AG37" s="296"/>
      <c r="AH37" s="296"/>
      <c r="AI37" s="296"/>
    </row>
    <row r="38" spans="5:35" x14ac:dyDescent="0.15">
      <c r="E38" s="288"/>
      <c r="F38" s="288"/>
      <c r="G38" s="288"/>
      <c r="H38" s="289">
        <v>0</v>
      </c>
      <c r="I38" s="289">
        <v>0</v>
      </c>
      <c r="J38" s="311">
        <v>0</v>
      </c>
      <c r="K38" s="312">
        <v>0</v>
      </c>
      <c r="N38" s="297"/>
      <c r="O38" s="289"/>
      <c r="P38" s="289"/>
      <c r="Q38" s="289"/>
      <c r="S38" s="298"/>
      <c r="T38" s="298"/>
      <c r="U38" s="296"/>
      <c r="V38" s="296"/>
      <c r="W38" s="285"/>
      <c r="X38" s="285"/>
      <c r="Y38" s="285"/>
      <c r="AA38" s="296"/>
      <c r="AB38" s="296"/>
      <c r="AC38" s="296"/>
      <c r="AD38" s="296"/>
      <c r="AG38" s="296"/>
      <c r="AI38" s="296"/>
    </row>
    <row r="39" spans="5:35" x14ac:dyDescent="0.15">
      <c r="E39" s="288"/>
      <c r="F39" s="288"/>
      <c r="G39" s="288"/>
      <c r="H39" s="289">
        <v>0</v>
      </c>
      <c r="I39" s="289">
        <v>0</v>
      </c>
      <c r="J39" s="311">
        <v>0</v>
      </c>
      <c r="K39" s="312">
        <v>0</v>
      </c>
      <c r="N39" s="297"/>
      <c r="O39" s="289"/>
      <c r="P39" s="289"/>
      <c r="Q39" s="289"/>
      <c r="S39" s="298"/>
      <c r="T39" s="298"/>
      <c r="U39" s="296"/>
      <c r="V39" s="296"/>
      <c r="W39" s="285"/>
      <c r="X39" s="285"/>
      <c r="Y39" s="285"/>
      <c r="AA39" s="296"/>
      <c r="AB39" s="296"/>
      <c r="AC39" s="296"/>
      <c r="AD39" s="296"/>
      <c r="AG39" s="296"/>
      <c r="AI39" s="296"/>
    </row>
    <row r="40" spans="5:35" x14ac:dyDescent="0.15">
      <c r="E40" s="288"/>
      <c r="F40" s="288"/>
      <c r="G40" s="288"/>
      <c r="H40" s="289">
        <v>0</v>
      </c>
      <c r="I40" s="289">
        <v>0</v>
      </c>
      <c r="J40" s="311">
        <v>0</v>
      </c>
      <c r="K40" s="312">
        <v>0</v>
      </c>
      <c r="N40" s="297"/>
      <c r="O40" s="289"/>
      <c r="P40" s="289"/>
      <c r="Q40" s="289"/>
      <c r="S40" s="298"/>
      <c r="T40" s="298"/>
      <c r="U40" s="296"/>
      <c r="V40" s="296"/>
      <c r="W40" s="285"/>
      <c r="X40" s="285"/>
      <c r="Y40" s="285"/>
      <c r="AA40" s="296"/>
      <c r="AB40" s="296"/>
      <c r="AC40" s="296"/>
      <c r="AD40" s="296"/>
      <c r="AG40" s="296"/>
      <c r="AI40" s="296"/>
    </row>
    <row r="41" spans="5:35" x14ac:dyDescent="0.15">
      <c r="E41" s="288"/>
      <c r="F41" s="288"/>
      <c r="G41" s="288"/>
      <c r="H41" s="289">
        <v>0</v>
      </c>
      <c r="I41" s="289">
        <v>0</v>
      </c>
      <c r="J41" s="311">
        <v>1</v>
      </c>
      <c r="K41" s="312">
        <v>1</v>
      </c>
      <c r="N41" s="297"/>
      <c r="O41" s="289"/>
      <c r="P41" s="289"/>
      <c r="Q41" s="289"/>
      <c r="S41" s="298"/>
      <c r="T41" s="298"/>
      <c r="U41" s="296"/>
      <c r="V41" s="296"/>
      <c r="W41" s="285"/>
      <c r="X41" s="285"/>
      <c r="Y41" s="285"/>
      <c r="AA41" s="296"/>
      <c r="AB41" s="296"/>
      <c r="AC41" s="296"/>
      <c r="AD41" s="296"/>
      <c r="AG41" s="296"/>
      <c r="AI41" s="296"/>
    </row>
    <row r="42" spans="5:35" x14ac:dyDescent="0.15">
      <c r="E42" s="288"/>
      <c r="F42" s="288"/>
      <c r="G42" s="288"/>
      <c r="H42" s="288"/>
      <c r="I42" s="300"/>
      <c r="N42" s="297"/>
      <c r="O42" s="289"/>
      <c r="P42" s="289"/>
      <c r="Q42" s="289"/>
      <c r="S42" s="298"/>
      <c r="T42" s="298"/>
      <c r="U42" s="296"/>
      <c r="V42" s="296"/>
      <c r="W42" s="285"/>
      <c r="X42" s="285"/>
      <c r="Y42" s="285"/>
      <c r="AA42" s="296"/>
      <c r="AB42" s="296"/>
      <c r="AC42" s="296"/>
      <c r="AD42" s="296"/>
      <c r="AG42" s="296"/>
      <c r="AI42" s="296"/>
    </row>
    <row r="43" spans="5:35" x14ac:dyDescent="0.15">
      <c r="E43" s="288"/>
      <c r="F43" s="288"/>
      <c r="G43" s="288"/>
      <c r="H43" s="288"/>
      <c r="I43" s="300"/>
      <c r="M43" s="314">
        <v>0</v>
      </c>
      <c r="N43" s="315">
        <v>0</v>
      </c>
      <c r="O43" s="289"/>
      <c r="P43" s="289"/>
      <c r="Q43" s="289"/>
      <c r="S43" s="298"/>
      <c r="T43" s="298"/>
      <c r="U43" s="296"/>
      <c r="V43" s="296"/>
      <c r="W43" s="285"/>
      <c r="X43" s="299"/>
      <c r="Y43" s="285"/>
      <c r="AA43" s="296"/>
      <c r="AB43" s="296"/>
      <c r="AC43" s="296"/>
      <c r="AD43" s="296"/>
      <c r="AG43" s="296"/>
      <c r="AH43" s="296"/>
      <c r="AI43" s="296"/>
    </row>
    <row r="44" spans="5:35" ht="113" customHeight="1" x14ac:dyDescent="0.15">
      <c r="E44" s="288"/>
      <c r="F44" s="288"/>
      <c r="G44" s="288"/>
      <c r="H44" s="288"/>
      <c r="I44" s="300"/>
      <c r="M44" s="316">
        <v>0</v>
      </c>
      <c r="N44" s="317">
        <v>0</v>
      </c>
      <c r="O44" s="289"/>
      <c r="P44" s="289"/>
      <c r="Q44" s="289"/>
      <c r="S44" s="298"/>
      <c r="T44" s="298"/>
      <c r="U44" s="296"/>
      <c r="V44" s="296"/>
      <c r="W44" s="285"/>
      <c r="X44" s="285"/>
      <c r="Y44" s="285"/>
      <c r="AA44" s="296"/>
      <c r="AB44" s="296"/>
      <c r="AC44" s="296"/>
      <c r="AD44" s="296"/>
      <c r="AG44" s="296"/>
      <c r="AI44" s="296"/>
    </row>
    <row r="45" spans="5:35" ht="113" customHeight="1" x14ac:dyDescent="0.15">
      <c r="E45" s="288"/>
      <c r="F45" s="288"/>
      <c r="G45" s="288"/>
      <c r="H45" s="288"/>
      <c r="I45" s="300"/>
      <c r="M45" s="316">
        <v>0</v>
      </c>
      <c r="N45" s="317">
        <v>0</v>
      </c>
      <c r="O45" s="289"/>
      <c r="P45" s="289"/>
      <c r="Q45" s="289"/>
      <c r="S45" s="298"/>
      <c r="T45" s="298"/>
      <c r="U45" s="296"/>
      <c r="V45" s="296"/>
      <c r="W45" s="285"/>
      <c r="X45" s="285"/>
      <c r="Y45" s="285"/>
      <c r="AA45" s="296"/>
      <c r="AB45" s="296"/>
      <c r="AC45" s="296"/>
      <c r="AD45" s="296"/>
      <c r="AG45" s="296"/>
      <c r="AI45" s="296"/>
    </row>
    <row r="46" spans="5:35" ht="113" customHeight="1" x14ac:dyDescent="0.15">
      <c r="E46" s="288"/>
      <c r="F46" s="288"/>
      <c r="G46" s="288"/>
      <c r="H46" s="288"/>
      <c r="I46" s="300"/>
      <c r="M46" s="316">
        <v>0</v>
      </c>
      <c r="N46" s="317">
        <v>0</v>
      </c>
      <c r="O46" s="289"/>
      <c r="P46" s="289"/>
      <c r="Q46" s="289"/>
      <c r="S46" s="298"/>
      <c r="T46" s="298"/>
      <c r="U46" s="296"/>
      <c r="V46" s="296"/>
      <c r="W46" s="285"/>
      <c r="X46" s="285"/>
      <c r="Y46" s="285"/>
      <c r="AA46" s="296"/>
      <c r="AB46" s="296"/>
      <c r="AC46" s="296"/>
      <c r="AD46" s="296"/>
      <c r="AG46" s="296"/>
      <c r="AI46" s="296"/>
    </row>
    <row r="47" spans="5:35" x14ac:dyDescent="0.15">
      <c r="N47" s="318">
        <v>5</v>
      </c>
      <c r="O47" s="288">
        <v>0</v>
      </c>
    </row>
  </sheetData>
  <mergeCells count="5">
    <mergeCell ref="E6:N10"/>
    <mergeCell ref="E13:N14"/>
    <mergeCell ref="E15:N15"/>
    <mergeCell ref="E26:F26"/>
    <mergeCell ref="H26:K26"/>
  </mergeCells>
  <pageMargins left="0.75" right="0.75" top="1" bottom="1" header="0.5" footer="0.5"/>
  <pageSetup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93C62-D255-184E-8935-9B5213CF52CD}">
  <sheetPr>
    <tabColor rgb="FF4FADEA"/>
  </sheetPr>
  <dimension ref="D1:AI47"/>
  <sheetViews>
    <sheetView showGridLines="0" topLeftCell="A15" zoomScaleNormal="100" zoomScalePageLayoutView="80" workbookViewId="0">
      <selection activeCell="J28" sqref="J28"/>
    </sheetView>
  </sheetViews>
  <sheetFormatPr baseColWidth="10" defaultColWidth="9" defaultRowHeight="9" x14ac:dyDescent="0.15"/>
  <cols>
    <col min="1" max="3" width="1" style="288" customWidth="1"/>
    <col min="4" max="4" width="1.6640625" style="288" customWidth="1"/>
    <col min="5" max="5" width="10" style="289" customWidth="1"/>
    <col min="6" max="6" width="9.33203125" style="289" customWidth="1"/>
    <col min="7" max="7" width="6" style="289" customWidth="1"/>
    <col min="8" max="8" width="7.6640625" style="289" customWidth="1"/>
    <col min="9" max="9" width="12.5" style="288" bestFit="1" customWidth="1"/>
    <col min="10" max="11" width="9.1640625" style="288" bestFit="1" customWidth="1"/>
    <col min="12" max="12" width="9" style="288"/>
    <col min="13" max="13" width="75.6640625" style="288" customWidth="1"/>
    <col min="14" max="14" width="12.6640625" style="288" customWidth="1"/>
    <col min="15" max="15" width="9.6640625" style="288" customWidth="1"/>
    <col min="16" max="17" width="8.33203125" style="288" customWidth="1"/>
    <col min="18" max="18" width="7" style="288" customWidth="1"/>
    <col min="19" max="19" width="10.5" style="288" customWidth="1"/>
    <col min="20" max="20" width="16.33203125" style="288" customWidth="1"/>
    <col min="21" max="23" width="9" style="288"/>
    <col min="24" max="25" width="9" style="288" customWidth="1"/>
    <col min="26" max="26" width="25.33203125" style="288" customWidth="1"/>
    <col min="27" max="16384" width="9" style="288"/>
  </cols>
  <sheetData>
    <row r="1" spans="4:14" s="287" customFormat="1" x14ac:dyDescent="0.15">
      <c r="E1" s="289"/>
      <c r="F1" s="289"/>
      <c r="G1" s="289"/>
      <c r="H1" s="289"/>
      <c r="L1" s="287" t="s">
        <v>491</v>
      </c>
    </row>
    <row r="2" spans="4:14" s="287" customFormat="1" x14ac:dyDescent="0.15">
      <c r="D2" s="319">
        <f ca="1">IF('1 Formula Calculation'!$G$2="DRAGGING CELLS IS NOT PERMITTED. PLEASE UNDO LAST ACTION!!",0,IF('1 Formula Calculation'!$S$1&lt;&gt;"Feedback OFF",IF(Scoreboard!$F$21="",IFERROR(IF(E2=0,F2,IF(F2/E2&gt;=Scoreboard!$F$19,F2,"")),""),0),0))</f>
        <v>0</v>
      </c>
      <c r="E2" s="320">
        <f>SUMIF('1 Formula CalculationPT'!A3:$AO$47,"&gt;0")</f>
        <v>17</v>
      </c>
      <c r="F2" s="289">
        <f ca="1">SUMIFS('1 Formula CalculationPT'!A3:$AO$47, '1 Formula CalculationPT'!A3:$AO$47, "&gt;0", '1 Formula CalculationSC'!A3:$AO$47, "PerfectMsg")+ABS(SUMIFS('1 Formula CalculationPT'!A3:$AO$47, '1 Formula CalculationPT'!A3:$AO$47, "&lt;0", '1 Formula CalculationSC'!A3:$AO$47, "PerfectMsg"))</f>
        <v>0</v>
      </c>
      <c r="G2" s="289"/>
      <c r="H2" s="289"/>
    </row>
    <row r="3" spans="4:14" ht="5" customHeight="1" x14ac:dyDescent="0.15"/>
    <row r="5" spans="4:14" x14ac:dyDescent="0.15">
      <c r="E5" s="303">
        <v>0</v>
      </c>
    </row>
    <row r="6" spans="4:14" ht="15" customHeight="1" x14ac:dyDescent="0.15">
      <c r="E6" s="290">
        <v>0</v>
      </c>
      <c r="F6" s="290"/>
      <c r="G6" s="290"/>
      <c r="H6" s="290"/>
      <c r="I6" s="290"/>
      <c r="J6" s="290"/>
      <c r="K6" s="290"/>
      <c r="L6" s="290"/>
      <c r="M6" s="290"/>
      <c r="N6" s="290"/>
    </row>
    <row r="7" spans="4:14" ht="13" customHeight="1" x14ac:dyDescent="0.15">
      <c r="E7" s="290"/>
      <c r="F7" s="290"/>
      <c r="G7" s="290"/>
      <c r="H7" s="290"/>
      <c r="I7" s="290"/>
      <c r="J7" s="290"/>
      <c r="K7" s="290"/>
      <c r="L7" s="290"/>
      <c r="M7" s="290"/>
      <c r="N7" s="290"/>
    </row>
    <row r="8" spans="4:14" ht="13" customHeight="1" x14ac:dyDescent="0.15">
      <c r="E8" s="290"/>
      <c r="F8" s="290"/>
      <c r="G8" s="290"/>
      <c r="H8" s="290"/>
      <c r="I8" s="290"/>
      <c r="J8" s="290"/>
      <c r="K8" s="290"/>
      <c r="L8" s="290"/>
      <c r="M8" s="290"/>
      <c r="N8" s="290"/>
    </row>
    <row r="9" spans="4:14" ht="13" customHeight="1" x14ac:dyDescent="0.15">
      <c r="E9" s="290"/>
      <c r="F9" s="290"/>
      <c r="G9" s="290"/>
      <c r="H9" s="290"/>
      <c r="I9" s="290"/>
      <c r="J9" s="290"/>
      <c r="K9" s="290"/>
      <c r="L9" s="290"/>
      <c r="M9" s="290"/>
      <c r="N9" s="290"/>
    </row>
    <row r="10" spans="4:14" ht="13" customHeight="1" x14ac:dyDescent="0.15">
      <c r="E10" s="290"/>
      <c r="F10" s="290"/>
      <c r="G10" s="290"/>
      <c r="H10" s="290"/>
      <c r="I10" s="290"/>
      <c r="J10" s="290"/>
      <c r="K10" s="290"/>
      <c r="L10" s="290"/>
      <c r="M10" s="290"/>
      <c r="N10" s="290"/>
    </row>
    <row r="12" spans="4:14" x14ac:dyDescent="0.15">
      <c r="E12" s="303">
        <v>0</v>
      </c>
    </row>
    <row r="13" spans="4:14" x14ac:dyDescent="0.15">
      <c r="E13" s="291">
        <v>0</v>
      </c>
      <c r="F13" s="291"/>
      <c r="G13" s="291"/>
      <c r="H13" s="291"/>
      <c r="I13" s="291"/>
      <c r="J13" s="291"/>
      <c r="K13" s="291"/>
      <c r="L13" s="291"/>
      <c r="M13" s="291"/>
      <c r="N13" s="291"/>
    </row>
    <row r="14" spans="4:14" x14ac:dyDescent="0.15">
      <c r="E14" s="291"/>
      <c r="F14" s="291"/>
      <c r="G14" s="291"/>
      <c r="H14" s="291"/>
      <c r="I14" s="291"/>
      <c r="J14" s="291"/>
      <c r="K14" s="291"/>
      <c r="L14" s="291"/>
      <c r="M14" s="291"/>
      <c r="N14" s="291"/>
    </row>
    <row r="15" spans="4:14" x14ac:dyDescent="0.15">
      <c r="E15" s="292">
        <v>0</v>
      </c>
      <c r="F15" s="292"/>
      <c r="G15" s="292"/>
      <c r="H15" s="292"/>
      <c r="I15" s="292"/>
      <c r="J15" s="292"/>
      <c r="K15" s="292"/>
      <c r="L15" s="292"/>
      <c r="M15" s="292"/>
      <c r="N15" s="292"/>
    </row>
    <row r="16" spans="4:14" x14ac:dyDescent="0.15">
      <c r="E16" s="304">
        <v>0</v>
      </c>
    </row>
    <row r="17" spans="5:35" x14ac:dyDescent="0.15">
      <c r="E17" s="304">
        <v>0</v>
      </c>
    </row>
    <row r="18" spans="5:35" x14ac:dyDescent="0.15">
      <c r="E18" s="305"/>
    </row>
    <row r="19" spans="5:35" x14ac:dyDescent="0.15">
      <c r="E19" s="305"/>
    </row>
    <row r="20" spans="5:35" x14ac:dyDescent="0.15">
      <c r="E20" s="305"/>
    </row>
    <row r="21" spans="5:35" x14ac:dyDescent="0.15">
      <c r="E21" s="305"/>
    </row>
    <row r="22" spans="5:35" x14ac:dyDescent="0.15">
      <c r="E22" s="305"/>
      <c r="Q22" s="293"/>
    </row>
    <row r="23" spans="5:35" x14ac:dyDescent="0.15">
      <c r="E23" s="305"/>
    </row>
    <row r="26" spans="5:35" ht="16" customHeight="1" x14ac:dyDescent="0.15">
      <c r="E26" s="309">
        <v>0</v>
      </c>
      <c r="F26" s="309"/>
      <c r="H26" s="309">
        <v>0</v>
      </c>
      <c r="I26" s="309"/>
      <c r="J26" s="309"/>
      <c r="K26" s="309"/>
    </row>
    <row r="27" spans="5:35" x14ac:dyDescent="0.15">
      <c r="E27" s="307">
        <v>0</v>
      </c>
      <c r="F27" s="307">
        <v>0</v>
      </c>
      <c r="H27" s="307">
        <v>0</v>
      </c>
      <c r="I27" s="307">
        <v>0</v>
      </c>
      <c r="J27" s="307">
        <v>0</v>
      </c>
      <c r="K27" s="307">
        <v>0</v>
      </c>
    </row>
    <row r="28" spans="5:35" x14ac:dyDescent="0.15">
      <c r="E28" s="289">
        <v>0</v>
      </c>
      <c r="F28" s="310">
        <v>0</v>
      </c>
      <c r="H28" s="289">
        <v>0</v>
      </c>
      <c r="I28" s="289">
        <v>0</v>
      </c>
      <c r="J28" s="311" t="str">
        <f ca="1">_xlfn.IFS(ISBLANK('1 Formula Calculation'!J28),"",IF(NOT(ISNA('#_1 Formula Calculation'!J28)),IF(ISNA('1 Formula Calculation'!J28),TRUE,FALSE),FALSE),"StuNAMsg",IF(AND(ISNA('#_1 Formula Calculation'!J28),ISNA('1 Formula Calculation'!J28)),TRUE,FALSE),"PerfectMsg",IF(NOT(ISERROR('#_1 Formula Calculation'!J28)),IF(ISERROR('1 Formula Calculation'!J28),TRUE,FALSE),FALSE),"StuErrorMsg",IF(TYPE('#_1 Formula Calculation'!J28)&lt;&gt;TYPE('1 Formula Calculation'!J28),TRUE,FALSE),"WrongTypeMsg",IF(_xlfn.ISFORMULA('#_1 Formula Calculation'!J28),IF(NOT(_xlfn.ISFORMULA('1 Formula Calculation'!J28)),TRUE),FALSE),"MissingFormulaMsg",IF(NOT(AND(ISNUMBER(FIND("[",_xlfn.FORMULATEXT('#_1 Formula Calculation'!J28))),ISNUMBER(FIND("!",_xlfn.FORMULATEXT('#_1 Formula Calculation'!J28))))),AND(ISNUMBER(FIND("[",_xlfn.FORMULATEXT('1 Formula Calculation'!J28))),ISNUMBER(FIND("!",_xlfn.FORMULATEXT('1 Formula Calculation'!J28)))),FALSE),"ExternalRefsMsg",IF(ISNUMBER('#_1 Formula Calculation'!J28),IF(ABS('#_1 Formula Calculation'!J28-'1 Formula Calculation'!J28)&gt;0.00001,TRUE,FALSE),IF('#_1 Formula Calculation'!J28&lt;&gt;'1 Formula Calculation'!J28,TRUE,FALSE)),IF(ISNUMBER('#_1 Formula Calculation'!J28),IF('#_1 Formula Calculation'!J28&gt;'1 Formula Calculation'!J28,"TooLow","TooHigh"),"WrongAnswer"),NOT(_xlfn.ISFORMULA('#_1 Formula Calculation'!J28)),"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Calculation'!J28),_xlfn.FORMULATEXT('1 Formula Calculation'!J28),'1 Formula Calculation'!J28),"9","#"),"8","#"),"7","#"),"6","#"),"5","#"),"4","#"),"3","#"),"2","#"),"1","#"),"0","#"),CHAR(10),""),"$",""),"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Calculation'!J28),_xlfn.FORMULATEXT('1 Formula Calculation'!J28),'1 Formula Calculation'!J28),"9","#"),"8","#"),"7","#"),"6","#"),"5","#"),"4","#"),"3","#"),"2","#"),"1","#"),"0","#"),CHAR(10),""),"$",""),"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Calculation'!J28),_xlfn.FORMULATEXT('#_1 Formula Calculation'!J28),'#_1 Formula Calculation'!J28),"9","#"),"8","#"),"7","#"),"6","#"),"5","#"),"4","#"),"3","#"),"2","#"),"1","#"),"0","#"),CHAR(10),""),"$",""),"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Calculation'!J28),_xlfn.FORMULATEXT('#_1 Formula Calculation'!J28),'#_1 Formula Calculation'!J28),"9","#"),"8","#"),"7","#"),"6","#"),"5","#"),"4","#"),"3","#"),"2","#"),"1","#"),"0","#"),CHAR(10),""),"$","")," ",""),",","@"),"&gt;","@"),"&lt;","@"),"=","@"),")","@"),"(","@"),"^","@"),"/","@"),"+","@"),"*","@"),"-","@"),"@#","")))/2,TRUE,FALSE),"HardCodeMsg",IF(LEN(IF(_xlfn.ISFORMULA('1 Formula Calculation'!J28),_xlfn.FORMULATEXT('1 Formula Calculation'!J28),'1 Formula Calculation'!J28))-LEN(SUBSTITUTE(IF(_xlfn.ISFORMULA('1 Formula Calculation'!J28),_xlfn.FORMULATEXT('1 Formula Calculation'!J28),'1 Formula Calculation'!J28),"""",""))&gt;LEN(IF(_xlfn.ISFORMULA('#_1 Formula Calculation'!J28),_xlfn.FORMULATEXT('#_1 Formula Calculation'!J28),'#_1 Formula Calculation'!J28))-LEN(SUBSTITUTE(IF(_xlfn.ISFORMULA('#_1 Formula Calculation'!J28),_xlfn.FORMULATEXT('#_1 Formula Calculation'!J28),'#_1 Formula Calculation'!J28),"""","")),TRUE,FALSE),"HardQuoteMsg",IF(LEN(IF(_xlfn.ISFORMULA('1 Formula Calculation'!J28),_xlfn.FORMULATEXT('1 Formula Calculation'!J28),'1 Formula Calculation'!J28))-LEN(SUBSTITUTE(IF(_xlfn.ISFORMULA('1 Formula Calculation'!J28),_xlfn.FORMULATEXT('1 Formula Calculation'!J28),'1 Formula Calculation'!J28),"$",""))&lt;0.5*(LEN(IF(_xlfn.ISFORMULA('#_1 Formula Calculation'!J28),_xlfn.FORMULATEXT('#_1 Formula Calculation'!J28),'#_1 Formula Calculation'!J28))-LEN(SUBSTITUTE(IF(_xlfn.ISFORMULA('#_1 Formula Calculation'!J28),_xlfn.FORMULATEXT('#_1 Formula Calculation'!J28),'#_1 Formula Calculation'!J28),"$",""))),TRUE,FALSE),"MissingAbsMsg",TRUE,"PerfectMsg")</f>
        <v/>
      </c>
      <c r="K28" s="312" t="str">
        <f ca="1">_xlfn.IFS(ISBLANK('1 Formula Calculation'!K28),"",IF(NOT(ISNA('#_1 Formula Calculation'!K28)),IF(ISNA('1 Formula Calculation'!K28),TRUE,FALSE),FALSE),"StuNAMsg",IF(AND(ISNA('#_1 Formula Calculation'!K28),ISNA('1 Formula Calculation'!K28)),TRUE,FALSE),"PerfectMsg",IF(NOT(ISERROR('#_1 Formula Calculation'!K28)),IF(ISERROR('1 Formula Calculation'!K28),TRUE,FALSE),FALSE),"StuErrorMsg",IF(TYPE('#_1 Formula Calculation'!K28)&lt;&gt;TYPE('1 Formula Calculation'!K28),TRUE,FALSE),"WrongTypeMsg",IF(_xlfn.ISFORMULA('#_1 Formula Calculation'!K28),IF(NOT(_xlfn.ISFORMULA('1 Formula Calculation'!K28)),TRUE),FALSE),"MissingFormulaMsg",IF(NOT(AND(ISNUMBER(FIND("[",_xlfn.FORMULATEXT('#_1 Formula Calculation'!K28))),ISNUMBER(FIND("!",_xlfn.FORMULATEXT('#_1 Formula Calculation'!K28))))),AND(ISNUMBER(FIND("[",_xlfn.FORMULATEXT('1 Formula Calculation'!K28))),ISNUMBER(FIND("!",_xlfn.FORMULATEXT('1 Formula Calculation'!K28)))),FALSE),"ExternalRefsMsg",IF(ISNUMBER('#_1 Formula Calculation'!K28),IF(ABS('#_1 Formula Calculation'!K28-'1 Formula Calculation'!K28)&gt;0.00001,TRUE,FALSE),IF('#_1 Formula Calculation'!K28&lt;&gt;'1 Formula Calculation'!K28,TRUE,FALSE)),IF(ISNUMBER('#_1 Formula Calculation'!K28),IF('#_1 Formula Calculation'!K28&gt;'1 Formula Calculation'!K28,"TooLow","TooHigh"),"WrongAnswer"),NOT(_xlfn.ISFORMULA('#_1 Formula Calculation'!K28)),"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Calculation'!K28),_xlfn.FORMULATEXT('1 Formula Calculation'!K28),'1 Formula Calculation'!K28),"9","#"),"8","#"),"7","#"),"6","#"),"5","#"),"4","#"),"3","#"),"2","#"),"1","#"),"0","#"),CHAR(10),""),"$",""),"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Calculation'!K28),_xlfn.FORMULATEXT('1 Formula Calculation'!K28),'1 Formula Calculation'!K28),"9","#"),"8","#"),"7","#"),"6","#"),"5","#"),"4","#"),"3","#"),"2","#"),"1","#"),"0","#"),CHAR(10),""),"$",""),"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Calculation'!K28),_xlfn.FORMULATEXT('#_1 Formula Calculation'!K28),'#_1 Formula Calculation'!K28),"9","#"),"8","#"),"7","#"),"6","#"),"5","#"),"4","#"),"3","#"),"2","#"),"1","#"),"0","#"),CHAR(10),""),"$",""),"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Calculation'!K28),_xlfn.FORMULATEXT('#_1 Formula Calculation'!K28),'#_1 Formula Calculation'!K28),"9","#"),"8","#"),"7","#"),"6","#"),"5","#"),"4","#"),"3","#"),"2","#"),"1","#"),"0","#"),CHAR(10),""),"$","")," ",""),",","@"),"&gt;","@"),"&lt;","@"),"=","@"),")","@"),"(","@"),"^","@"),"/","@"),"+","@"),"*","@"),"-","@"),"@#","")))/2,TRUE,FALSE),"HardCodeMsg",IF(LEN(IF(_xlfn.ISFORMULA('1 Formula Calculation'!K28),_xlfn.FORMULATEXT('1 Formula Calculation'!K28),'1 Formula Calculation'!K28))-LEN(SUBSTITUTE(IF(_xlfn.ISFORMULA('1 Formula Calculation'!K28),_xlfn.FORMULATEXT('1 Formula Calculation'!K28),'1 Formula Calculation'!K28),"""",""))&gt;LEN(IF(_xlfn.ISFORMULA('#_1 Formula Calculation'!K28),_xlfn.FORMULATEXT('#_1 Formula Calculation'!K28),'#_1 Formula Calculation'!K28))-LEN(SUBSTITUTE(IF(_xlfn.ISFORMULA('#_1 Formula Calculation'!K28),_xlfn.FORMULATEXT('#_1 Formula Calculation'!K28),'#_1 Formula Calculation'!K28),"""","")),TRUE,FALSE),"HardQuoteMsg",IF(LEN(IF(_xlfn.ISFORMULA('1 Formula Calculation'!K28),_xlfn.FORMULATEXT('1 Formula Calculation'!K28),'1 Formula Calculation'!K28))-LEN(SUBSTITUTE(IF(_xlfn.ISFORMULA('1 Formula Calculation'!K28),_xlfn.FORMULATEXT('1 Formula Calculation'!K28),'1 Formula Calculation'!K28),"$",""))&lt;0.5*(LEN(IF(_xlfn.ISFORMULA('#_1 Formula Calculation'!K28),_xlfn.FORMULATEXT('#_1 Formula Calculation'!K28),'#_1 Formula Calculation'!K28))-LEN(SUBSTITUTE(IF(_xlfn.ISFORMULA('#_1 Formula Calculation'!K28),_xlfn.FORMULATEXT('#_1 Formula Calculation'!K28),'#_1 Formula Calculation'!K28),"$",""))),TRUE,FALSE),"MissingAbsMsg",TRUE,"PerfectMsg")</f>
        <v/>
      </c>
    </row>
    <row r="29" spans="5:35" x14ac:dyDescent="0.15">
      <c r="E29" s="289">
        <v>0</v>
      </c>
      <c r="F29" s="310">
        <v>0</v>
      </c>
      <c r="H29" s="289">
        <v>0</v>
      </c>
      <c r="I29" s="289">
        <v>0</v>
      </c>
      <c r="J29" s="311" t="str">
        <f ca="1">_xlfn.IFS(ISBLANK('1 Formula Calculation'!J29),"",IF(NOT(ISNA('#_1 Formula Calculation'!J29)),IF(ISNA('1 Formula Calculation'!J29),TRUE,FALSE),FALSE),"StuNAMsg",IF(AND(ISNA('#_1 Formula Calculation'!J29),ISNA('1 Formula Calculation'!J29)),TRUE,FALSE),"PerfectMsg",IF(NOT(ISERROR('#_1 Formula Calculation'!J29)),IF(ISERROR('1 Formula Calculation'!J29),TRUE,FALSE),FALSE),"StuErrorMsg",IF(TYPE('#_1 Formula Calculation'!J29)&lt;&gt;TYPE('1 Formula Calculation'!J29),TRUE,FALSE),"WrongTypeMsg",IF(_xlfn.ISFORMULA('#_1 Formula Calculation'!J29),IF(NOT(_xlfn.ISFORMULA('1 Formula Calculation'!J29)),TRUE),FALSE),"MissingFormulaMsg",IF(NOT(AND(ISNUMBER(FIND("[",_xlfn.FORMULATEXT('#_1 Formula Calculation'!J29))),ISNUMBER(FIND("!",_xlfn.FORMULATEXT('#_1 Formula Calculation'!J29))))),AND(ISNUMBER(FIND("[",_xlfn.FORMULATEXT('1 Formula Calculation'!J29))),ISNUMBER(FIND("!",_xlfn.FORMULATEXT('1 Formula Calculation'!J29)))),FALSE),"ExternalRefsMsg",IF(ISNUMBER('#_1 Formula Calculation'!J29),IF(ABS('#_1 Formula Calculation'!J29-'1 Formula Calculation'!J29)&gt;0.00001,TRUE,FALSE),IF('#_1 Formula Calculation'!J29&lt;&gt;'1 Formula Calculation'!J29,TRUE,FALSE)),IF(ISNUMBER('#_1 Formula Calculation'!J29),IF('#_1 Formula Calculation'!J29&gt;'1 Formula Calculation'!J29,"TooLow","TooHigh"),"WrongAnswer"),NOT(_xlfn.ISFORMULA('#_1 Formula Calculation'!J29)),"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Calculation'!J29),_xlfn.FORMULATEXT('1 Formula Calculation'!J29),'1 Formula Calculation'!J29),"9","#"),"8","#"),"7","#"),"6","#"),"5","#"),"4","#"),"3","#"),"2","#"),"1","#"),"0","#"),CHAR(10),""),"$",""),"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Calculation'!J29),_xlfn.FORMULATEXT('1 Formula Calculation'!J29),'1 Formula Calculation'!J29),"9","#"),"8","#"),"7","#"),"6","#"),"5","#"),"4","#"),"3","#"),"2","#"),"1","#"),"0","#"),CHAR(10),""),"$",""),"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Calculation'!J29),_xlfn.FORMULATEXT('#_1 Formula Calculation'!J29),'#_1 Formula Calculation'!J29),"9","#"),"8","#"),"7","#"),"6","#"),"5","#"),"4","#"),"3","#"),"2","#"),"1","#"),"0","#"),CHAR(10),""),"$",""),"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Calculation'!J29),_xlfn.FORMULATEXT('#_1 Formula Calculation'!J29),'#_1 Formula Calculation'!J29),"9","#"),"8","#"),"7","#"),"6","#"),"5","#"),"4","#"),"3","#"),"2","#"),"1","#"),"0","#"),CHAR(10),""),"$","")," ",""),",","@"),"&gt;","@"),"&lt;","@"),"=","@"),")","@"),"(","@"),"^","@"),"/","@"),"+","@"),"*","@"),"-","@"),"@#","")))/2,TRUE,FALSE),"HardCodeMsg",IF(LEN(IF(_xlfn.ISFORMULA('1 Formula Calculation'!J29),_xlfn.FORMULATEXT('1 Formula Calculation'!J29),'1 Formula Calculation'!J29))-LEN(SUBSTITUTE(IF(_xlfn.ISFORMULA('1 Formula Calculation'!J29),_xlfn.FORMULATEXT('1 Formula Calculation'!J29),'1 Formula Calculation'!J29),"""",""))&gt;LEN(IF(_xlfn.ISFORMULA('#_1 Formula Calculation'!J29),_xlfn.FORMULATEXT('#_1 Formula Calculation'!J29),'#_1 Formula Calculation'!J29))-LEN(SUBSTITUTE(IF(_xlfn.ISFORMULA('#_1 Formula Calculation'!J29),_xlfn.FORMULATEXT('#_1 Formula Calculation'!J29),'#_1 Formula Calculation'!J29),"""","")),TRUE,FALSE),"HardQuoteMsg",IF(LEN(IF(_xlfn.ISFORMULA('1 Formula Calculation'!J29),_xlfn.FORMULATEXT('1 Formula Calculation'!J29),'1 Formula Calculation'!J29))-LEN(SUBSTITUTE(IF(_xlfn.ISFORMULA('1 Formula Calculation'!J29),_xlfn.FORMULATEXT('1 Formula Calculation'!J29),'1 Formula Calculation'!J29),"$",""))&lt;0.5*(LEN(IF(_xlfn.ISFORMULA('#_1 Formula Calculation'!J29),_xlfn.FORMULATEXT('#_1 Formula Calculation'!J29),'#_1 Formula Calculation'!J29))-LEN(SUBSTITUTE(IF(_xlfn.ISFORMULA('#_1 Formula Calculation'!J29),_xlfn.FORMULATEXT('#_1 Formula Calculation'!J29),'#_1 Formula Calculation'!J29),"$",""))),TRUE,FALSE),"MissingAbsMsg",TRUE,"PerfectMsg")</f>
        <v/>
      </c>
      <c r="K29" s="312" t="str">
        <f ca="1">_xlfn.IFS(ISBLANK('1 Formula Calculation'!K29),"",IF(NOT(ISNA('#_1 Formula Calculation'!K29)),IF(ISNA('1 Formula Calculation'!K29),TRUE,FALSE),FALSE),"StuNAMsg",IF(AND(ISNA('#_1 Formula Calculation'!K29),ISNA('1 Formula Calculation'!K29)),TRUE,FALSE),"PerfectMsg",IF(NOT(ISERROR('#_1 Formula Calculation'!K29)),IF(ISERROR('1 Formula Calculation'!K29),TRUE,FALSE),FALSE),"StuErrorMsg",IF(TYPE('#_1 Formula Calculation'!K29)&lt;&gt;TYPE('1 Formula Calculation'!K29),TRUE,FALSE),"WrongTypeMsg",IF(_xlfn.ISFORMULA('#_1 Formula Calculation'!K29),IF(NOT(_xlfn.ISFORMULA('1 Formula Calculation'!K29)),TRUE),FALSE),"MissingFormulaMsg",IF(NOT(AND(ISNUMBER(FIND("[",_xlfn.FORMULATEXT('#_1 Formula Calculation'!K29))),ISNUMBER(FIND("!",_xlfn.FORMULATEXT('#_1 Formula Calculation'!K29))))),AND(ISNUMBER(FIND("[",_xlfn.FORMULATEXT('1 Formula Calculation'!K29))),ISNUMBER(FIND("!",_xlfn.FORMULATEXT('1 Formula Calculation'!K29)))),FALSE),"ExternalRefsMsg",IF(ISNUMBER('#_1 Formula Calculation'!K29),IF(ABS('#_1 Formula Calculation'!K29-'1 Formula Calculation'!K29)&gt;0.00001,TRUE,FALSE),IF('#_1 Formula Calculation'!K29&lt;&gt;'1 Formula Calculation'!K29,TRUE,FALSE)),IF(ISNUMBER('#_1 Formula Calculation'!K29),IF('#_1 Formula Calculation'!K29&gt;'1 Formula Calculation'!K29,"TooLow","TooHigh"),"WrongAnswer"),NOT(_xlfn.ISFORMULA('#_1 Formula Calculation'!K29)),"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Calculation'!K29),_xlfn.FORMULATEXT('1 Formula Calculation'!K29),'1 Formula Calculation'!K29),"9","#"),"8","#"),"7","#"),"6","#"),"5","#"),"4","#"),"3","#"),"2","#"),"1","#"),"0","#"),CHAR(10),""),"$",""),"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Calculation'!K29),_xlfn.FORMULATEXT('1 Formula Calculation'!K29),'1 Formula Calculation'!K29),"9","#"),"8","#"),"7","#"),"6","#"),"5","#"),"4","#"),"3","#"),"2","#"),"1","#"),"0","#"),CHAR(10),""),"$",""),"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Calculation'!K29),_xlfn.FORMULATEXT('#_1 Formula Calculation'!K29),'#_1 Formula Calculation'!K29),"9","#"),"8","#"),"7","#"),"6","#"),"5","#"),"4","#"),"3","#"),"2","#"),"1","#"),"0","#"),CHAR(10),""),"$",""),"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Calculation'!K29),_xlfn.FORMULATEXT('#_1 Formula Calculation'!K29),'#_1 Formula Calculation'!K29),"9","#"),"8","#"),"7","#"),"6","#"),"5","#"),"4","#"),"3","#"),"2","#"),"1","#"),"0","#"),CHAR(10),""),"$","")," ",""),",","@"),"&gt;","@"),"&lt;","@"),"=","@"),")","@"),"(","@"),"^","@"),"/","@"),"+","@"),"*","@"),"-","@"),"@#","")))/2,TRUE,FALSE),"HardCodeMsg",IF(LEN(IF(_xlfn.ISFORMULA('1 Formula Calculation'!K29),_xlfn.FORMULATEXT('1 Formula Calculation'!K29),'1 Formula Calculation'!K29))-LEN(SUBSTITUTE(IF(_xlfn.ISFORMULA('1 Formula Calculation'!K29),_xlfn.FORMULATEXT('1 Formula Calculation'!K29),'1 Formula Calculation'!K29),"""",""))&gt;LEN(IF(_xlfn.ISFORMULA('#_1 Formula Calculation'!K29),_xlfn.FORMULATEXT('#_1 Formula Calculation'!K29),'#_1 Formula Calculation'!K29))-LEN(SUBSTITUTE(IF(_xlfn.ISFORMULA('#_1 Formula Calculation'!K29),_xlfn.FORMULATEXT('#_1 Formula Calculation'!K29),'#_1 Formula Calculation'!K29),"""","")),TRUE,FALSE),"HardQuoteMsg",IF(LEN(IF(_xlfn.ISFORMULA('1 Formula Calculation'!K29),_xlfn.FORMULATEXT('1 Formula Calculation'!K29),'1 Formula Calculation'!K29))-LEN(SUBSTITUTE(IF(_xlfn.ISFORMULA('1 Formula Calculation'!K29),_xlfn.FORMULATEXT('1 Formula Calculation'!K29),'1 Formula Calculation'!K29),"$",""))&lt;0.5*(LEN(IF(_xlfn.ISFORMULA('#_1 Formula Calculation'!K29),_xlfn.FORMULATEXT('#_1 Formula Calculation'!K29),'#_1 Formula Calculation'!K29))-LEN(SUBSTITUTE(IF(_xlfn.ISFORMULA('#_1 Formula Calculation'!K29),_xlfn.FORMULATEXT('#_1 Formula Calculation'!K29),'#_1 Formula Calculation'!K29),"$",""))),TRUE,FALSE),"MissingAbsMsg",TRUE,"PerfectMsg")</f>
        <v/>
      </c>
    </row>
    <row r="30" spans="5:35" x14ac:dyDescent="0.15">
      <c r="E30" s="294">
        <v>0</v>
      </c>
      <c r="F30" s="313">
        <v>0</v>
      </c>
      <c r="G30" s="294"/>
      <c r="H30" s="289">
        <v>0</v>
      </c>
      <c r="I30" s="289">
        <v>0</v>
      </c>
      <c r="J30" s="311" t="str">
        <f ca="1">_xlfn.IFS(ISBLANK('1 Formula Calculation'!J30),"",IF(NOT(ISNA('#_1 Formula Calculation'!J30)),IF(ISNA('1 Formula Calculation'!J30),TRUE,FALSE),FALSE),"StuNAMsg",IF(AND(ISNA('#_1 Formula Calculation'!J30),ISNA('1 Formula Calculation'!J30)),TRUE,FALSE),"PerfectMsg",IF(NOT(ISERROR('#_1 Formula Calculation'!J30)),IF(ISERROR('1 Formula Calculation'!J30),TRUE,FALSE),FALSE),"StuErrorMsg",IF(TYPE('#_1 Formula Calculation'!J30)&lt;&gt;TYPE('1 Formula Calculation'!J30),TRUE,FALSE),"WrongTypeMsg",IF(_xlfn.ISFORMULA('#_1 Formula Calculation'!J30),IF(NOT(_xlfn.ISFORMULA('1 Formula Calculation'!J30)),TRUE),FALSE),"MissingFormulaMsg",IF(NOT(AND(ISNUMBER(FIND("[",_xlfn.FORMULATEXT('#_1 Formula Calculation'!J30))),ISNUMBER(FIND("!",_xlfn.FORMULATEXT('#_1 Formula Calculation'!J30))))),AND(ISNUMBER(FIND("[",_xlfn.FORMULATEXT('1 Formula Calculation'!J30))),ISNUMBER(FIND("!",_xlfn.FORMULATEXT('1 Formula Calculation'!J30)))),FALSE),"ExternalRefsMsg",IF(ISNUMBER('#_1 Formula Calculation'!J30),IF(ABS('#_1 Formula Calculation'!J30-'1 Formula Calculation'!J30)&gt;0.00001,TRUE,FALSE),IF('#_1 Formula Calculation'!J30&lt;&gt;'1 Formula Calculation'!J30,TRUE,FALSE)),IF(ISNUMBER('#_1 Formula Calculation'!J30),IF('#_1 Formula Calculation'!J30&gt;'1 Formula Calculation'!J30,"TooLow","TooHigh"),"WrongAnswer"),NOT(_xlfn.ISFORMULA('#_1 Formula Calculation'!J30)),"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Calculation'!J30),_xlfn.FORMULATEXT('1 Formula Calculation'!J30),'1 Formula Calculation'!J30),"9","#"),"8","#"),"7","#"),"6","#"),"5","#"),"4","#"),"3","#"),"2","#"),"1","#"),"0","#"),CHAR(10),""),"$",""),"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Calculation'!J30),_xlfn.FORMULATEXT('1 Formula Calculation'!J30),'1 Formula Calculation'!J30),"9","#"),"8","#"),"7","#"),"6","#"),"5","#"),"4","#"),"3","#"),"2","#"),"1","#"),"0","#"),CHAR(10),""),"$",""),"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Calculation'!J30),_xlfn.FORMULATEXT('#_1 Formula Calculation'!J30),'#_1 Formula Calculation'!J30),"9","#"),"8","#"),"7","#"),"6","#"),"5","#"),"4","#"),"3","#"),"2","#"),"1","#"),"0","#"),CHAR(10),""),"$",""),"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Calculation'!J30),_xlfn.FORMULATEXT('#_1 Formula Calculation'!J30),'#_1 Formula Calculation'!J30),"9","#"),"8","#"),"7","#"),"6","#"),"5","#"),"4","#"),"3","#"),"2","#"),"1","#"),"0","#"),CHAR(10),""),"$","")," ",""),",","@"),"&gt;","@"),"&lt;","@"),"=","@"),")","@"),"(","@"),"^","@"),"/","@"),"+","@"),"*","@"),"-","@"),"@#","")))/2,TRUE,FALSE),"HardCodeMsg",IF(LEN(IF(_xlfn.ISFORMULA('1 Formula Calculation'!J30),_xlfn.FORMULATEXT('1 Formula Calculation'!J30),'1 Formula Calculation'!J30))-LEN(SUBSTITUTE(IF(_xlfn.ISFORMULA('1 Formula Calculation'!J30),_xlfn.FORMULATEXT('1 Formula Calculation'!J30),'1 Formula Calculation'!J30),"""",""))&gt;LEN(IF(_xlfn.ISFORMULA('#_1 Formula Calculation'!J30),_xlfn.FORMULATEXT('#_1 Formula Calculation'!J30),'#_1 Formula Calculation'!J30))-LEN(SUBSTITUTE(IF(_xlfn.ISFORMULA('#_1 Formula Calculation'!J30),_xlfn.FORMULATEXT('#_1 Formula Calculation'!J30),'#_1 Formula Calculation'!J30),"""","")),TRUE,FALSE),"HardQuoteMsg",IF(LEN(IF(_xlfn.ISFORMULA('1 Formula Calculation'!J30),_xlfn.FORMULATEXT('1 Formula Calculation'!J30),'1 Formula Calculation'!J30))-LEN(SUBSTITUTE(IF(_xlfn.ISFORMULA('1 Formula Calculation'!J30),_xlfn.FORMULATEXT('1 Formula Calculation'!J30),'1 Formula Calculation'!J30),"$",""))&lt;0.5*(LEN(IF(_xlfn.ISFORMULA('#_1 Formula Calculation'!J30),_xlfn.FORMULATEXT('#_1 Formula Calculation'!J30),'#_1 Formula Calculation'!J30))-LEN(SUBSTITUTE(IF(_xlfn.ISFORMULA('#_1 Formula Calculation'!J30),_xlfn.FORMULATEXT('#_1 Formula Calculation'!J30),'#_1 Formula Calculation'!J30),"$",""))),TRUE,FALSE),"MissingAbsMsg",TRUE,"PerfectMsg")</f>
        <v/>
      </c>
      <c r="K30" s="312" t="str">
        <f ca="1">_xlfn.IFS(ISBLANK('1 Formula Calculation'!K30),"",IF(NOT(ISNA('#_1 Formula Calculation'!K30)),IF(ISNA('1 Formula Calculation'!K30),TRUE,FALSE),FALSE),"StuNAMsg",IF(AND(ISNA('#_1 Formula Calculation'!K30),ISNA('1 Formula Calculation'!K30)),TRUE,FALSE),"PerfectMsg",IF(NOT(ISERROR('#_1 Formula Calculation'!K30)),IF(ISERROR('1 Formula Calculation'!K30),TRUE,FALSE),FALSE),"StuErrorMsg",IF(TYPE('#_1 Formula Calculation'!K30)&lt;&gt;TYPE('1 Formula Calculation'!K30),TRUE,FALSE),"WrongTypeMsg",IF(_xlfn.ISFORMULA('#_1 Formula Calculation'!K30),IF(NOT(_xlfn.ISFORMULA('1 Formula Calculation'!K30)),TRUE),FALSE),"MissingFormulaMsg",IF(NOT(AND(ISNUMBER(FIND("[",_xlfn.FORMULATEXT('#_1 Formula Calculation'!K30))),ISNUMBER(FIND("!",_xlfn.FORMULATEXT('#_1 Formula Calculation'!K30))))),AND(ISNUMBER(FIND("[",_xlfn.FORMULATEXT('1 Formula Calculation'!K30))),ISNUMBER(FIND("!",_xlfn.FORMULATEXT('1 Formula Calculation'!K30)))),FALSE),"ExternalRefsMsg",IF(ISNUMBER('#_1 Formula Calculation'!K30),IF(ABS('#_1 Formula Calculation'!K30-'1 Formula Calculation'!K30)&gt;0.00001,TRUE,FALSE),IF('#_1 Formula Calculation'!K30&lt;&gt;'1 Formula Calculation'!K30,TRUE,FALSE)),IF(ISNUMBER('#_1 Formula Calculation'!K30),IF('#_1 Formula Calculation'!K30&gt;'1 Formula Calculation'!K30,"TooLow","TooHigh"),"WrongAnswer"),NOT(_xlfn.ISFORMULA('#_1 Formula Calculation'!K30)),"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Calculation'!K30),_xlfn.FORMULATEXT('1 Formula Calculation'!K30),'1 Formula Calculation'!K30),"9","#"),"8","#"),"7","#"),"6","#"),"5","#"),"4","#"),"3","#"),"2","#"),"1","#"),"0","#"),CHAR(10),""),"$",""),"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Calculation'!K30),_xlfn.FORMULATEXT('1 Formula Calculation'!K30),'1 Formula Calculation'!K30),"9","#"),"8","#"),"7","#"),"6","#"),"5","#"),"4","#"),"3","#"),"2","#"),"1","#"),"0","#"),CHAR(10),""),"$",""),"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Calculation'!K30),_xlfn.FORMULATEXT('#_1 Formula Calculation'!K30),'#_1 Formula Calculation'!K30),"9","#"),"8","#"),"7","#"),"6","#"),"5","#"),"4","#"),"3","#"),"2","#"),"1","#"),"0","#"),CHAR(10),""),"$",""),"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Calculation'!K30),_xlfn.FORMULATEXT('#_1 Formula Calculation'!K30),'#_1 Formula Calculation'!K30),"9","#"),"8","#"),"7","#"),"6","#"),"5","#"),"4","#"),"3","#"),"2","#"),"1","#"),"0","#"),CHAR(10),""),"$","")," ",""),",","@"),"&gt;","@"),"&lt;","@"),"=","@"),")","@"),"(","@"),"^","@"),"/","@"),"+","@"),"*","@"),"-","@"),"@#","")))/2,TRUE,FALSE),"HardCodeMsg",IF(LEN(IF(_xlfn.ISFORMULA('1 Formula Calculation'!K30),_xlfn.FORMULATEXT('1 Formula Calculation'!K30),'1 Formula Calculation'!K30))-LEN(SUBSTITUTE(IF(_xlfn.ISFORMULA('1 Formula Calculation'!K30),_xlfn.FORMULATEXT('1 Formula Calculation'!K30),'1 Formula Calculation'!K30),"""",""))&gt;LEN(IF(_xlfn.ISFORMULA('#_1 Formula Calculation'!K30),_xlfn.FORMULATEXT('#_1 Formula Calculation'!K30),'#_1 Formula Calculation'!K30))-LEN(SUBSTITUTE(IF(_xlfn.ISFORMULA('#_1 Formula Calculation'!K30),_xlfn.FORMULATEXT('#_1 Formula Calculation'!K30),'#_1 Formula Calculation'!K30),"""","")),TRUE,FALSE),"HardQuoteMsg",IF(LEN(IF(_xlfn.ISFORMULA('1 Formula Calculation'!K30),_xlfn.FORMULATEXT('1 Formula Calculation'!K30),'1 Formula Calculation'!K30))-LEN(SUBSTITUTE(IF(_xlfn.ISFORMULA('1 Formula Calculation'!K30),_xlfn.FORMULATEXT('1 Formula Calculation'!K30),'1 Formula Calculation'!K30),"$",""))&lt;0.5*(LEN(IF(_xlfn.ISFORMULA('#_1 Formula Calculation'!K30),_xlfn.FORMULATEXT('#_1 Formula Calculation'!K30),'#_1 Formula Calculation'!K30))-LEN(SUBSTITUTE(IF(_xlfn.ISFORMULA('#_1 Formula Calculation'!K30),_xlfn.FORMULATEXT('#_1 Formula Calculation'!K30),'#_1 Formula Calculation'!K30),"$",""))),TRUE,FALSE),"MissingAbsMsg",TRUE,"PerfectMsg")</f>
        <v/>
      </c>
      <c r="L30" s="295"/>
      <c r="W30" s="294"/>
      <c r="X30" s="294"/>
      <c r="Y30" s="294"/>
    </row>
    <row r="31" spans="5:35" x14ac:dyDescent="0.15">
      <c r="E31" s="289">
        <v>0</v>
      </c>
      <c r="F31" s="310">
        <v>2</v>
      </c>
      <c r="H31" s="289">
        <v>0</v>
      </c>
      <c r="I31" s="289">
        <v>0</v>
      </c>
      <c r="J31" s="311" t="str">
        <f ca="1">_xlfn.IFS(ISBLANK('1 Formula Calculation'!J31),"",IF(NOT(ISNA('#_1 Formula Calculation'!J31)),IF(ISNA('1 Formula Calculation'!J31),TRUE,FALSE),FALSE),"StuNAMsg",IF(AND(ISNA('#_1 Formula Calculation'!J31),ISNA('1 Formula Calculation'!J31)),TRUE,FALSE),"PerfectMsg",IF(NOT(ISERROR('#_1 Formula Calculation'!J31)),IF(ISERROR('1 Formula Calculation'!J31),TRUE,FALSE),FALSE),"StuErrorMsg",IF(TYPE('#_1 Formula Calculation'!J31)&lt;&gt;TYPE('1 Formula Calculation'!J31),TRUE,FALSE),"WrongTypeMsg",IF(_xlfn.ISFORMULA('#_1 Formula Calculation'!J31),IF(NOT(_xlfn.ISFORMULA('1 Formula Calculation'!J31)),TRUE),FALSE),"MissingFormulaMsg",IF(NOT(AND(ISNUMBER(FIND("[",_xlfn.FORMULATEXT('#_1 Formula Calculation'!J31))),ISNUMBER(FIND("!",_xlfn.FORMULATEXT('#_1 Formula Calculation'!J31))))),AND(ISNUMBER(FIND("[",_xlfn.FORMULATEXT('1 Formula Calculation'!J31))),ISNUMBER(FIND("!",_xlfn.FORMULATEXT('1 Formula Calculation'!J31)))),FALSE),"ExternalRefsMsg",IF(ISNUMBER('#_1 Formula Calculation'!J31),IF(ABS('#_1 Formula Calculation'!J31-'1 Formula Calculation'!J31)&gt;0.00001,TRUE,FALSE),IF('#_1 Formula Calculation'!J31&lt;&gt;'1 Formula Calculation'!J31,TRUE,FALSE)),IF(ISNUMBER('#_1 Formula Calculation'!J31),IF('#_1 Formula Calculation'!J31&gt;'1 Formula Calculation'!J31,"TooLow","TooHigh"),"WrongAnswer"),NOT(_xlfn.ISFORMULA('#_1 Formula Calculation'!J31)),"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Calculation'!J31),_xlfn.FORMULATEXT('1 Formula Calculation'!J31),'1 Formula Calculation'!J31),"9","#"),"8","#"),"7","#"),"6","#"),"5","#"),"4","#"),"3","#"),"2","#"),"1","#"),"0","#"),CHAR(10),""),"$",""),"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Calculation'!J31),_xlfn.FORMULATEXT('1 Formula Calculation'!J31),'1 Formula Calculation'!J31),"9","#"),"8","#"),"7","#"),"6","#"),"5","#"),"4","#"),"3","#"),"2","#"),"1","#"),"0","#"),CHAR(10),""),"$",""),"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Calculation'!J31),_xlfn.FORMULATEXT('#_1 Formula Calculation'!J31),'#_1 Formula Calculation'!J31),"9","#"),"8","#"),"7","#"),"6","#"),"5","#"),"4","#"),"3","#"),"2","#"),"1","#"),"0","#"),CHAR(10),""),"$",""),"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Calculation'!J31),_xlfn.FORMULATEXT('#_1 Formula Calculation'!J31),'#_1 Formula Calculation'!J31),"9","#"),"8","#"),"7","#"),"6","#"),"5","#"),"4","#"),"3","#"),"2","#"),"1","#"),"0","#"),CHAR(10),""),"$","")," ",""),",","@"),"&gt;","@"),"&lt;","@"),"=","@"),")","@"),"(","@"),"^","@"),"/","@"),"+","@"),"*","@"),"-","@"),"@#","")))/2,TRUE,FALSE),"HardCodeMsg",IF(LEN(IF(_xlfn.ISFORMULA('1 Formula Calculation'!J31),_xlfn.FORMULATEXT('1 Formula Calculation'!J31),'1 Formula Calculation'!J31))-LEN(SUBSTITUTE(IF(_xlfn.ISFORMULA('1 Formula Calculation'!J31),_xlfn.FORMULATEXT('1 Formula Calculation'!J31),'1 Formula Calculation'!J31),"""",""))&gt;LEN(IF(_xlfn.ISFORMULA('#_1 Formula Calculation'!J31),_xlfn.FORMULATEXT('#_1 Formula Calculation'!J31),'#_1 Formula Calculation'!J31))-LEN(SUBSTITUTE(IF(_xlfn.ISFORMULA('#_1 Formula Calculation'!J31),_xlfn.FORMULATEXT('#_1 Formula Calculation'!J31),'#_1 Formula Calculation'!J31),"""","")),TRUE,FALSE),"HardQuoteMsg",IF(LEN(IF(_xlfn.ISFORMULA('1 Formula Calculation'!J31),_xlfn.FORMULATEXT('1 Formula Calculation'!J31),'1 Formula Calculation'!J31))-LEN(SUBSTITUTE(IF(_xlfn.ISFORMULA('1 Formula Calculation'!J31),_xlfn.FORMULATEXT('1 Formula Calculation'!J31),'1 Formula Calculation'!J31),"$",""))&lt;0.5*(LEN(IF(_xlfn.ISFORMULA('#_1 Formula Calculation'!J31),_xlfn.FORMULATEXT('#_1 Formula Calculation'!J31),'#_1 Formula Calculation'!J31))-LEN(SUBSTITUTE(IF(_xlfn.ISFORMULA('#_1 Formula Calculation'!J31),_xlfn.FORMULATEXT('#_1 Formula Calculation'!J31),'#_1 Formula Calculation'!J31),"$",""))),TRUE,FALSE),"MissingAbsMsg",TRUE,"PerfectMsg")</f>
        <v/>
      </c>
      <c r="K31" s="312" t="str">
        <f ca="1">_xlfn.IFS(ISBLANK('1 Formula Calculation'!K31),"",IF(NOT(ISNA('#_1 Formula Calculation'!K31)),IF(ISNA('1 Formula Calculation'!K31),TRUE,FALSE),FALSE),"StuNAMsg",IF(AND(ISNA('#_1 Formula Calculation'!K31),ISNA('1 Formula Calculation'!K31)),TRUE,FALSE),"PerfectMsg",IF(NOT(ISERROR('#_1 Formula Calculation'!K31)),IF(ISERROR('1 Formula Calculation'!K31),TRUE,FALSE),FALSE),"StuErrorMsg",IF(TYPE('#_1 Formula Calculation'!K31)&lt;&gt;TYPE('1 Formula Calculation'!K31),TRUE,FALSE),"WrongTypeMsg",IF(_xlfn.ISFORMULA('#_1 Formula Calculation'!K31),IF(NOT(_xlfn.ISFORMULA('1 Formula Calculation'!K31)),TRUE),FALSE),"MissingFormulaMsg",IF(NOT(AND(ISNUMBER(FIND("[",_xlfn.FORMULATEXT('#_1 Formula Calculation'!K31))),ISNUMBER(FIND("!",_xlfn.FORMULATEXT('#_1 Formula Calculation'!K31))))),AND(ISNUMBER(FIND("[",_xlfn.FORMULATEXT('1 Formula Calculation'!K31))),ISNUMBER(FIND("!",_xlfn.FORMULATEXT('1 Formula Calculation'!K31)))),FALSE),"ExternalRefsMsg",IF(ISNUMBER('#_1 Formula Calculation'!K31),IF(ABS('#_1 Formula Calculation'!K31-'1 Formula Calculation'!K31)&gt;0.00001,TRUE,FALSE),IF('#_1 Formula Calculation'!K31&lt;&gt;'1 Formula Calculation'!K31,TRUE,FALSE)),IF(ISNUMBER('#_1 Formula Calculation'!K31),IF('#_1 Formula Calculation'!K31&gt;'1 Formula Calculation'!K31,"TooLow","TooHigh"),"WrongAnswer"),NOT(_xlfn.ISFORMULA('#_1 Formula Calculation'!K31)),"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Calculation'!K31),_xlfn.FORMULATEXT('1 Formula Calculation'!K31),'1 Formula Calculation'!K31),"9","#"),"8","#"),"7","#"),"6","#"),"5","#"),"4","#"),"3","#"),"2","#"),"1","#"),"0","#"),CHAR(10),""),"$",""),"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Calculation'!K31),_xlfn.FORMULATEXT('1 Formula Calculation'!K31),'1 Formula Calculation'!K31),"9","#"),"8","#"),"7","#"),"6","#"),"5","#"),"4","#"),"3","#"),"2","#"),"1","#"),"0","#"),CHAR(10),""),"$",""),"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Calculation'!K31),_xlfn.FORMULATEXT('#_1 Formula Calculation'!K31),'#_1 Formula Calculation'!K31),"9","#"),"8","#"),"7","#"),"6","#"),"5","#"),"4","#"),"3","#"),"2","#"),"1","#"),"0","#"),CHAR(10),""),"$",""),"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Calculation'!K31),_xlfn.FORMULATEXT('#_1 Formula Calculation'!K31),'#_1 Formula Calculation'!K31),"9","#"),"8","#"),"7","#"),"6","#"),"5","#"),"4","#"),"3","#"),"2","#"),"1","#"),"0","#"),CHAR(10),""),"$","")," ",""),",","@"),"&gt;","@"),"&lt;","@"),"=","@"),")","@"),"(","@"),"^","@"),"/","@"),"+","@"),"*","@"),"-","@"),"@#","")))/2,TRUE,FALSE),"HardCodeMsg",IF(LEN(IF(_xlfn.ISFORMULA('1 Formula Calculation'!K31),_xlfn.FORMULATEXT('1 Formula Calculation'!K31),'1 Formula Calculation'!K31))-LEN(SUBSTITUTE(IF(_xlfn.ISFORMULA('1 Formula Calculation'!K31),_xlfn.FORMULATEXT('1 Formula Calculation'!K31),'1 Formula Calculation'!K31),"""",""))&gt;LEN(IF(_xlfn.ISFORMULA('#_1 Formula Calculation'!K31),_xlfn.FORMULATEXT('#_1 Formula Calculation'!K31),'#_1 Formula Calculation'!K31))-LEN(SUBSTITUTE(IF(_xlfn.ISFORMULA('#_1 Formula Calculation'!K31),_xlfn.FORMULATEXT('#_1 Formula Calculation'!K31),'#_1 Formula Calculation'!K31),"""","")),TRUE,FALSE),"HardQuoteMsg",IF(LEN(IF(_xlfn.ISFORMULA('1 Formula Calculation'!K31),_xlfn.FORMULATEXT('1 Formula Calculation'!K31),'1 Formula Calculation'!K31))-LEN(SUBSTITUTE(IF(_xlfn.ISFORMULA('1 Formula Calculation'!K31),_xlfn.FORMULATEXT('1 Formula Calculation'!K31),'1 Formula Calculation'!K31),"$",""))&lt;0.5*(LEN(IF(_xlfn.ISFORMULA('#_1 Formula Calculation'!K31),_xlfn.FORMULATEXT('#_1 Formula Calculation'!K31),'#_1 Formula Calculation'!K31))-LEN(SUBSTITUTE(IF(_xlfn.ISFORMULA('#_1 Formula Calculation'!K31),_xlfn.FORMULATEXT('#_1 Formula Calculation'!K31),'#_1 Formula Calculation'!K31),"$",""))),TRUE,FALSE),"MissingAbsMsg",TRUE,"PerfectMsg")</f>
        <v/>
      </c>
      <c r="W31" s="285"/>
      <c r="X31" s="285"/>
      <c r="Y31" s="285"/>
      <c r="AA31" s="296"/>
      <c r="AB31" s="296"/>
      <c r="AC31" s="296"/>
      <c r="AD31" s="296"/>
      <c r="AG31" s="296"/>
      <c r="AH31" s="296"/>
      <c r="AI31" s="296"/>
    </row>
    <row r="32" spans="5:35" x14ac:dyDescent="0.15">
      <c r="E32" s="289">
        <v>0</v>
      </c>
      <c r="F32" s="310">
        <v>2.5</v>
      </c>
      <c r="H32" s="289">
        <v>0</v>
      </c>
      <c r="I32" s="289">
        <v>0</v>
      </c>
      <c r="J32" s="311" t="str">
        <f ca="1">_xlfn.IFS(ISBLANK('1 Formula Calculation'!J32),"",IF(NOT(ISNA('#_1 Formula Calculation'!J32)),IF(ISNA('1 Formula Calculation'!J32),TRUE,FALSE),FALSE),"StuNAMsg",IF(AND(ISNA('#_1 Formula Calculation'!J32),ISNA('1 Formula Calculation'!J32)),TRUE,FALSE),"PerfectMsg",IF(NOT(ISERROR('#_1 Formula Calculation'!J32)),IF(ISERROR('1 Formula Calculation'!J32),TRUE,FALSE),FALSE),"StuErrorMsg",IF(TYPE('#_1 Formula Calculation'!J32)&lt;&gt;TYPE('1 Formula Calculation'!J32),TRUE,FALSE),"WrongTypeMsg",IF(_xlfn.ISFORMULA('#_1 Formula Calculation'!J32),IF(NOT(_xlfn.ISFORMULA('1 Formula Calculation'!J32)),TRUE),FALSE),"MissingFormulaMsg",IF(NOT(AND(ISNUMBER(FIND("[",_xlfn.FORMULATEXT('#_1 Formula Calculation'!J32))),ISNUMBER(FIND("!",_xlfn.FORMULATEXT('#_1 Formula Calculation'!J32))))),AND(ISNUMBER(FIND("[",_xlfn.FORMULATEXT('1 Formula Calculation'!J32))),ISNUMBER(FIND("!",_xlfn.FORMULATEXT('1 Formula Calculation'!J32)))),FALSE),"ExternalRefsMsg",IF(ISNUMBER('#_1 Formula Calculation'!J32),IF(ABS('#_1 Formula Calculation'!J32-'1 Formula Calculation'!J32)&gt;0.00001,TRUE,FALSE),IF('#_1 Formula Calculation'!J32&lt;&gt;'1 Formula Calculation'!J32,TRUE,FALSE)),IF(ISNUMBER('#_1 Formula Calculation'!J32),IF('#_1 Formula Calculation'!J32&gt;'1 Formula Calculation'!J32,"TooLow","TooHigh"),"WrongAnswer"),NOT(_xlfn.ISFORMULA('#_1 Formula Calculation'!J32)),"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Calculation'!J32),_xlfn.FORMULATEXT('1 Formula Calculation'!J32),'1 Formula Calculation'!J32),"9","#"),"8","#"),"7","#"),"6","#"),"5","#"),"4","#"),"3","#"),"2","#"),"1","#"),"0","#"),CHAR(10),""),"$",""),"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Calculation'!J32),_xlfn.FORMULATEXT('1 Formula Calculation'!J32),'1 Formula Calculation'!J32),"9","#"),"8","#"),"7","#"),"6","#"),"5","#"),"4","#"),"3","#"),"2","#"),"1","#"),"0","#"),CHAR(10),""),"$",""),"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Calculation'!J32),_xlfn.FORMULATEXT('#_1 Formula Calculation'!J32),'#_1 Formula Calculation'!J32),"9","#"),"8","#"),"7","#"),"6","#"),"5","#"),"4","#"),"3","#"),"2","#"),"1","#"),"0","#"),CHAR(10),""),"$",""),"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Calculation'!J32),_xlfn.FORMULATEXT('#_1 Formula Calculation'!J32),'#_1 Formula Calculation'!J32),"9","#"),"8","#"),"7","#"),"6","#"),"5","#"),"4","#"),"3","#"),"2","#"),"1","#"),"0","#"),CHAR(10),""),"$","")," ",""),",","@"),"&gt;","@"),"&lt;","@"),"=","@"),")","@"),"(","@"),"^","@"),"/","@"),"+","@"),"*","@"),"-","@"),"@#","")))/2,TRUE,FALSE),"HardCodeMsg",IF(LEN(IF(_xlfn.ISFORMULA('1 Formula Calculation'!J32),_xlfn.FORMULATEXT('1 Formula Calculation'!J32),'1 Formula Calculation'!J32))-LEN(SUBSTITUTE(IF(_xlfn.ISFORMULA('1 Formula Calculation'!J32),_xlfn.FORMULATEXT('1 Formula Calculation'!J32),'1 Formula Calculation'!J32),"""",""))&gt;LEN(IF(_xlfn.ISFORMULA('#_1 Formula Calculation'!J32),_xlfn.FORMULATEXT('#_1 Formula Calculation'!J32),'#_1 Formula Calculation'!J32))-LEN(SUBSTITUTE(IF(_xlfn.ISFORMULA('#_1 Formula Calculation'!J32),_xlfn.FORMULATEXT('#_1 Formula Calculation'!J32),'#_1 Formula Calculation'!J32),"""","")),TRUE,FALSE),"HardQuoteMsg",IF(LEN(IF(_xlfn.ISFORMULA('1 Formula Calculation'!J32),_xlfn.FORMULATEXT('1 Formula Calculation'!J32),'1 Formula Calculation'!J32))-LEN(SUBSTITUTE(IF(_xlfn.ISFORMULA('1 Formula Calculation'!J32),_xlfn.FORMULATEXT('1 Formula Calculation'!J32),'1 Formula Calculation'!J32),"$",""))&lt;0.5*(LEN(IF(_xlfn.ISFORMULA('#_1 Formula Calculation'!J32),_xlfn.FORMULATEXT('#_1 Formula Calculation'!J32),'#_1 Formula Calculation'!J32))-LEN(SUBSTITUTE(IF(_xlfn.ISFORMULA('#_1 Formula Calculation'!J32),_xlfn.FORMULATEXT('#_1 Formula Calculation'!J32),'#_1 Formula Calculation'!J32),"$",""))),TRUE,FALSE),"MissingAbsMsg",TRUE,"PerfectMsg")</f>
        <v/>
      </c>
      <c r="K32" s="312" t="str">
        <f ca="1">_xlfn.IFS(ISBLANK('1 Formula Calculation'!K32),"",IF(NOT(ISNA('#_1 Formula Calculation'!K32)),IF(ISNA('1 Formula Calculation'!K32),TRUE,FALSE),FALSE),"StuNAMsg",IF(AND(ISNA('#_1 Formula Calculation'!K32),ISNA('1 Formula Calculation'!K32)),TRUE,FALSE),"PerfectMsg",IF(NOT(ISERROR('#_1 Formula Calculation'!K32)),IF(ISERROR('1 Formula Calculation'!K32),TRUE,FALSE),FALSE),"StuErrorMsg",IF(TYPE('#_1 Formula Calculation'!K32)&lt;&gt;TYPE('1 Formula Calculation'!K32),TRUE,FALSE),"WrongTypeMsg",IF(_xlfn.ISFORMULA('#_1 Formula Calculation'!K32),IF(NOT(_xlfn.ISFORMULA('1 Formula Calculation'!K32)),TRUE),FALSE),"MissingFormulaMsg",IF(NOT(AND(ISNUMBER(FIND("[",_xlfn.FORMULATEXT('#_1 Formula Calculation'!K32))),ISNUMBER(FIND("!",_xlfn.FORMULATEXT('#_1 Formula Calculation'!K32))))),AND(ISNUMBER(FIND("[",_xlfn.FORMULATEXT('1 Formula Calculation'!K32))),ISNUMBER(FIND("!",_xlfn.FORMULATEXT('1 Formula Calculation'!K32)))),FALSE),"ExternalRefsMsg",IF(ISNUMBER('#_1 Formula Calculation'!K32),IF(ABS('#_1 Formula Calculation'!K32-'1 Formula Calculation'!K32)&gt;0.00001,TRUE,FALSE),IF('#_1 Formula Calculation'!K32&lt;&gt;'1 Formula Calculation'!K32,TRUE,FALSE)),IF(ISNUMBER('#_1 Formula Calculation'!K32),IF('#_1 Formula Calculation'!K32&gt;'1 Formula Calculation'!K32,"TooLow","TooHigh"),"WrongAnswer"),NOT(_xlfn.ISFORMULA('#_1 Formula Calculation'!K32)),"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Calculation'!K32),_xlfn.FORMULATEXT('1 Formula Calculation'!K32),'1 Formula Calculation'!K32),"9","#"),"8","#"),"7","#"),"6","#"),"5","#"),"4","#"),"3","#"),"2","#"),"1","#"),"0","#"),CHAR(10),""),"$",""),"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Calculation'!K32),_xlfn.FORMULATEXT('1 Formula Calculation'!K32),'1 Formula Calculation'!K32),"9","#"),"8","#"),"7","#"),"6","#"),"5","#"),"4","#"),"3","#"),"2","#"),"1","#"),"0","#"),CHAR(10),""),"$",""),"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Calculation'!K32),_xlfn.FORMULATEXT('#_1 Formula Calculation'!K32),'#_1 Formula Calculation'!K32),"9","#"),"8","#"),"7","#"),"6","#"),"5","#"),"4","#"),"3","#"),"2","#"),"1","#"),"0","#"),CHAR(10),""),"$",""),"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Calculation'!K32),_xlfn.FORMULATEXT('#_1 Formula Calculation'!K32),'#_1 Formula Calculation'!K32),"9","#"),"8","#"),"7","#"),"6","#"),"5","#"),"4","#"),"3","#"),"2","#"),"1","#"),"0","#"),CHAR(10),""),"$","")," ",""),",","@"),"&gt;","@"),"&lt;","@"),"=","@"),")","@"),"(","@"),"^","@"),"/","@"),"+","@"),"*","@"),"-","@"),"@#","")))/2,TRUE,FALSE),"HardCodeMsg",IF(LEN(IF(_xlfn.ISFORMULA('1 Formula Calculation'!K32),_xlfn.FORMULATEXT('1 Formula Calculation'!K32),'1 Formula Calculation'!K32))-LEN(SUBSTITUTE(IF(_xlfn.ISFORMULA('1 Formula Calculation'!K32),_xlfn.FORMULATEXT('1 Formula Calculation'!K32),'1 Formula Calculation'!K32),"""",""))&gt;LEN(IF(_xlfn.ISFORMULA('#_1 Formula Calculation'!K32),_xlfn.FORMULATEXT('#_1 Formula Calculation'!K32),'#_1 Formula Calculation'!K32))-LEN(SUBSTITUTE(IF(_xlfn.ISFORMULA('#_1 Formula Calculation'!K32),_xlfn.FORMULATEXT('#_1 Formula Calculation'!K32),'#_1 Formula Calculation'!K32),"""","")),TRUE,FALSE),"HardQuoteMsg",IF(LEN(IF(_xlfn.ISFORMULA('1 Formula Calculation'!K32),_xlfn.FORMULATEXT('1 Formula Calculation'!K32),'1 Formula Calculation'!K32))-LEN(SUBSTITUTE(IF(_xlfn.ISFORMULA('1 Formula Calculation'!K32),_xlfn.FORMULATEXT('1 Formula Calculation'!K32),'1 Formula Calculation'!K32),"$",""))&lt;0.5*(LEN(IF(_xlfn.ISFORMULA('#_1 Formula Calculation'!K32),_xlfn.FORMULATEXT('#_1 Formula Calculation'!K32),'#_1 Formula Calculation'!K32))-LEN(SUBSTITUTE(IF(_xlfn.ISFORMULA('#_1 Formula Calculation'!K32),_xlfn.FORMULATEXT('#_1 Formula Calculation'!K32),'#_1 Formula Calculation'!K32),"$",""))),TRUE,FALSE),"MissingAbsMsg",TRUE,"PerfectMsg")</f>
        <v/>
      </c>
      <c r="W32" s="285"/>
      <c r="X32" s="285"/>
      <c r="Y32" s="285"/>
      <c r="AA32" s="296"/>
      <c r="AB32" s="296"/>
      <c r="AC32" s="296"/>
      <c r="AD32" s="296"/>
      <c r="AG32" s="296"/>
      <c r="AI32" s="296"/>
    </row>
    <row r="33" spans="5:35" x14ac:dyDescent="0.15">
      <c r="H33" s="289">
        <v>0</v>
      </c>
      <c r="I33" s="289">
        <v>0</v>
      </c>
      <c r="J33" s="311" t="str">
        <f ca="1">_xlfn.IFS(ISBLANK('1 Formula Calculation'!J33),"",IF(NOT(ISNA('#_1 Formula Calculation'!J33)),IF(ISNA('1 Formula Calculation'!J33),TRUE,FALSE),FALSE),"StuNAMsg",IF(AND(ISNA('#_1 Formula Calculation'!J33),ISNA('1 Formula Calculation'!J33)),TRUE,FALSE),"PerfectMsg",IF(NOT(ISERROR('#_1 Formula Calculation'!J33)),IF(ISERROR('1 Formula Calculation'!J33),TRUE,FALSE),FALSE),"StuErrorMsg",IF(TYPE('#_1 Formula Calculation'!J33)&lt;&gt;TYPE('1 Formula Calculation'!J33),TRUE,FALSE),"WrongTypeMsg",IF(_xlfn.ISFORMULA('#_1 Formula Calculation'!J33),IF(NOT(_xlfn.ISFORMULA('1 Formula Calculation'!J33)),TRUE),FALSE),"MissingFormulaMsg",IF(NOT(AND(ISNUMBER(FIND("[",_xlfn.FORMULATEXT('#_1 Formula Calculation'!J33))),ISNUMBER(FIND("!",_xlfn.FORMULATEXT('#_1 Formula Calculation'!J33))))),AND(ISNUMBER(FIND("[",_xlfn.FORMULATEXT('1 Formula Calculation'!J33))),ISNUMBER(FIND("!",_xlfn.FORMULATEXT('1 Formula Calculation'!J33)))),FALSE),"ExternalRefsMsg",IF(ISNUMBER('#_1 Formula Calculation'!J33),IF(ABS('#_1 Formula Calculation'!J33-'1 Formula Calculation'!J33)&gt;0.00001,TRUE,FALSE),IF('#_1 Formula Calculation'!J33&lt;&gt;'1 Formula Calculation'!J33,TRUE,FALSE)),IF(ISNUMBER('#_1 Formula Calculation'!J33),IF('#_1 Formula Calculation'!J33&gt;'1 Formula Calculation'!J33,"TooLow","TooHigh"),"WrongAnswer"),NOT(_xlfn.ISFORMULA('#_1 Formula Calculation'!J33)),"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Calculation'!J33),_xlfn.FORMULATEXT('1 Formula Calculation'!J33),'1 Formula Calculation'!J33),"9","#"),"8","#"),"7","#"),"6","#"),"5","#"),"4","#"),"3","#"),"2","#"),"1","#"),"0","#"),CHAR(10),""),"$",""),"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Calculation'!J33),_xlfn.FORMULATEXT('1 Formula Calculation'!J33),'1 Formula Calculation'!J33),"9","#"),"8","#"),"7","#"),"6","#"),"5","#"),"4","#"),"3","#"),"2","#"),"1","#"),"0","#"),CHAR(10),""),"$",""),"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Calculation'!J33),_xlfn.FORMULATEXT('#_1 Formula Calculation'!J33),'#_1 Formula Calculation'!J33),"9","#"),"8","#"),"7","#"),"6","#"),"5","#"),"4","#"),"3","#"),"2","#"),"1","#"),"0","#"),CHAR(10),""),"$",""),"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Calculation'!J33),_xlfn.FORMULATEXT('#_1 Formula Calculation'!J33),'#_1 Formula Calculation'!J33),"9","#"),"8","#"),"7","#"),"6","#"),"5","#"),"4","#"),"3","#"),"2","#"),"1","#"),"0","#"),CHAR(10),""),"$","")," ",""),",","@"),"&gt;","@"),"&lt;","@"),"=","@"),")","@"),"(","@"),"^","@"),"/","@"),"+","@"),"*","@"),"-","@"),"@#","")))/2,TRUE,FALSE),"HardCodeMsg",IF(LEN(IF(_xlfn.ISFORMULA('1 Formula Calculation'!J33),_xlfn.FORMULATEXT('1 Formula Calculation'!J33),'1 Formula Calculation'!J33))-LEN(SUBSTITUTE(IF(_xlfn.ISFORMULA('1 Formula Calculation'!J33),_xlfn.FORMULATEXT('1 Formula Calculation'!J33),'1 Formula Calculation'!J33),"""",""))&gt;LEN(IF(_xlfn.ISFORMULA('#_1 Formula Calculation'!J33),_xlfn.FORMULATEXT('#_1 Formula Calculation'!J33),'#_1 Formula Calculation'!J33))-LEN(SUBSTITUTE(IF(_xlfn.ISFORMULA('#_1 Formula Calculation'!J33),_xlfn.FORMULATEXT('#_1 Formula Calculation'!J33),'#_1 Formula Calculation'!J33),"""","")),TRUE,FALSE),"HardQuoteMsg",IF(LEN(IF(_xlfn.ISFORMULA('1 Formula Calculation'!J33),_xlfn.FORMULATEXT('1 Formula Calculation'!J33),'1 Formula Calculation'!J33))-LEN(SUBSTITUTE(IF(_xlfn.ISFORMULA('1 Formula Calculation'!J33),_xlfn.FORMULATEXT('1 Formula Calculation'!J33),'1 Formula Calculation'!J33),"$",""))&lt;0.5*(LEN(IF(_xlfn.ISFORMULA('#_1 Formula Calculation'!J33),_xlfn.FORMULATEXT('#_1 Formula Calculation'!J33),'#_1 Formula Calculation'!J33))-LEN(SUBSTITUTE(IF(_xlfn.ISFORMULA('#_1 Formula Calculation'!J33),_xlfn.FORMULATEXT('#_1 Formula Calculation'!J33),'#_1 Formula Calculation'!J33),"$",""))),TRUE,FALSE),"MissingAbsMsg",TRUE,"PerfectMsg")</f>
        <v/>
      </c>
      <c r="K33" s="312" t="str">
        <f ca="1">_xlfn.IFS(ISBLANK('1 Formula Calculation'!K33),"",IF(NOT(ISNA('#_1 Formula Calculation'!K33)),IF(ISNA('1 Formula Calculation'!K33),TRUE,FALSE),FALSE),"StuNAMsg",IF(AND(ISNA('#_1 Formula Calculation'!K33),ISNA('1 Formula Calculation'!K33)),TRUE,FALSE),"PerfectMsg",IF(NOT(ISERROR('#_1 Formula Calculation'!K33)),IF(ISERROR('1 Formula Calculation'!K33),TRUE,FALSE),FALSE),"StuErrorMsg",IF(TYPE('#_1 Formula Calculation'!K33)&lt;&gt;TYPE('1 Formula Calculation'!K33),TRUE,FALSE),"WrongTypeMsg",IF(_xlfn.ISFORMULA('#_1 Formula Calculation'!K33),IF(NOT(_xlfn.ISFORMULA('1 Formula Calculation'!K33)),TRUE),FALSE),"MissingFormulaMsg",IF(NOT(AND(ISNUMBER(FIND("[",_xlfn.FORMULATEXT('#_1 Formula Calculation'!K33))),ISNUMBER(FIND("!",_xlfn.FORMULATEXT('#_1 Formula Calculation'!K33))))),AND(ISNUMBER(FIND("[",_xlfn.FORMULATEXT('1 Formula Calculation'!K33))),ISNUMBER(FIND("!",_xlfn.FORMULATEXT('1 Formula Calculation'!K33)))),FALSE),"ExternalRefsMsg",IF(ISNUMBER('#_1 Formula Calculation'!K33),IF(ABS('#_1 Formula Calculation'!K33-'1 Formula Calculation'!K33)&gt;0.00001,TRUE,FALSE),IF('#_1 Formula Calculation'!K33&lt;&gt;'1 Formula Calculation'!K33,TRUE,FALSE)),IF(ISNUMBER('#_1 Formula Calculation'!K33),IF('#_1 Formula Calculation'!K33&gt;'1 Formula Calculation'!K33,"TooLow","TooHigh"),"WrongAnswer"),NOT(_xlfn.ISFORMULA('#_1 Formula Calculation'!K33)),"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Calculation'!K33),_xlfn.FORMULATEXT('1 Formula Calculation'!K33),'1 Formula Calculation'!K33),"9","#"),"8","#"),"7","#"),"6","#"),"5","#"),"4","#"),"3","#"),"2","#"),"1","#"),"0","#"),CHAR(10),""),"$",""),"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Calculation'!K33),_xlfn.FORMULATEXT('1 Formula Calculation'!K33),'1 Formula Calculation'!K33),"9","#"),"8","#"),"7","#"),"6","#"),"5","#"),"4","#"),"3","#"),"2","#"),"1","#"),"0","#"),CHAR(10),""),"$",""),"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Calculation'!K33),_xlfn.FORMULATEXT('#_1 Formula Calculation'!K33),'#_1 Formula Calculation'!K33),"9","#"),"8","#"),"7","#"),"6","#"),"5","#"),"4","#"),"3","#"),"2","#"),"1","#"),"0","#"),CHAR(10),""),"$",""),"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Calculation'!K33),_xlfn.FORMULATEXT('#_1 Formula Calculation'!K33),'#_1 Formula Calculation'!K33),"9","#"),"8","#"),"7","#"),"6","#"),"5","#"),"4","#"),"3","#"),"2","#"),"1","#"),"0","#"),CHAR(10),""),"$","")," ",""),",","@"),"&gt;","@"),"&lt;","@"),"=","@"),")","@"),"(","@"),"^","@"),"/","@"),"+","@"),"*","@"),"-","@"),"@#","")))/2,TRUE,FALSE),"HardCodeMsg",IF(LEN(IF(_xlfn.ISFORMULA('1 Formula Calculation'!K33),_xlfn.FORMULATEXT('1 Formula Calculation'!K33),'1 Formula Calculation'!K33))-LEN(SUBSTITUTE(IF(_xlfn.ISFORMULA('1 Formula Calculation'!K33),_xlfn.FORMULATEXT('1 Formula Calculation'!K33),'1 Formula Calculation'!K33),"""",""))&gt;LEN(IF(_xlfn.ISFORMULA('#_1 Formula Calculation'!K33),_xlfn.FORMULATEXT('#_1 Formula Calculation'!K33),'#_1 Formula Calculation'!K33))-LEN(SUBSTITUTE(IF(_xlfn.ISFORMULA('#_1 Formula Calculation'!K33),_xlfn.FORMULATEXT('#_1 Formula Calculation'!K33),'#_1 Formula Calculation'!K33),"""","")),TRUE,FALSE),"HardQuoteMsg",IF(LEN(IF(_xlfn.ISFORMULA('1 Formula Calculation'!K33),_xlfn.FORMULATEXT('1 Formula Calculation'!K33),'1 Formula Calculation'!K33))-LEN(SUBSTITUTE(IF(_xlfn.ISFORMULA('1 Formula Calculation'!K33),_xlfn.FORMULATEXT('1 Formula Calculation'!K33),'1 Formula Calculation'!K33),"$",""))&lt;0.5*(LEN(IF(_xlfn.ISFORMULA('#_1 Formula Calculation'!K33),_xlfn.FORMULATEXT('#_1 Formula Calculation'!K33),'#_1 Formula Calculation'!K33))-LEN(SUBSTITUTE(IF(_xlfn.ISFORMULA('#_1 Formula Calculation'!K33),_xlfn.FORMULATEXT('#_1 Formula Calculation'!K33),'#_1 Formula Calculation'!K33),"$",""))),TRUE,FALSE),"MissingAbsMsg",TRUE,"PerfectMsg")</f>
        <v/>
      </c>
      <c r="W33" s="285"/>
      <c r="X33" s="285"/>
      <c r="Y33" s="285"/>
      <c r="AA33" s="296"/>
      <c r="AB33" s="296"/>
      <c r="AC33" s="296"/>
      <c r="AD33" s="296"/>
      <c r="AG33" s="296"/>
      <c r="AI33" s="296"/>
    </row>
    <row r="34" spans="5:35" x14ac:dyDescent="0.15">
      <c r="E34" s="288"/>
      <c r="F34" s="288"/>
      <c r="G34" s="288"/>
      <c r="H34" s="289">
        <v>0</v>
      </c>
      <c r="I34" s="289">
        <v>0</v>
      </c>
      <c r="J34" s="311" t="str">
        <f ca="1">_xlfn.IFS(ISBLANK('1 Formula Calculation'!J34),"",IF(NOT(ISNA('#_1 Formula Calculation'!J34)),IF(ISNA('1 Formula Calculation'!J34),TRUE,FALSE),FALSE),"StuNAMsg",IF(AND(ISNA('#_1 Formula Calculation'!J34),ISNA('1 Formula Calculation'!J34)),TRUE,FALSE),"PerfectMsg",IF(NOT(ISERROR('#_1 Formula Calculation'!J34)),IF(ISERROR('1 Formula Calculation'!J34),TRUE,FALSE),FALSE),"StuErrorMsg",IF(TYPE('#_1 Formula Calculation'!J34)&lt;&gt;TYPE('1 Formula Calculation'!J34),TRUE,FALSE),"WrongTypeMsg",IF(_xlfn.ISFORMULA('#_1 Formula Calculation'!J34),IF(NOT(_xlfn.ISFORMULA('1 Formula Calculation'!J34)),TRUE),FALSE),"MissingFormulaMsg",IF(NOT(AND(ISNUMBER(FIND("[",_xlfn.FORMULATEXT('#_1 Formula Calculation'!J34))),ISNUMBER(FIND("!",_xlfn.FORMULATEXT('#_1 Formula Calculation'!J34))))),AND(ISNUMBER(FIND("[",_xlfn.FORMULATEXT('1 Formula Calculation'!J34))),ISNUMBER(FIND("!",_xlfn.FORMULATEXT('1 Formula Calculation'!J34)))),FALSE),"ExternalRefsMsg",IF(ISNUMBER('#_1 Formula Calculation'!J34),IF(ABS('#_1 Formula Calculation'!J34-'1 Formula Calculation'!J34)&gt;0.00001,TRUE,FALSE),IF('#_1 Formula Calculation'!J34&lt;&gt;'1 Formula Calculation'!J34,TRUE,FALSE)),IF(ISNUMBER('#_1 Formula Calculation'!J34),IF('#_1 Formula Calculation'!J34&gt;'1 Formula Calculation'!J34,"TooLow","TooHigh"),"WrongAnswer"),NOT(_xlfn.ISFORMULA('#_1 Formula Calculation'!J34)),"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Calculation'!J34),_xlfn.FORMULATEXT('1 Formula Calculation'!J34),'1 Formula Calculation'!J34),"9","#"),"8","#"),"7","#"),"6","#"),"5","#"),"4","#"),"3","#"),"2","#"),"1","#"),"0","#"),CHAR(10),""),"$",""),"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Calculation'!J34),_xlfn.FORMULATEXT('1 Formula Calculation'!J34),'1 Formula Calculation'!J34),"9","#"),"8","#"),"7","#"),"6","#"),"5","#"),"4","#"),"3","#"),"2","#"),"1","#"),"0","#"),CHAR(10),""),"$",""),"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Calculation'!J34),_xlfn.FORMULATEXT('#_1 Formula Calculation'!J34),'#_1 Formula Calculation'!J34),"9","#"),"8","#"),"7","#"),"6","#"),"5","#"),"4","#"),"3","#"),"2","#"),"1","#"),"0","#"),CHAR(10),""),"$",""),"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Calculation'!J34),_xlfn.FORMULATEXT('#_1 Formula Calculation'!J34),'#_1 Formula Calculation'!J34),"9","#"),"8","#"),"7","#"),"6","#"),"5","#"),"4","#"),"3","#"),"2","#"),"1","#"),"0","#"),CHAR(10),""),"$","")," ",""),",","@"),"&gt;","@"),"&lt;","@"),"=","@"),")","@"),"(","@"),"^","@"),"/","@"),"+","@"),"*","@"),"-","@"),"@#","")))/2,TRUE,FALSE),"HardCodeMsg",IF(LEN(IF(_xlfn.ISFORMULA('1 Formula Calculation'!J34),_xlfn.FORMULATEXT('1 Formula Calculation'!J34),'1 Formula Calculation'!J34))-LEN(SUBSTITUTE(IF(_xlfn.ISFORMULA('1 Formula Calculation'!J34),_xlfn.FORMULATEXT('1 Formula Calculation'!J34),'1 Formula Calculation'!J34),"""",""))&gt;LEN(IF(_xlfn.ISFORMULA('#_1 Formula Calculation'!J34),_xlfn.FORMULATEXT('#_1 Formula Calculation'!J34),'#_1 Formula Calculation'!J34))-LEN(SUBSTITUTE(IF(_xlfn.ISFORMULA('#_1 Formula Calculation'!J34),_xlfn.FORMULATEXT('#_1 Formula Calculation'!J34),'#_1 Formula Calculation'!J34),"""","")),TRUE,FALSE),"HardQuoteMsg",IF(LEN(IF(_xlfn.ISFORMULA('1 Formula Calculation'!J34),_xlfn.FORMULATEXT('1 Formula Calculation'!J34),'1 Formula Calculation'!J34))-LEN(SUBSTITUTE(IF(_xlfn.ISFORMULA('1 Formula Calculation'!J34),_xlfn.FORMULATEXT('1 Formula Calculation'!J34),'1 Formula Calculation'!J34),"$",""))&lt;0.5*(LEN(IF(_xlfn.ISFORMULA('#_1 Formula Calculation'!J34),_xlfn.FORMULATEXT('#_1 Formula Calculation'!J34),'#_1 Formula Calculation'!J34))-LEN(SUBSTITUTE(IF(_xlfn.ISFORMULA('#_1 Formula Calculation'!J34),_xlfn.FORMULATEXT('#_1 Formula Calculation'!J34),'#_1 Formula Calculation'!J34),"$",""))),TRUE,FALSE),"MissingAbsMsg",TRUE,"PerfectMsg")</f>
        <v/>
      </c>
      <c r="K34" s="312" t="str">
        <f ca="1">_xlfn.IFS(ISBLANK('1 Formula Calculation'!K34),"",IF(NOT(ISNA('#_1 Formula Calculation'!K34)),IF(ISNA('1 Formula Calculation'!K34),TRUE,FALSE),FALSE),"StuNAMsg",IF(AND(ISNA('#_1 Formula Calculation'!K34),ISNA('1 Formula Calculation'!K34)),TRUE,FALSE),"PerfectMsg",IF(NOT(ISERROR('#_1 Formula Calculation'!K34)),IF(ISERROR('1 Formula Calculation'!K34),TRUE,FALSE),FALSE),"StuErrorMsg",IF(TYPE('#_1 Formula Calculation'!K34)&lt;&gt;TYPE('1 Formula Calculation'!K34),TRUE,FALSE),"WrongTypeMsg",IF(_xlfn.ISFORMULA('#_1 Formula Calculation'!K34),IF(NOT(_xlfn.ISFORMULA('1 Formula Calculation'!K34)),TRUE),FALSE),"MissingFormulaMsg",IF(NOT(AND(ISNUMBER(FIND("[",_xlfn.FORMULATEXT('#_1 Formula Calculation'!K34))),ISNUMBER(FIND("!",_xlfn.FORMULATEXT('#_1 Formula Calculation'!K34))))),AND(ISNUMBER(FIND("[",_xlfn.FORMULATEXT('1 Formula Calculation'!K34))),ISNUMBER(FIND("!",_xlfn.FORMULATEXT('1 Formula Calculation'!K34)))),FALSE),"ExternalRefsMsg",IF(ISNUMBER('#_1 Formula Calculation'!K34),IF(ABS('#_1 Formula Calculation'!K34-'1 Formula Calculation'!K34)&gt;0.00001,TRUE,FALSE),IF('#_1 Formula Calculation'!K34&lt;&gt;'1 Formula Calculation'!K34,TRUE,FALSE)),IF(ISNUMBER('#_1 Formula Calculation'!K34),IF('#_1 Formula Calculation'!K34&gt;'1 Formula Calculation'!K34,"TooLow","TooHigh"),"WrongAnswer"),NOT(_xlfn.ISFORMULA('#_1 Formula Calculation'!K34)),"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Calculation'!K34),_xlfn.FORMULATEXT('1 Formula Calculation'!K34),'1 Formula Calculation'!K34),"9","#"),"8","#"),"7","#"),"6","#"),"5","#"),"4","#"),"3","#"),"2","#"),"1","#"),"0","#"),CHAR(10),""),"$",""),"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Calculation'!K34),_xlfn.FORMULATEXT('1 Formula Calculation'!K34),'1 Formula Calculation'!K34),"9","#"),"8","#"),"7","#"),"6","#"),"5","#"),"4","#"),"3","#"),"2","#"),"1","#"),"0","#"),CHAR(10),""),"$",""),"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Calculation'!K34),_xlfn.FORMULATEXT('#_1 Formula Calculation'!K34),'#_1 Formula Calculation'!K34),"9","#"),"8","#"),"7","#"),"6","#"),"5","#"),"4","#"),"3","#"),"2","#"),"1","#"),"0","#"),CHAR(10),""),"$",""),"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Calculation'!K34),_xlfn.FORMULATEXT('#_1 Formula Calculation'!K34),'#_1 Formula Calculation'!K34),"9","#"),"8","#"),"7","#"),"6","#"),"5","#"),"4","#"),"3","#"),"2","#"),"1","#"),"0","#"),CHAR(10),""),"$","")," ",""),",","@"),"&gt;","@"),"&lt;","@"),"=","@"),")","@"),"(","@"),"^","@"),"/","@"),"+","@"),"*","@"),"-","@"),"@#","")))/2,TRUE,FALSE),"HardCodeMsg",IF(LEN(IF(_xlfn.ISFORMULA('1 Formula Calculation'!K34),_xlfn.FORMULATEXT('1 Formula Calculation'!K34),'1 Formula Calculation'!K34))-LEN(SUBSTITUTE(IF(_xlfn.ISFORMULA('1 Formula Calculation'!K34),_xlfn.FORMULATEXT('1 Formula Calculation'!K34),'1 Formula Calculation'!K34),"""",""))&gt;LEN(IF(_xlfn.ISFORMULA('#_1 Formula Calculation'!K34),_xlfn.FORMULATEXT('#_1 Formula Calculation'!K34),'#_1 Formula Calculation'!K34))-LEN(SUBSTITUTE(IF(_xlfn.ISFORMULA('#_1 Formula Calculation'!K34),_xlfn.FORMULATEXT('#_1 Formula Calculation'!K34),'#_1 Formula Calculation'!K34),"""","")),TRUE,FALSE),"HardQuoteMsg",IF(LEN(IF(_xlfn.ISFORMULA('1 Formula Calculation'!K34),_xlfn.FORMULATEXT('1 Formula Calculation'!K34),'1 Formula Calculation'!K34))-LEN(SUBSTITUTE(IF(_xlfn.ISFORMULA('1 Formula Calculation'!K34),_xlfn.FORMULATEXT('1 Formula Calculation'!K34),'1 Formula Calculation'!K34),"$",""))&lt;0.5*(LEN(IF(_xlfn.ISFORMULA('#_1 Formula Calculation'!K34),_xlfn.FORMULATEXT('#_1 Formula Calculation'!K34),'#_1 Formula Calculation'!K34))-LEN(SUBSTITUTE(IF(_xlfn.ISFORMULA('#_1 Formula Calculation'!K34),_xlfn.FORMULATEXT('#_1 Formula Calculation'!K34),'#_1 Formula Calculation'!K34),"$",""))),TRUE,FALSE),"MissingAbsMsg",TRUE,"PerfectMsg")</f>
        <v/>
      </c>
      <c r="N34" s="297"/>
      <c r="O34" s="289"/>
      <c r="P34" s="289"/>
      <c r="Q34" s="289"/>
      <c r="S34" s="298"/>
      <c r="T34" s="298"/>
      <c r="U34" s="296"/>
      <c r="V34" s="296"/>
      <c r="W34" s="285"/>
      <c r="X34" s="285"/>
      <c r="Y34" s="285"/>
      <c r="AA34" s="296"/>
      <c r="AB34" s="296"/>
      <c r="AC34" s="296"/>
      <c r="AD34" s="296"/>
      <c r="AG34" s="296"/>
      <c r="AI34" s="296"/>
    </row>
    <row r="35" spans="5:35" hidden="1" x14ac:dyDescent="0.15">
      <c r="E35" s="288"/>
      <c r="F35" s="288"/>
      <c r="G35" s="288"/>
      <c r="I35" s="289">
        <v>1009</v>
      </c>
      <c r="J35" s="311"/>
      <c r="K35" s="312"/>
      <c r="N35" s="297"/>
      <c r="O35" s="289"/>
      <c r="P35" s="289"/>
      <c r="Q35" s="289"/>
      <c r="S35" s="298"/>
      <c r="T35" s="298"/>
      <c r="U35" s="296"/>
      <c r="V35" s="296"/>
      <c r="W35" s="285"/>
      <c r="X35" s="285"/>
      <c r="Y35" s="285"/>
      <c r="AA35" s="296"/>
      <c r="AB35" s="296"/>
      <c r="AC35" s="296"/>
      <c r="AD35" s="296"/>
      <c r="AG35" s="296"/>
      <c r="AI35" s="296"/>
    </row>
    <row r="36" spans="5:35" x14ac:dyDescent="0.15">
      <c r="E36" s="288"/>
      <c r="F36" s="288"/>
      <c r="G36" s="288"/>
      <c r="H36" s="289">
        <v>0</v>
      </c>
      <c r="I36" s="289">
        <v>0</v>
      </c>
      <c r="J36" s="311" t="str">
        <f ca="1">_xlfn.IFS(ISBLANK('1 Formula Calculation'!J36),"",IF(NOT(ISNA('#_1 Formula Calculation'!J36)),IF(ISNA('1 Formula Calculation'!J36),TRUE,FALSE),FALSE),"StuNAMsg",IF(AND(ISNA('#_1 Formula Calculation'!J36),ISNA('1 Formula Calculation'!J36)),TRUE,FALSE),"PerfectMsg",IF(NOT(ISERROR('#_1 Formula Calculation'!J36)),IF(ISERROR('1 Formula Calculation'!J36),TRUE,FALSE),FALSE),"StuErrorMsg",IF(TYPE('#_1 Formula Calculation'!J36)&lt;&gt;TYPE('1 Formula Calculation'!J36),TRUE,FALSE),"WrongTypeMsg",IF(_xlfn.ISFORMULA('#_1 Formula Calculation'!J36),IF(NOT(_xlfn.ISFORMULA('1 Formula Calculation'!J36)),TRUE),FALSE),"MissingFormulaMsg",IF(NOT(AND(ISNUMBER(FIND("[",_xlfn.FORMULATEXT('#_1 Formula Calculation'!J36))),ISNUMBER(FIND("!",_xlfn.FORMULATEXT('#_1 Formula Calculation'!J36))))),AND(ISNUMBER(FIND("[",_xlfn.FORMULATEXT('1 Formula Calculation'!J36))),ISNUMBER(FIND("!",_xlfn.FORMULATEXT('1 Formula Calculation'!J36)))),FALSE),"ExternalRefsMsg",IF(ISNUMBER('#_1 Formula Calculation'!J36),IF(ABS('#_1 Formula Calculation'!J36-'1 Formula Calculation'!J36)&gt;0.00001,TRUE,FALSE),IF('#_1 Formula Calculation'!J36&lt;&gt;'1 Formula Calculation'!J36,TRUE,FALSE)),IF(ISNUMBER('#_1 Formula Calculation'!J36),IF('#_1 Formula Calculation'!J36&gt;'1 Formula Calculation'!J36,"TooLow","TooHigh"),"WrongAnswer"),NOT(_xlfn.ISFORMULA('#_1 Formula Calculation'!J36)),"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Calculation'!J36),_xlfn.FORMULATEXT('1 Formula Calculation'!J36),'1 Formula Calculation'!J36),"9","#"),"8","#"),"7","#"),"6","#"),"5","#"),"4","#"),"3","#"),"2","#"),"1","#"),"0","#"),CHAR(10),""),"$",""),"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Calculation'!J36),_xlfn.FORMULATEXT('1 Formula Calculation'!J36),'1 Formula Calculation'!J36),"9","#"),"8","#"),"7","#"),"6","#"),"5","#"),"4","#"),"3","#"),"2","#"),"1","#"),"0","#"),CHAR(10),""),"$",""),"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Calculation'!J36),_xlfn.FORMULATEXT('#_1 Formula Calculation'!J36),'#_1 Formula Calculation'!J36),"9","#"),"8","#"),"7","#"),"6","#"),"5","#"),"4","#"),"3","#"),"2","#"),"1","#"),"0","#"),CHAR(10),""),"$",""),"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Calculation'!J36),_xlfn.FORMULATEXT('#_1 Formula Calculation'!J36),'#_1 Formula Calculation'!J36),"9","#"),"8","#"),"7","#"),"6","#"),"5","#"),"4","#"),"3","#"),"2","#"),"1","#"),"0","#"),CHAR(10),""),"$","")," ",""),",","@"),"&gt;","@"),"&lt;","@"),"=","@"),")","@"),"(","@"),"^","@"),"/","@"),"+","@"),"*","@"),"-","@"),"@#","")))/2,TRUE,FALSE),"HardCodeMsg",IF(LEN(IF(_xlfn.ISFORMULA('1 Formula Calculation'!J36),_xlfn.FORMULATEXT('1 Formula Calculation'!J36),'1 Formula Calculation'!J36))-LEN(SUBSTITUTE(IF(_xlfn.ISFORMULA('1 Formula Calculation'!J36),_xlfn.FORMULATEXT('1 Formula Calculation'!J36),'1 Formula Calculation'!J36),"""",""))&gt;LEN(IF(_xlfn.ISFORMULA('#_1 Formula Calculation'!J36),_xlfn.FORMULATEXT('#_1 Formula Calculation'!J36),'#_1 Formula Calculation'!J36))-LEN(SUBSTITUTE(IF(_xlfn.ISFORMULA('#_1 Formula Calculation'!J36),_xlfn.FORMULATEXT('#_1 Formula Calculation'!J36),'#_1 Formula Calculation'!J36),"""","")),TRUE,FALSE),"HardQuoteMsg",IF(LEN(IF(_xlfn.ISFORMULA('1 Formula Calculation'!J36),_xlfn.FORMULATEXT('1 Formula Calculation'!J36),'1 Formula Calculation'!J36))-LEN(SUBSTITUTE(IF(_xlfn.ISFORMULA('1 Formula Calculation'!J36),_xlfn.FORMULATEXT('1 Formula Calculation'!J36),'1 Formula Calculation'!J36),"$",""))&lt;0.5*(LEN(IF(_xlfn.ISFORMULA('#_1 Formula Calculation'!J36),_xlfn.FORMULATEXT('#_1 Formula Calculation'!J36),'#_1 Formula Calculation'!J36))-LEN(SUBSTITUTE(IF(_xlfn.ISFORMULA('#_1 Formula Calculation'!J36),_xlfn.FORMULATEXT('#_1 Formula Calculation'!J36),'#_1 Formula Calculation'!J36),"$",""))),TRUE,FALSE),"MissingAbsMsg",TRUE,"PerfectMsg")</f>
        <v/>
      </c>
      <c r="K36" s="312" t="str">
        <f ca="1">_xlfn.IFS(ISBLANK('1 Formula Calculation'!K36),"",IF(NOT(ISNA('#_1 Formula Calculation'!K36)),IF(ISNA('1 Formula Calculation'!K36),TRUE,FALSE),FALSE),"StuNAMsg",IF(AND(ISNA('#_1 Formula Calculation'!K36),ISNA('1 Formula Calculation'!K36)),TRUE,FALSE),"PerfectMsg",IF(NOT(ISERROR('#_1 Formula Calculation'!K36)),IF(ISERROR('1 Formula Calculation'!K36),TRUE,FALSE),FALSE),"StuErrorMsg",IF(TYPE('#_1 Formula Calculation'!K36)&lt;&gt;TYPE('1 Formula Calculation'!K36),TRUE,FALSE),"WrongTypeMsg",IF(_xlfn.ISFORMULA('#_1 Formula Calculation'!K36),IF(NOT(_xlfn.ISFORMULA('1 Formula Calculation'!K36)),TRUE),FALSE),"MissingFormulaMsg",IF(NOT(AND(ISNUMBER(FIND("[",_xlfn.FORMULATEXT('#_1 Formula Calculation'!K36))),ISNUMBER(FIND("!",_xlfn.FORMULATEXT('#_1 Formula Calculation'!K36))))),AND(ISNUMBER(FIND("[",_xlfn.FORMULATEXT('1 Formula Calculation'!K36))),ISNUMBER(FIND("!",_xlfn.FORMULATEXT('1 Formula Calculation'!K36)))),FALSE),"ExternalRefsMsg",IF(ISNUMBER('#_1 Formula Calculation'!K36),IF(ABS('#_1 Formula Calculation'!K36-'1 Formula Calculation'!K36)&gt;0.00001,TRUE,FALSE),IF('#_1 Formula Calculation'!K36&lt;&gt;'1 Formula Calculation'!K36,TRUE,FALSE)),IF(ISNUMBER('#_1 Formula Calculation'!K36),IF('#_1 Formula Calculation'!K36&gt;'1 Formula Calculation'!K36,"TooLow","TooHigh"),"WrongAnswer"),NOT(_xlfn.ISFORMULA('#_1 Formula Calculation'!K36)),"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Calculation'!K36),_xlfn.FORMULATEXT('1 Formula Calculation'!K36),'1 Formula Calculation'!K36),"9","#"),"8","#"),"7","#"),"6","#"),"5","#"),"4","#"),"3","#"),"2","#"),"1","#"),"0","#"),CHAR(10),""),"$",""),"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Calculation'!K36),_xlfn.FORMULATEXT('1 Formula Calculation'!K36),'1 Formula Calculation'!K36),"9","#"),"8","#"),"7","#"),"6","#"),"5","#"),"4","#"),"3","#"),"2","#"),"1","#"),"0","#"),CHAR(10),""),"$",""),"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Calculation'!K36),_xlfn.FORMULATEXT('#_1 Formula Calculation'!K36),'#_1 Formula Calculation'!K36),"9","#"),"8","#"),"7","#"),"6","#"),"5","#"),"4","#"),"3","#"),"2","#"),"1","#"),"0","#"),CHAR(10),""),"$",""),"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Calculation'!K36),_xlfn.FORMULATEXT('#_1 Formula Calculation'!K36),'#_1 Formula Calculation'!K36),"9","#"),"8","#"),"7","#"),"6","#"),"5","#"),"4","#"),"3","#"),"2","#"),"1","#"),"0","#"),CHAR(10),""),"$","")," ",""),",","@"),"&gt;","@"),"&lt;","@"),"=","@"),")","@"),"(","@"),"^","@"),"/","@"),"+","@"),"*","@"),"-","@"),"@#","")))/2,TRUE,FALSE),"HardCodeMsg",IF(LEN(IF(_xlfn.ISFORMULA('1 Formula Calculation'!K36),_xlfn.FORMULATEXT('1 Formula Calculation'!K36),'1 Formula Calculation'!K36))-LEN(SUBSTITUTE(IF(_xlfn.ISFORMULA('1 Formula Calculation'!K36),_xlfn.FORMULATEXT('1 Formula Calculation'!K36),'1 Formula Calculation'!K36),"""",""))&gt;LEN(IF(_xlfn.ISFORMULA('#_1 Formula Calculation'!K36),_xlfn.FORMULATEXT('#_1 Formula Calculation'!K36),'#_1 Formula Calculation'!K36))-LEN(SUBSTITUTE(IF(_xlfn.ISFORMULA('#_1 Formula Calculation'!K36),_xlfn.FORMULATEXT('#_1 Formula Calculation'!K36),'#_1 Formula Calculation'!K36),"""","")),TRUE,FALSE),"HardQuoteMsg",IF(LEN(IF(_xlfn.ISFORMULA('1 Formula Calculation'!K36),_xlfn.FORMULATEXT('1 Formula Calculation'!K36),'1 Formula Calculation'!K36))-LEN(SUBSTITUTE(IF(_xlfn.ISFORMULA('1 Formula Calculation'!K36),_xlfn.FORMULATEXT('1 Formula Calculation'!K36),'1 Formula Calculation'!K36),"$",""))&lt;0.5*(LEN(IF(_xlfn.ISFORMULA('#_1 Formula Calculation'!K36),_xlfn.FORMULATEXT('#_1 Formula Calculation'!K36),'#_1 Formula Calculation'!K36))-LEN(SUBSTITUTE(IF(_xlfn.ISFORMULA('#_1 Formula Calculation'!K36),_xlfn.FORMULATEXT('#_1 Formula Calculation'!K36),'#_1 Formula Calculation'!K36),"$",""))),TRUE,FALSE),"MissingAbsMsg",TRUE,"PerfectMsg")</f>
        <v/>
      </c>
      <c r="N36" s="297"/>
      <c r="O36" s="289"/>
      <c r="P36" s="289"/>
      <c r="Q36" s="289"/>
      <c r="S36" s="298"/>
      <c r="T36" s="298"/>
      <c r="U36" s="296"/>
      <c r="V36" s="296"/>
      <c r="W36" s="285"/>
      <c r="X36" s="285"/>
      <c r="Y36" s="285"/>
      <c r="AA36" s="296"/>
      <c r="AB36" s="296"/>
      <c r="AC36" s="296"/>
      <c r="AD36" s="296"/>
      <c r="AG36" s="296"/>
      <c r="AI36" s="296"/>
    </row>
    <row r="37" spans="5:35" x14ac:dyDescent="0.15">
      <c r="E37" s="288"/>
      <c r="F37" s="288"/>
      <c r="G37" s="288"/>
      <c r="H37" s="289">
        <v>0</v>
      </c>
      <c r="I37" s="289">
        <v>0</v>
      </c>
      <c r="J37" s="311" t="str">
        <f ca="1">_xlfn.IFS(ISBLANK('1 Formula Calculation'!J37),"",IF(NOT(ISNA('#_1 Formula Calculation'!J37)),IF(ISNA('1 Formula Calculation'!J37),TRUE,FALSE),FALSE),"StuNAMsg",IF(AND(ISNA('#_1 Formula Calculation'!J37),ISNA('1 Formula Calculation'!J37)),TRUE,FALSE),"PerfectMsg",IF(NOT(ISERROR('#_1 Formula Calculation'!J37)),IF(ISERROR('1 Formula Calculation'!J37),TRUE,FALSE),FALSE),"StuErrorMsg",IF(TYPE('#_1 Formula Calculation'!J37)&lt;&gt;TYPE('1 Formula Calculation'!J37),TRUE,FALSE),"WrongTypeMsg",IF(_xlfn.ISFORMULA('#_1 Formula Calculation'!J37),IF(NOT(_xlfn.ISFORMULA('1 Formula Calculation'!J37)),TRUE),FALSE),"MissingFormulaMsg",IF(NOT(AND(ISNUMBER(FIND("[",_xlfn.FORMULATEXT('#_1 Formula Calculation'!J37))),ISNUMBER(FIND("!",_xlfn.FORMULATEXT('#_1 Formula Calculation'!J37))))),AND(ISNUMBER(FIND("[",_xlfn.FORMULATEXT('1 Formula Calculation'!J37))),ISNUMBER(FIND("!",_xlfn.FORMULATEXT('1 Formula Calculation'!J37)))),FALSE),"ExternalRefsMsg",IF(ISNUMBER('#_1 Formula Calculation'!J37),IF(ABS('#_1 Formula Calculation'!J37-'1 Formula Calculation'!J37)&gt;0.00001,TRUE,FALSE),IF('#_1 Formula Calculation'!J37&lt;&gt;'1 Formula Calculation'!J37,TRUE,FALSE)),IF(ISNUMBER('#_1 Formula Calculation'!J37),IF('#_1 Formula Calculation'!J37&gt;'1 Formula Calculation'!J37,"TooLow","TooHigh"),"WrongAnswer"),NOT(_xlfn.ISFORMULA('#_1 Formula Calculation'!J37)),"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Calculation'!J37),_xlfn.FORMULATEXT('1 Formula Calculation'!J37),'1 Formula Calculation'!J37),"9","#"),"8","#"),"7","#"),"6","#"),"5","#"),"4","#"),"3","#"),"2","#"),"1","#"),"0","#"),CHAR(10),""),"$",""),"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Calculation'!J37),_xlfn.FORMULATEXT('1 Formula Calculation'!J37),'1 Formula Calculation'!J37),"9","#"),"8","#"),"7","#"),"6","#"),"5","#"),"4","#"),"3","#"),"2","#"),"1","#"),"0","#"),CHAR(10),""),"$",""),"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Calculation'!J37),_xlfn.FORMULATEXT('#_1 Formula Calculation'!J37),'#_1 Formula Calculation'!J37),"9","#"),"8","#"),"7","#"),"6","#"),"5","#"),"4","#"),"3","#"),"2","#"),"1","#"),"0","#"),CHAR(10),""),"$",""),"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Calculation'!J37),_xlfn.FORMULATEXT('#_1 Formula Calculation'!J37),'#_1 Formula Calculation'!J37),"9","#"),"8","#"),"7","#"),"6","#"),"5","#"),"4","#"),"3","#"),"2","#"),"1","#"),"0","#"),CHAR(10),""),"$","")," ",""),",","@"),"&gt;","@"),"&lt;","@"),"=","@"),")","@"),"(","@"),"^","@"),"/","@"),"+","@"),"*","@"),"-","@"),"@#","")))/2,TRUE,FALSE),"HardCodeMsg",IF(LEN(IF(_xlfn.ISFORMULA('1 Formula Calculation'!J37),_xlfn.FORMULATEXT('1 Formula Calculation'!J37),'1 Formula Calculation'!J37))-LEN(SUBSTITUTE(IF(_xlfn.ISFORMULA('1 Formula Calculation'!J37),_xlfn.FORMULATEXT('1 Formula Calculation'!J37),'1 Formula Calculation'!J37),"""",""))&gt;LEN(IF(_xlfn.ISFORMULA('#_1 Formula Calculation'!J37),_xlfn.FORMULATEXT('#_1 Formula Calculation'!J37),'#_1 Formula Calculation'!J37))-LEN(SUBSTITUTE(IF(_xlfn.ISFORMULA('#_1 Formula Calculation'!J37),_xlfn.FORMULATEXT('#_1 Formula Calculation'!J37),'#_1 Formula Calculation'!J37),"""","")),TRUE,FALSE),"HardQuoteMsg",IF(LEN(IF(_xlfn.ISFORMULA('1 Formula Calculation'!J37),_xlfn.FORMULATEXT('1 Formula Calculation'!J37),'1 Formula Calculation'!J37))-LEN(SUBSTITUTE(IF(_xlfn.ISFORMULA('1 Formula Calculation'!J37),_xlfn.FORMULATEXT('1 Formula Calculation'!J37),'1 Formula Calculation'!J37),"$",""))&lt;0.5*(LEN(IF(_xlfn.ISFORMULA('#_1 Formula Calculation'!J37),_xlfn.FORMULATEXT('#_1 Formula Calculation'!J37),'#_1 Formula Calculation'!J37))-LEN(SUBSTITUTE(IF(_xlfn.ISFORMULA('#_1 Formula Calculation'!J37),_xlfn.FORMULATEXT('#_1 Formula Calculation'!J37),'#_1 Formula Calculation'!J37),"$",""))),TRUE,FALSE),"MissingAbsMsg",TRUE,"PerfectMsg")</f>
        <v/>
      </c>
      <c r="K37" s="312" t="str">
        <f ca="1">_xlfn.IFS(ISBLANK('1 Formula Calculation'!K37),"",IF(NOT(ISNA('#_1 Formula Calculation'!K37)),IF(ISNA('1 Formula Calculation'!K37),TRUE,FALSE),FALSE),"StuNAMsg",IF(AND(ISNA('#_1 Formula Calculation'!K37),ISNA('1 Formula Calculation'!K37)),TRUE,FALSE),"PerfectMsg",IF(NOT(ISERROR('#_1 Formula Calculation'!K37)),IF(ISERROR('1 Formula Calculation'!K37),TRUE,FALSE),FALSE),"StuErrorMsg",IF(TYPE('#_1 Formula Calculation'!K37)&lt;&gt;TYPE('1 Formula Calculation'!K37),TRUE,FALSE),"WrongTypeMsg",IF(_xlfn.ISFORMULA('#_1 Formula Calculation'!K37),IF(NOT(_xlfn.ISFORMULA('1 Formula Calculation'!K37)),TRUE),FALSE),"MissingFormulaMsg",IF(NOT(AND(ISNUMBER(FIND("[",_xlfn.FORMULATEXT('#_1 Formula Calculation'!K37))),ISNUMBER(FIND("!",_xlfn.FORMULATEXT('#_1 Formula Calculation'!K37))))),AND(ISNUMBER(FIND("[",_xlfn.FORMULATEXT('1 Formula Calculation'!K37))),ISNUMBER(FIND("!",_xlfn.FORMULATEXT('1 Formula Calculation'!K37)))),FALSE),"ExternalRefsMsg",IF(ISNUMBER('#_1 Formula Calculation'!K37),IF(ABS('#_1 Formula Calculation'!K37-'1 Formula Calculation'!K37)&gt;0.00001,TRUE,FALSE),IF('#_1 Formula Calculation'!K37&lt;&gt;'1 Formula Calculation'!K37,TRUE,FALSE)),IF(ISNUMBER('#_1 Formula Calculation'!K37),IF('#_1 Formula Calculation'!K37&gt;'1 Formula Calculation'!K37,"TooLow","TooHigh"),"WrongAnswer"),NOT(_xlfn.ISFORMULA('#_1 Formula Calculation'!K37)),"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Calculation'!K37),_xlfn.FORMULATEXT('1 Formula Calculation'!K37),'1 Formula Calculation'!K37),"9","#"),"8","#"),"7","#"),"6","#"),"5","#"),"4","#"),"3","#"),"2","#"),"1","#"),"0","#"),CHAR(10),""),"$",""),"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Calculation'!K37),_xlfn.FORMULATEXT('1 Formula Calculation'!K37),'1 Formula Calculation'!K37),"9","#"),"8","#"),"7","#"),"6","#"),"5","#"),"4","#"),"3","#"),"2","#"),"1","#"),"0","#"),CHAR(10),""),"$",""),"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Calculation'!K37),_xlfn.FORMULATEXT('#_1 Formula Calculation'!K37),'#_1 Formula Calculation'!K37),"9","#"),"8","#"),"7","#"),"6","#"),"5","#"),"4","#"),"3","#"),"2","#"),"1","#"),"0","#"),CHAR(10),""),"$",""),"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Calculation'!K37),_xlfn.FORMULATEXT('#_1 Formula Calculation'!K37),'#_1 Formula Calculation'!K37),"9","#"),"8","#"),"7","#"),"6","#"),"5","#"),"4","#"),"3","#"),"2","#"),"1","#"),"0","#"),CHAR(10),""),"$","")," ",""),",","@"),"&gt;","@"),"&lt;","@"),"=","@"),")","@"),"(","@"),"^","@"),"/","@"),"+","@"),"*","@"),"-","@"),"@#","")))/2,TRUE,FALSE),"HardCodeMsg",IF(LEN(IF(_xlfn.ISFORMULA('1 Formula Calculation'!K37),_xlfn.FORMULATEXT('1 Formula Calculation'!K37),'1 Formula Calculation'!K37))-LEN(SUBSTITUTE(IF(_xlfn.ISFORMULA('1 Formula Calculation'!K37),_xlfn.FORMULATEXT('1 Formula Calculation'!K37),'1 Formula Calculation'!K37),"""",""))&gt;LEN(IF(_xlfn.ISFORMULA('#_1 Formula Calculation'!K37),_xlfn.FORMULATEXT('#_1 Formula Calculation'!K37),'#_1 Formula Calculation'!K37))-LEN(SUBSTITUTE(IF(_xlfn.ISFORMULA('#_1 Formula Calculation'!K37),_xlfn.FORMULATEXT('#_1 Formula Calculation'!K37),'#_1 Formula Calculation'!K37),"""","")),TRUE,FALSE),"HardQuoteMsg",IF(LEN(IF(_xlfn.ISFORMULA('1 Formula Calculation'!K37),_xlfn.FORMULATEXT('1 Formula Calculation'!K37),'1 Formula Calculation'!K37))-LEN(SUBSTITUTE(IF(_xlfn.ISFORMULA('1 Formula Calculation'!K37),_xlfn.FORMULATEXT('1 Formula Calculation'!K37),'1 Formula Calculation'!K37),"$",""))&lt;0.5*(LEN(IF(_xlfn.ISFORMULA('#_1 Formula Calculation'!K37),_xlfn.FORMULATEXT('#_1 Formula Calculation'!K37),'#_1 Formula Calculation'!K37))-LEN(SUBSTITUTE(IF(_xlfn.ISFORMULA('#_1 Formula Calculation'!K37),_xlfn.FORMULATEXT('#_1 Formula Calculation'!K37),'#_1 Formula Calculation'!K37),"$",""))),TRUE,FALSE),"MissingAbsMsg",TRUE,"PerfectMsg")</f>
        <v/>
      </c>
      <c r="N37" s="297"/>
      <c r="O37" s="289"/>
      <c r="P37" s="289"/>
      <c r="Q37" s="289"/>
      <c r="S37" s="298"/>
      <c r="T37" s="298"/>
      <c r="U37" s="296"/>
      <c r="V37" s="296"/>
      <c r="W37" s="285"/>
      <c r="X37" s="299"/>
      <c r="Y37" s="285"/>
      <c r="AA37" s="296"/>
      <c r="AB37" s="296"/>
      <c r="AC37" s="296"/>
      <c r="AD37" s="296"/>
      <c r="AG37" s="296"/>
      <c r="AH37" s="296"/>
      <c r="AI37" s="296"/>
    </row>
    <row r="38" spans="5:35" x14ac:dyDescent="0.15">
      <c r="E38" s="288"/>
      <c r="F38" s="288"/>
      <c r="G38" s="288"/>
      <c r="H38" s="289">
        <v>0</v>
      </c>
      <c r="I38" s="289">
        <v>0</v>
      </c>
      <c r="J38" s="311" t="str">
        <f ca="1">_xlfn.IFS(ISBLANK('1 Formula Calculation'!J38),"",IF(NOT(ISNA('#_1 Formula Calculation'!J38)),IF(ISNA('1 Formula Calculation'!J38),TRUE,FALSE),FALSE),"StuNAMsg",IF(AND(ISNA('#_1 Formula Calculation'!J38),ISNA('1 Formula Calculation'!J38)),TRUE,FALSE),"PerfectMsg",IF(NOT(ISERROR('#_1 Formula Calculation'!J38)),IF(ISERROR('1 Formula Calculation'!J38),TRUE,FALSE),FALSE),"StuErrorMsg",IF(TYPE('#_1 Formula Calculation'!J38)&lt;&gt;TYPE('1 Formula Calculation'!J38),TRUE,FALSE),"WrongTypeMsg",IF(_xlfn.ISFORMULA('#_1 Formula Calculation'!J38),IF(NOT(_xlfn.ISFORMULA('1 Formula Calculation'!J38)),TRUE),FALSE),"MissingFormulaMsg",IF(NOT(AND(ISNUMBER(FIND("[",_xlfn.FORMULATEXT('#_1 Formula Calculation'!J38))),ISNUMBER(FIND("!",_xlfn.FORMULATEXT('#_1 Formula Calculation'!J38))))),AND(ISNUMBER(FIND("[",_xlfn.FORMULATEXT('1 Formula Calculation'!J38))),ISNUMBER(FIND("!",_xlfn.FORMULATEXT('1 Formula Calculation'!J38)))),FALSE),"ExternalRefsMsg",IF(ISNUMBER('#_1 Formula Calculation'!J38),IF(ABS('#_1 Formula Calculation'!J38-'1 Formula Calculation'!J38)&gt;0.00001,TRUE,FALSE),IF('#_1 Formula Calculation'!J38&lt;&gt;'1 Formula Calculation'!J38,TRUE,FALSE)),IF(ISNUMBER('#_1 Formula Calculation'!J38),IF('#_1 Formula Calculation'!J38&gt;'1 Formula Calculation'!J38,"TooLow","TooHigh"),"WrongAnswer"),NOT(_xlfn.ISFORMULA('#_1 Formula Calculation'!J38)),"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Calculation'!J38),_xlfn.FORMULATEXT('1 Formula Calculation'!J38),'1 Formula Calculation'!J38),"9","#"),"8","#"),"7","#"),"6","#"),"5","#"),"4","#"),"3","#"),"2","#"),"1","#"),"0","#"),CHAR(10),""),"$",""),"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Calculation'!J38),_xlfn.FORMULATEXT('1 Formula Calculation'!J38),'1 Formula Calculation'!J38),"9","#"),"8","#"),"7","#"),"6","#"),"5","#"),"4","#"),"3","#"),"2","#"),"1","#"),"0","#"),CHAR(10),""),"$",""),"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Calculation'!J38),_xlfn.FORMULATEXT('#_1 Formula Calculation'!J38),'#_1 Formula Calculation'!J38),"9","#"),"8","#"),"7","#"),"6","#"),"5","#"),"4","#"),"3","#"),"2","#"),"1","#"),"0","#"),CHAR(10),""),"$",""),"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Calculation'!J38),_xlfn.FORMULATEXT('#_1 Formula Calculation'!J38),'#_1 Formula Calculation'!J38),"9","#"),"8","#"),"7","#"),"6","#"),"5","#"),"4","#"),"3","#"),"2","#"),"1","#"),"0","#"),CHAR(10),""),"$","")," ",""),",","@"),"&gt;","@"),"&lt;","@"),"=","@"),")","@"),"(","@"),"^","@"),"/","@"),"+","@"),"*","@"),"-","@"),"@#","")))/2,TRUE,FALSE),"HardCodeMsg",IF(LEN(IF(_xlfn.ISFORMULA('1 Formula Calculation'!J38),_xlfn.FORMULATEXT('1 Formula Calculation'!J38),'1 Formula Calculation'!J38))-LEN(SUBSTITUTE(IF(_xlfn.ISFORMULA('1 Formula Calculation'!J38),_xlfn.FORMULATEXT('1 Formula Calculation'!J38),'1 Formula Calculation'!J38),"""",""))&gt;LEN(IF(_xlfn.ISFORMULA('#_1 Formula Calculation'!J38),_xlfn.FORMULATEXT('#_1 Formula Calculation'!J38),'#_1 Formula Calculation'!J38))-LEN(SUBSTITUTE(IF(_xlfn.ISFORMULA('#_1 Formula Calculation'!J38),_xlfn.FORMULATEXT('#_1 Formula Calculation'!J38),'#_1 Formula Calculation'!J38),"""","")),TRUE,FALSE),"HardQuoteMsg",IF(LEN(IF(_xlfn.ISFORMULA('1 Formula Calculation'!J38),_xlfn.FORMULATEXT('1 Formula Calculation'!J38),'1 Formula Calculation'!J38))-LEN(SUBSTITUTE(IF(_xlfn.ISFORMULA('1 Formula Calculation'!J38),_xlfn.FORMULATEXT('1 Formula Calculation'!J38),'1 Formula Calculation'!J38),"$",""))&lt;0.5*(LEN(IF(_xlfn.ISFORMULA('#_1 Formula Calculation'!J38),_xlfn.FORMULATEXT('#_1 Formula Calculation'!J38),'#_1 Formula Calculation'!J38))-LEN(SUBSTITUTE(IF(_xlfn.ISFORMULA('#_1 Formula Calculation'!J38),_xlfn.FORMULATEXT('#_1 Formula Calculation'!J38),'#_1 Formula Calculation'!J38),"$",""))),TRUE,FALSE),"MissingAbsMsg",TRUE,"PerfectMsg")</f>
        <v/>
      </c>
      <c r="K38" s="312" t="str">
        <f ca="1">_xlfn.IFS(ISBLANK('1 Formula Calculation'!K38),"",IF(NOT(ISNA('#_1 Formula Calculation'!K38)),IF(ISNA('1 Formula Calculation'!K38),TRUE,FALSE),FALSE),"StuNAMsg",IF(AND(ISNA('#_1 Formula Calculation'!K38),ISNA('1 Formula Calculation'!K38)),TRUE,FALSE),"PerfectMsg",IF(NOT(ISERROR('#_1 Formula Calculation'!K38)),IF(ISERROR('1 Formula Calculation'!K38),TRUE,FALSE),FALSE),"StuErrorMsg",IF(TYPE('#_1 Formula Calculation'!K38)&lt;&gt;TYPE('1 Formula Calculation'!K38),TRUE,FALSE),"WrongTypeMsg",IF(_xlfn.ISFORMULA('#_1 Formula Calculation'!K38),IF(NOT(_xlfn.ISFORMULA('1 Formula Calculation'!K38)),TRUE),FALSE),"MissingFormulaMsg",IF(NOT(AND(ISNUMBER(FIND("[",_xlfn.FORMULATEXT('#_1 Formula Calculation'!K38))),ISNUMBER(FIND("!",_xlfn.FORMULATEXT('#_1 Formula Calculation'!K38))))),AND(ISNUMBER(FIND("[",_xlfn.FORMULATEXT('1 Formula Calculation'!K38))),ISNUMBER(FIND("!",_xlfn.FORMULATEXT('1 Formula Calculation'!K38)))),FALSE),"ExternalRefsMsg",IF(ISNUMBER('#_1 Formula Calculation'!K38),IF(ABS('#_1 Formula Calculation'!K38-'1 Formula Calculation'!K38)&gt;0.00001,TRUE,FALSE),IF('#_1 Formula Calculation'!K38&lt;&gt;'1 Formula Calculation'!K38,TRUE,FALSE)),IF(ISNUMBER('#_1 Formula Calculation'!K38),IF('#_1 Formula Calculation'!K38&gt;'1 Formula Calculation'!K38,"TooLow","TooHigh"),"WrongAnswer"),NOT(_xlfn.ISFORMULA('#_1 Formula Calculation'!K38)),"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Calculation'!K38),_xlfn.FORMULATEXT('1 Formula Calculation'!K38),'1 Formula Calculation'!K38),"9","#"),"8","#"),"7","#"),"6","#"),"5","#"),"4","#"),"3","#"),"2","#"),"1","#"),"0","#"),CHAR(10),""),"$",""),"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Calculation'!K38),_xlfn.FORMULATEXT('1 Formula Calculation'!K38),'1 Formula Calculation'!K38),"9","#"),"8","#"),"7","#"),"6","#"),"5","#"),"4","#"),"3","#"),"2","#"),"1","#"),"0","#"),CHAR(10),""),"$",""),"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Calculation'!K38),_xlfn.FORMULATEXT('#_1 Formula Calculation'!K38),'#_1 Formula Calculation'!K38),"9","#"),"8","#"),"7","#"),"6","#"),"5","#"),"4","#"),"3","#"),"2","#"),"1","#"),"0","#"),CHAR(10),""),"$",""),"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Calculation'!K38),_xlfn.FORMULATEXT('#_1 Formula Calculation'!K38),'#_1 Formula Calculation'!K38),"9","#"),"8","#"),"7","#"),"6","#"),"5","#"),"4","#"),"3","#"),"2","#"),"1","#"),"0","#"),CHAR(10),""),"$","")," ",""),",","@"),"&gt;","@"),"&lt;","@"),"=","@"),")","@"),"(","@"),"^","@"),"/","@"),"+","@"),"*","@"),"-","@"),"@#","")))/2,TRUE,FALSE),"HardCodeMsg",IF(LEN(IF(_xlfn.ISFORMULA('1 Formula Calculation'!K38),_xlfn.FORMULATEXT('1 Formula Calculation'!K38),'1 Formula Calculation'!K38))-LEN(SUBSTITUTE(IF(_xlfn.ISFORMULA('1 Formula Calculation'!K38),_xlfn.FORMULATEXT('1 Formula Calculation'!K38),'1 Formula Calculation'!K38),"""",""))&gt;LEN(IF(_xlfn.ISFORMULA('#_1 Formula Calculation'!K38),_xlfn.FORMULATEXT('#_1 Formula Calculation'!K38),'#_1 Formula Calculation'!K38))-LEN(SUBSTITUTE(IF(_xlfn.ISFORMULA('#_1 Formula Calculation'!K38),_xlfn.FORMULATEXT('#_1 Formula Calculation'!K38),'#_1 Formula Calculation'!K38),"""","")),TRUE,FALSE),"HardQuoteMsg",IF(LEN(IF(_xlfn.ISFORMULA('1 Formula Calculation'!K38),_xlfn.FORMULATEXT('1 Formula Calculation'!K38),'1 Formula Calculation'!K38))-LEN(SUBSTITUTE(IF(_xlfn.ISFORMULA('1 Formula Calculation'!K38),_xlfn.FORMULATEXT('1 Formula Calculation'!K38),'1 Formula Calculation'!K38),"$",""))&lt;0.5*(LEN(IF(_xlfn.ISFORMULA('#_1 Formula Calculation'!K38),_xlfn.FORMULATEXT('#_1 Formula Calculation'!K38),'#_1 Formula Calculation'!K38))-LEN(SUBSTITUTE(IF(_xlfn.ISFORMULA('#_1 Formula Calculation'!K38),_xlfn.FORMULATEXT('#_1 Formula Calculation'!K38),'#_1 Formula Calculation'!K38),"$",""))),TRUE,FALSE),"MissingAbsMsg",TRUE,"PerfectMsg")</f>
        <v/>
      </c>
      <c r="N38" s="297"/>
      <c r="O38" s="289"/>
      <c r="P38" s="289"/>
      <c r="Q38" s="289"/>
      <c r="S38" s="298"/>
      <c r="T38" s="298"/>
      <c r="U38" s="296"/>
      <c r="V38" s="296"/>
      <c r="W38" s="285"/>
      <c r="X38" s="285"/>
      <c r="Y38" s="285"/>
      <c r="AA38" s="296"/>
      <c r="AB38" s="296"/>
      <c r="AC38" s="296"/>
      <c r="AD38" s="296"/>
      <c r="AG38" s="296"/>
      <c r="AI38" s="296"/>
    </row>
    <row r="39" spans="5:35" x14ac:dyDescent="0.15">
      <c r="E39" s="288"/>
      <c r="F39" s="288"/>
      <c r="G39" s="288"/>
      <c r="H39" s="289">
        <v>0</v>
      </c>
      <c r="I39" s="289">
        <v>0</v>
      </c>
      <c r="J39" s="311" t="str">
        <f ca="1">_xlfn.IFS(ISBLANK('1 Formula Calculation'!J39),"",IF(NOT(ISNA('#_1 Formula Calculation'!J39)),IF(ISNA('1 Formula Calculation'!J39),TRUE,FALSE),FALSE),"StuNAMsg",IF(AND(ISNA('#_1 Formula Calculation'!J39),ISNA('1 Formula Calculation'!J39)),TRUE,FALSE),"PerfectMsg",IF(NOT(ISERROR('#_1 Formula Calculation'!J39)),IF(ISERROR('1 Formula Calculation'!J39),TRUE,FALSE),FALSE),"StuErrorMsg",IF(TYPE('#_1 Formula Calculation'!J39)&lt;&gt;TYPE('1 Formula Calculation'!J39),TRUE,FALSE),"WrongTypeMsg",IF(_xlfn.ISFORMULA('#_1 Formula Calculation'!J39),IF(NOT(_xlfn.ISFORMULA('1 Formula Calculation'!J39)),TRUE),FALSE),"MissingFormulaMsg",IF(NOT(AND(ISNUMBER(FIND("[",_xlfn.FORMULATEXT('#_1 Formula Calculation'!J39))),ISNUMBER(FIND("!",_xlfn.FORMULATEXT('#_1 Formula Calculation'!J39))))),AND(ISNUMBER(FIND("[",_xlfn.FORMULATEXT('1 Formula Calculation'!J39))),ISNUMBER(FIND("!",_xlfn.FORMULATEXT('1 Formula Calculation'!J39)))),FALSE),"ExternalRefsMsg",IF(ISNUMBER('#_1 Formula Calculation'!J39),IF(ABS('#_1 Formula Calculation'!J39-'1 Formula Calculation'!J39)&gt;0.00001,TRUE,FALSE),IF('#_1 Formula Calculation'!J39&lt;&gt;'1 Formula Calculation'!J39,TRUE,FALSE)),IF(ISNUMBER('#_1 Formula Calculation'!J39),IF('#_1 Formula Calculation'!J39&gt;'1 Formula Calculation'!J39,"TooLow","TooHigh"),"WrongAnswer"),NOT(_xlfn.ISFORMULA('#_1 Formula Calculation'!J39)),"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Calculation'!J39),_xlfn.FORMULATEXT('1 Formula Calculation'!J39),'1 Formula Calculation'!J39),"9","#"),"8","#"),"7","#"),"6","#"),"5","#"),"4","#"),"3","#"),"2","#"),"1","#"),"0","#"),CHAR(10),""),"$",""),"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Calculation'!J39),_xlfn.FORMULATEXT('1 Formula Calculation'!J39),'1 Formula Calculation'!J39),"9","#"),"8","#"),"7","#"),"6","#"),"5","#"),"4","#"),"3","#"),"2","#"),"1","#"),"0","#"),CHAR(10),""),"$",""),"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Calculation'!J39),_xlfn.FORMULATEXT('#_1 Formula Calculation'!J39),'#_1 Formula Calculation'!J39),"9","#"),"8","#"),"7","#"),"6","#"),"5","#"),"4","#"),"3","#"),"2","#"),"1","#"),"0","#"),CHAR(10),""),"$",""),"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Calculation'!J39),_xlfn.FORMULATEXT('#_1 Formula Calculation'!J39),'#_1 Formula Calculation'!J39),"9","#"),"8","#"),"7","#"),"6","#"),"5","#"),"4","#"),"3","#"),"2","#"),"1","#"),"0","#"),CHAR(10),""),"$","")," ",""),",","@"),"&gt;","@"),"&lt;","@"),"=","@"),")","@"),"(","@"),"^","@"),"/","@"),"+","@"),"*","@"),"-","@"),"@#","")))/2,TRUE,FALSE),"HardCodeMsg",IF(LEN(IF(_xlfn.ISFORMULA('1 Formula Calculation'!J39),_xlfn.FORMULATEXT('1 Formula Calculation'!J39),'1 Formula Calculation'!J39))-LEN(SUBSTITUTE(IF(_xlfn.ISFORMULA('1 Formula Calculation'!J39),_xlfn.FORMULATEXT('1 Formula Calculation'!J39),'1 Formula Calculation'!J39),"""",""))&gt;LEN(IF(_xlfn.ISFORMULA('#_1 Formula Calculation'!J39),_xlfn.FORMULATEXT('#_1 Formula Calculation'!J39),'#_1 Formula Calculation'!J39))-LEN(SUBSTITUTE(IF(_xlfn.ISFORMULA('#_1 Formula Calculation'!J39),_xlfn.FORMULATEXT('#_1 Formula Calculation'!J39),'#_1 Formula Calculation'!J39),"""","")),TRUE,FALSE),"HardQuoteMsg",IF(LEN(IF(_xlfn.ISFORMULA('1 Formula Calculation'!J39),_xlfn.FORMULATEXT('1 Formula Calculation'!J39),'1 Formula Calculation'!J39))-LEN(SUBSTITUTE(IF(_xlfn.ISFORMULA('1 Formula Calculation'!J39),_xlfn.FORMULATEXT('1 Formula Calculation'!J39),'1 Formula Calculation'!J39),"$",""))&lt;0.5*(LEN(IF(_xlfn.ISFORMULA('#_1 Formula Calculation'!J39),_xlfn.FORMULATEXT('#_1 Formula Calculation'!J39),'#_1 Formula Calculation'!J39))-LEN(SUBSTITUTE(IF(_xlfn.ISFORMULA('#_1 Formula Calculation'!J39),_xlfn.FORMULATEXT('#_1 Formula Calculation'!J39),'#_1 Formula Calculation'!J39),"$",""))),TRUE,FALSE),"MissingAbsMsg",TRUE,"PerfectMsg")</f>
        <v/>
      </c>
      <c r="K39" s="312" t="str">
        <f ca="1">_xlfn.IFS(ISBLANK('1 Formula Calculation'!K39),"",IF(NOT(ISNA('#_1 Formula Calculation'!K39)),IF(ISNA('1 Formula Calculation'!K39),TRUE,FALSE),FALSE),"StuNAMsg",IF(AND(ISNA('#_1 Formula Calculation'!K39),ISNA('1 Formula Calculation'!K39)),TRUE,FALSE),"PerfectMsg",IF(NOT(ISERROR('#_1 Formula Calculation'!K39)),IF(ISERROR('1 Formula Calculation'!K39),TRUE,FALSE),FALSE),"StuErrorMsg",IF(TYPE('#_1 Formula Calculation'!K39)&lt;&gt;TYPE('1 Formula Calculation'!K39),TRUE,FALSE),"WrongTypeMsg",IF(_xlfn.ISFORMULA('#_1 Formula Calculation'!K39),IF(NOT(_xlfn.ISFORMULA('1 Formula Calculation'!K39)),TRUE),FALSE),"MissingFormulaMsg",IF(NOT(AND(ISNUMBER(FIND("[",_xlfn.FORMULATEXT('#_1 Formula Calculation'!K39))),ISNUMBER(FIND("!",_xlfn.FORMULATEXT('#_1 Formula Calculation'!K39))))),AND(ISNUMBER(FIND("[",_xlfn.FORMULATEXT('1 Formula Calculation'!K39))),ISNUMBER(FIND("!",_xlfn.FORMULATEXT('1 Formula Calculation'!K39)))),FALSE),"ExternalRefsMsg",IF(ISNUMBER('#_1 Formula Calculation'!K39),IF(ABS('#_1 Formula Calculation'!K39-'1 Formula Calculation'!K39)&gt;0.00001,TRUE,FALSE),IF('#_1 Formula Calculation'!K39&lt;&gt;'1 Formula Calculation'!K39,TRUE,FALSE)),IF(ISNUMBER('#_1 Formula Calculation'!K39),IF('#_1 Formula Calculation'!K39&gt;'1 Formula Calculation'!K39,"TooLow","TooHigh"),"WrongAnswer"),NOT(_xlfn.ISFORMULA('#_1 Formula Calculation'!K39)),"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Calculation'!K39),_xlfn.FORMULATEXT('1 Formula Calculation'!K39),'1 Formula Calculation'!K39),"9","#"),"8","#"),"7","#"),"6","#"),"5","#"),"4","#"),"3","#"),"2","#"),"1","#"),"0","#"),CHAR(10),""),"$",""),"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Calculation'!K39),_xlfn.FORMULATEXT('1 Formula Calculation'!K39),'1 Formula Calculation'!K39),"9","#"),"8","#"),"7","#"),"6","#"),"5","#"),"4","#"),"3","#"),"2","#"),"1","#"),"0","#"),CHAR(10),""),"$",""),"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Calculation'!K39),_xlfn.FORMULATEXT('#_1 Formula Calculation'!K39),'#_1 Formula Calculation'!K39),"9","#"),"8","#"),"7","#"),"6","#"),"5","#"),"4","#"),"3","#"),"2","#"),"1","#"),"0","#"),CHAR(10),""),"$",""),"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Calculation'!K39),_xlfn.FORMULATEXT('#_1 Formula Calculation'!K39),'#_1 Formula Calculation'!K39),"9","#"),"8","#"),"7","#"),"6","#"),"5","#"),"4","#"),"3","#"),"2","#"),"1","#"),"0","#"),CHAR(10),""),"$","")," ",""),",","@"),"&gt;","@"),"&lt;","@"),"=","@"),")","@"),"(","@"),"^","@"),"/","@"),"+","@"),"*","@"),"-","@"),"@#","")))/2,TRUE,FALSE),"HardCodeMsg",IF(LEN(IF(_xlfn.ISFORMULA('1 Formula Calculation'!K39),_xlfn.FORMULATEXT('1 Formula Calculation'!K39),'1 Formula Calculation'!K39))-LEN(SUBSTITUTE(IF(_xlfn.ISFORMULA('1 Formula Calculation'!K39),_xlfn.FORMULATEXT('1 Formula Calculation'!K39),'1 Formula Calculation'!K39),"""",""))&gt;LEN(IF(_xlfn.ISFORMULA('#_1 Formula Calculation'!K39),_xlfn.FORMULATEXT('#_1 Formula Calculation'!K39),'#_1 Formula Calculation'!K39))-LEN(SUBSTITUTE(IF(_xlfn.ISFORMULA('#_1 Formula Calculation'!K39),_xlfn.FORMULATEXT('#_1 Formula Calculation'!K39),'#_1 Formula Calculation'!K39),"""","")),TRUE,FALSE),"HardQuoteMsg",IF(LEN(IF(_xlfn.ISFORMULA('1 Formula Calculation'!K39),_xlfn.FORMULATEXT('1 Formula Calculation'!K39),'1 Formula Calculation'!K39))-LEN(SUBSTITUTE(IF(_xlfn.ISFORMULA('1 Formula Calculation'!K39),_xlfn.FORMULATEXT('1 Formula Calculation'!K39),'1 Formula Calculation'!K39),"$",""))&lt;0.5*(LEN(IF(_xlfn.ISFORMULA('#_1 Formula Calculation'!K39),_xlfn.FORMULATEXT('#_1 Formula Calculation'!K39),'#_1 Formula Calculation'!K39))-LEN(SUBSTITUTE(IF(_xlfn.ISFORMULA('#_1 Formula Calculation'!K39),_xlfn.FORMULATEXT('#_1 Formula Calculation'!K39),'#_1 Formula Calculation'!K39),"$",""))),TRUE,FALSE),"MissingAbsMsg",TRUE,"PerfectMsg")</f>
        <v/>
      </c>
      <c r="N39" s="297"/>
      <c r="O39" s="289"/>
      <c r="P39" s="289"/>
      <c r="Q39" s="289"/>
      <c r="S39" s="298"/>
      <c r="T39" s="298"/>
      <c r="U39" s="296"/>
      <c r="V39" s="296"/>
      <c r="W39" s="285"/>
      <c r="X39" s="285"/>
      <c r="Y39" s="285"/>
      <c r="AA39" s="296"/>
      <c r="AB39" s="296"/>
      <c r="AC39" s="296"/>
      <c r="AD39" s="296"/>
      <c r="AG39" s="296"/>
      <c r="AI39" s="296"/>
    </row>
    <row r="40" spans="5:35" x14ac:dyDescent="0.15">
      <c r="E40" s="288"/>
      <c r="F40" s="288"/>
      <c r="G40" s="288"/>
      <c r="H40" s="289">
        <v>0</v>
      </c>
      <c r="I40" s="289">
        <v>0</v>
      </c>
      <c r="J40" s="311" t="str">
        <f ca="1">_xlfn.IFS(ISBLANK('1 Formula Calculation'!J40),"",IF(NOT(ISNA('#_1 Formula Calculation'!J40)),IF(ISNA('1 Formula Calculation'!J40),TRUE,FALSE),FALSE),"StuNAMsg",IF(AND(ISNA('#_1 Formula Calculation'!J40),ISNA('1 Formula Calculation'!J40)),TRUE,FALSE),"PerfectMsg",IF(NOT(ISERROR('#_1 Formula Calculation'!J40)),IF(ISERROR('1 Formula Calculation'!J40),TRUE,FALSE),FALSE),"StuErrorMsg",IF(TYPE('#_1 Formula Calculation'!J40)&lt;&gt;TYPE('1 Formula Calculation'!J40),TRUE,FALSE),"WrongTypeMsg",IF(_xlfn.ISFORMULA('#_1 Formula Calculation'!J40),IF(NOT(_xlfn.ISFORMULA('1 Formula Calculation'!J40)),TRUE),FALSE),"MissingFormulaMsg",IF(NOT(AND(ISNUMBER(FIND("[",_xlfn.FORMULATEXT('#_1 Formula Calculation'!J40))),ISNUMBER(FIND("!",_xlfn.FORMULATEXT('#_1 Formula Calculation'!J40))))),AND(ISNUMBER(FIND("[",_xlfn.FORMULATEXT('1 Formula Calculation'!J40))),ISNUMBER(FIND("!",_xlfn.FORMULATEXT('1 Formula Calculation'!J40)))),FALSE),"ExternalRefsMsg",IF(ISNUMBER('#_1 Formula Calculation'!J40),IF(ABS('#_1 Formula Calculation'!J40-'1 Formula Calculation'!J40)&gt;0.00001,TRUE,FALSE),IF('#_1 Formula Calculation'!J40&lt;&gt;'1 Formula Calculation'!J40,TRUE,FALSE)),IF(ISNUMBER('#_1 Formula Calculation'!J40),IF('#_1 Formula Calculation'!J40&gt;'1 Formula Calculation'!J40,"TooLow","TooHigh"),"WrongAnswer"),NOT(_xlfn.ISFORMULA('#_1 Formula Calculation'!J40)),"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Calculation'!J40),_xlfn.FORMULATEXT('1 Formula Calculation'!J40),'1 Formula Calculation'!J40),"9","#"),"8","#"),"7","#"),"6","#"),"5","#"),"4","#"),"3","#"),"2","#"),"1","#"),"0","#"),CHAR(10),""),"$",""),"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Calculation'!J40),_xlfn.FORMULATEXT('1 Formula Calculation'!J40),'1 Formula Calculation'!J40),"9","#"),"8","#"),"7","#"),"6","#"),"5","#"),"4","#"),"3","#"),"2","#"),"1","#"),"0","#"),CHAR(10),""),"$",""),"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Calculation'!J40),_xlfn.FORMULATEXT('#_1 Formula Calculation'!J40),'#_1 Formula Calculation'!J40),"9","#"),"8","#"),"7","#"),"6","#"),"5","#"),"4","#"),"3","#"),"2","#"),"1","#"),"0","#"),CHAR(10),""),"$",""),"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Calculation'!J40),_xlfn.FORMULATEXT('#_1 Formula Calculation'!J40),'#_1 Formula Calculation'!J40),"9","#"),"8","#"),"7","#"),"6","#"),"5","#"),"4","#"),"3","#"),"2","#"),"1","#"),"0","#"),CHAR(10),""),"$","")," ",""),",","@"),"&gt;","@"),"&lt;","@"),"=","@"),")","@"),"(","@"),"^","@"),"/","@"),"+","@"),"*","@"),"-","@"),"@#","")))/2,TRUE,FALSE),"HardCodeMsg",IF(LEN(IF(_xlfn.ISFORMULA('1 Formula Calculation'!J40),_xlfn.FORMULATEXT('1 Formula Calculation'!J40),'1 Formula Calculation'!J40))-LEN(SUBSTITUTE(IF(_xlfn.ISFORMULA('1 Formula Calculation'!J40),_xlfn.FORMULATEXT('1 Formula Calculation'!J40),'1 Formula Calculation'!J40),"""",""))&gt;LEN(IF(_xlfn.ISFORMULA('#_1 Formula Calculation'!J40),_xlfn.FORMULATEXT('#_1 Formula Calculation'!J40),'#_1 Formula Calculation'!J40))-LEN(SUBSTITUTE(IF(_xlfn.ISFORMULA('#_1 Formula Calculation'!J40),_xlfn.FORMULATEXT('#_1 Formula Calculation'!J40),'#_1 Formula Calculation'!J40),"""","")),TRUE,FALSE),"HardQuoteMsg",IF(LEN(IF(_xlfn.ISFORMULA('1 Formula Calculation'!J40),_xlfn.FORMULATEXT('1 Formula Calculation'!J40),'1 Formula Calculation'!J40))-LEN(SUBSTITUTE(IF(_xlfn.ISFORMULA('1 Formula Calculation'!J40),_xlfn.FORMULATEXT('1 Formula Calculation'!J40),'1 Formula Calculation'!J40),"$",""))&lt;0.5*(LEN(IF(_xlfn.ISFORMULA('#_1 Formula Calculation'!J40),_xlfn.FORMULATEXT('#_1 Formula Calculation'!J40),'#_1 Formula Calculation'!J40))-LEN(SUBSTITUTE(IF(_xlfn.ISFORMULA('#_1 Formula Calculation'!J40),_xlfn.FORMULATEXT('#_1 Formula Calculation'!J40),'#_1 Formula Calculation'!J40),"$",""))),TRUE,FALSE),"MissingAbsMsg",TRUE,"PerfectMsg")</f>
        <v/>
      </c>
      <c r="K40" s="312" t="str">
        <f ca="1">_xlfn.IFS(ISBLANK('1 Formula Calculation'!K40),"",IF(NOT(ISNA('#_1 Formula Calculation'!K40)),IF(ISNA('1 Formula Calculation'!K40),TRUE,FALSE),FALSE),"StuNAMsg",IF(AND(ISNA('#_1 Formula Calculation'!K40),ISNA('1 Formula Calculation'!K40)),TRUE,FALSE),"PerfectMsg",IF(NOT(ISERROR('#_1 Formula Calculation'!K40)),IF(ISERROR('1 Formula Calculation'!K40),TRUE,FALSE),FALSE),"StuErrorMsg",IF(TYPE('#_1 Formula Calculation'!K40)&lt;&gt;TYPE('1 Formula Calculation'!K40),TRUE,FALSE),"WrongTypeMsg",IF(_xlfn.ISFORMULA('#_1 Formula Calculation'!K40),IF(NOT(_xlfn.ISFORMULA('1 Formula Calculation'!K40)),TRUE),FALSE),"MissingFormulaMsg",IF(NOT(AND(ISNUMBER(FIND("[",_xlfn.FORMULATEXT('#_1 Formula Calculation'!K40))),ISNUMBER(FIND("!",_xlfn.FORMULATEXT('#_1 Formula Calculation'!K40))))),AND(ISNUMBER(FIND("[",_xlfn.FORMULATEXT('1 Formula Calculation'!K40))),ISNUMBER(FIND("!",_xlfn.FORMULATEXT('1 Formula Calculation'!K40)))),FALSE),"ExternalRefsMsg",IF(ISNUMBER('#_1 Formula Calculation'!K40),IF(ABS('#_1 Formula Calculation'!K40-'1 Formula Calculation'!K40)&gt;0.00001,TRUE,FALSE),IF('#_1 Formula Calculation'!K40&lt;&gt;'1 Formula Calculation'!K40,TRUE,FALSE)),IF(ISNUMBER('#_1 Formula Calculation'!K40),IF('#_1 Formula Calculation'!K40&gt;'1 Formula Calculation'!K40,"TooLow","TooHigh"),"WrongAnswer"),NOT(_xlfn.ISFORMULA('#_1 Formula Calculation'!K40)),"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Calculation'!K40),_xlfn.FORMULATEXT('1 Formula Calculation'!K40),'1 Formula Calculation'!K40),"9","#"),"8","#"),"7","#"),"6","#"),"5","#"),"4","#"),"3","#"),"2","#"),"1","#"),"0","#"),CHAR(10),""),"$",""),"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Calculation'!K40),_xlfn.FORMULATEXT('1 Formula Calculation'!K40),'1 Formula Calculation'!K40),"9","#"),"8","#"),"7","#"),"6","#"),"5","#"),"4","#"),"3","#"),"2","#"),"1","#"),"0","#"),CHAR(10),""),"$",""),"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Calculation'!K40),_xlfn.FORMULATEXT('#_1 Formula Calculation'!K40),'#_1 Formula Calculation'!K40),"9","#"),"8","#"),"7","#"),"6","#"),"5","#"),"4","#"),"3","#"),"2","#"),"1","#"),"0","#"),CHAR(10),""),"$",""),"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Calculation'!K40),_xlfn.FORMULATEXT('#_1 Formula Calculation'!K40),'#_1 Formula Calculation'!K40),"9","#"),"8","#"),"7","#"),"6","#"),"5","#"),"4","#"),"3","#"),"2","#"),"1","#"),"0","#"),CHAR(10),""),"$","")," ",""),",","@"),"&gt;","@"),"&lt;","@"),"=","@"),")","@"),"(","@"),"^","@"),"/","@"),"+","@"),"*","@"),"-","@"),"@#","")))/2,TRUE,FALSE),"HardCodeMsg",IF(LEN(IF(_xlfn.ISFORMULA('1 Formula Calculation'!K40),_xlfn.FORMULATEXT('1 Formula Calculation'!K40),'1 Formula Calculation'!K40))-LEN(SUBSTITUTE(IF(_xlfn.ISFORMULA('1 Formula Calculation'!K40),_xlfn.FORMULATEXT('1 Formula Calculation'!K40),'1 Formula Calculation'!K40),"""",""))&gt;LEN(IF(_xlfn.ISFORMULA('#_1 Formula Calculation'!K40),_xlfn.FORMULATEXT('#_1 Formula Calculation'!K40),'#_1 Formula Calculation'!K40))-LEN(SUBSTITUTE(IF(_xlfn.ISFORMULA('#_1 Formula Calculation'!K40),_xlfn.FORMULATEXT('#_1 Formula Calculation'!K40),'#_1 Formula Calculation'!K40),"""","")),TRUE,FALSE),"HardQuoteMsg",IF(LEN(IF(_xlfn.ISFORMULA('1 Formula Calculation'!K40),_xlfn.FORMULATEXT('1 Formula Calculation'!K40),'1 Formula Calculation'!K40))-LEN(SUBSTITUTE(IF(_xlfn.ISFORMULA('1 Formula Calculation'!K40),_xlfn.FORMULATEXT('1 Formula Calculation'!K40),'1 Formula Calculation'!K40),"$",""))&lt;0.5*(LEN(IF(_xlfn.ISFORMULA('#_1 Formula Calculation'!K40),_xlfn.FORMULATEXT('#_1 Formula Calculation'!K40),'#_1 Formula Calculation'!K40))-LEN(SUBSTITUTE(IF(_xlfn.ISFORMULA('#_1 Formula Calculation'!K40),_xlfn.FORMULATEXT('#_1 Formula Calculation'!K40),'#_1 Formula Calculation'!K40),"$",""))),TRUE,FALSE),"MissingAbsMsg",TRUE,"PerfectMsg")</f>
        <v/>
      </c>
      <c r="N40" s="297"/>
      <c r="O40" s="289"/>
      <c r="P40" s="289"/>
      <c r="Q40" s="289"/>
      <c r="S40" s="298"/>
      <c r="T40" s="298"/>
      <c r="U40" s="296"/>
      <c r="V40" s="296"/>
      <c r="W40" s="285"/>
      <c r="X40" s="285"/>
      <c r="Y40" s="285"/>
      <c r="AA40" s="296"/>
      <c r="AB40" s="296"/>
      <c r="AC40" s="296"/>
      <c r="AD40" s="296"/>
      <c r="AG40" s="296"/>
      <c r="AI40" s="296"/>
    </row>
    <row r="41" spans="5:35" x14ac:dyDescent="0.15">
      <c r="E41" s="288"/>
      <c r="F41" s="288"/>
      <c r="G41" s="288"/>
      <c r="H41" s="289">
        <v>0</v>
      </c>
      <c r="I41" s="289">
        <v>0</v>
      </c>
      <c r="J41" s="311" t="str">
        <f ca="1">_xlfn.IFS(ISBLANK('1 Formula Calculation'!J41),"",IF(NOT(ISNA('#_1 Formula Calculation'!J41)),IF(ISNA('1 Formula Calculation'!J41),TRUE,FALSE),FALSE),"StuNAMsg",IF(AND(ISNA('#_1 Formula Calculation'!J41),ISNA('1 Formula Calculation'!J41)),TRUE,FALSE),"PerfectMsg",IF(NOT(ISERROR('#_1 Formula Calculation'!J41)),IF(ISERROR('1 Formula Calculation'!J41),TRUE,FALSE),FALSE),"StuErrorMsg",IF(TYPE('#_1 Formula Calculation'!J41)&lt;&gt;TYPE('1 Formula Calculation'!J41),TRUE,FALSE),"WrongTypeMsg",IF(_xlfn.ISFORMULA('#_1 Formula Calculation'!J41),IF(NOT(_xlfn.ISFORMULA('1 Formula Calculation'!J41)),TRUE),FALSE),"MissingFormulaMsg",IF(NOT(AND(ISNUMBER(FIND("[",_xlfn.FORMULATEXT('#_1 Formula Calculation'!J41))),ISNUMBER(FIND("!",_xlfn.FORMULATEXT('#_1 Formula Calculation'!J41))))),AND(ISNUMBER(FIND("[",_xlfn.FORMULATEXT('1 Formula Calculation'!J41))),ISNUMBER(FIND("!",_xlfn.FORMULATEXT('1 Formula Calculation'!J41)))),FALSE),"ExternalRefsMsg",IF(ISNUMBER('#_1 Formula Calculation'!J41),IF(ABS('#_1 Formula Calculation'!J41-'1 Formula Calculation'!J41)&gt;0.00001,TRUE,FALSE),IF('#_1 Formula Calculation'!J41&lt;&gt;'1 Formula Calculation'!J41,TRUE,FALSE)),IF(ISNUMBER('#_1 Formula Calculation'!J41),IF('#_1 Formula Calculation'!J41&gt;'1 Formula Calculation'!J41,"TooLow","TooHigh"),"WrongAnswer"),NOT(_xlfn.ISFORMULA('#_1 Formula Calculation'!J41)),"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Calculation'!J41),_xlfn.FORMULATEXT('1 Formula Calculation'!J41),'1 Formula Calculation'!J41),"9","#"),"8","#"),"7","#"),"6","#"),"5","#"),"4","#"),"3","#"),"2","#"),"1","#"),"0","#"),CHAR(10),""),"$",""),"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Calculation'!J41),_xlfn.FORMULATEXT('1 Formula Calculation'!J41),'1 Formula Calculation'!J41),"9","#"),"8","#"),"7","#"),"6","#"),"5","#"),"4","#"),"3","#"),"2","#"),"1","#"),"0","#"),CHAR(10),""),"$",""),"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Calculation'!J41),_xlfn.FORMULATEXT('#_1 Formula Calculation'!J41),'#_1 Formula Calculation'!J41),"9","#"),"8","#"),"7","#"),"6","#"),"5","#"),"4","#"),"3","#"),"2","#"),"1","#"),"0","#"),CHAR(10),""),"$",""),"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Calculation'!J41),_xlfn.FORMULATEXT('#_1 Formula Calculation'!J41),'#_1 Formula Calculation'!J41),"9","#"),"8","#"),"7","#"),"6","#"),"5","#"),"4","#"),"3","#"),"2","#"),"1","#"),"0","#"),CHAR(10),""),"$","")," ",""),",","@"),"&gt;","@"),"&lt;","@"),"=","@"),")","@"),"(","@"),"^","@"),"/","@"),"+","@"),"*","@"),"-","@"),"@#","")))/2,TRUE,FALSE),"HardCodeMsg",IF(LEN(IF(_xlfn.ISFORMULA('1 Formula Calculation'!J41),_xlfn.FORMULATEXT('1 Formula Calculation'!J41),'1 Formula Calculation'!J41))-LEN(SUBSTITUTE(IF(_xlfn.ISFORMULA('1 Formula Calculation'!J41),_xlfn.FORMULATEXT('1 Formula Calculation'!J41),'1 Formula Calculation'!J41),"""",""))&gt;LEN(IF(_xlfn.ISFORMULA('#_1 Formula Calculation'!J41),_xlfn.FORMULATEXT('#_1 Formula Calculation'!J41),'#_1 Formula Calculation'!J41))-LEN(SUBSTITUTE(IF(_xlfn.ISFORMULA('#_1 Formula Calculation'!J41),_xlfn.FORMULATEXT('#_1 Formula Calculation'!J41),'#_1 Formula Calculation'!J41),"""","")),TRUE,FALSE),"HardQuoteMsg",IF(LEN(IF(_xlfn.ISFORMULA('1 Formula Calculation'!J41),_xlfn.FORMULATEXT('1 Formula Calculation'!J41),'1 Formula Calculation'!J41))-LEN(SUBSTITUTE(IF(_xlfn.ISFORMULA('1 Formula Calculation'!J41),_xlfn.FORMULATEXT('1 Formula Calculation'!J41),'1 Formula Calculation'!J41),"$",""))&lt;0.5*(LEN(IF(_xlfn.ISFORMULA('#_1 Formula Calculation'!J41),_xlfn.FORMULATEXT('#_1 Formula Calculation'!J41),'#_1 Formula Calculation'!J41))-LEN(SUBSTITUTE(IF(_xlfn.ISFORMULA('#_1 Formula Calculation'!J41),_xlfn.FORMULATEXT('#_1 Formula Calculation'!J41),'#_1 Formula Calculation'!J41),"$",""))),TRUE,FALSE),"MissingAbsMsg",TRUE,"PerfectMsg")</f>
        <v/>
      </c>
      <c r="K41" s="312" t="str">
        <f ca="1">_xlfn.IFS(ISBLANK('1 Formula Calculation'!K41),"",IF(NOT(ISNA('#_1 Formula Calculation'!K41)),IF(ISNA('1 Formula Calculation'!K41),TRUE,FALSE),FALSE),"StuNAMsg",IF(AND(ISNA('#_1 Formula Calculation'!K41),ISNA('1 Formula Calculation'!K41)),TRUE,FALSE),"PerfectMsg",IF(NOT(ISERROR('#_1 Formula Calculation'!K41)),IF(ISERROR('1 Formula Calculation'!K41),TRUE,FALSE),FALSE),"StuErrorMsg",IF(TYPE('#_1 Formula Calculation'!K41)&lt;&gt;TYPE('1 Formula Calculation'!K41),TRUE,FALSE),"WrongTypeMsg",IF(_xlfn.ISFORMULA('#_1 Formula Calculation'!K41),IF(NOT(_xlfn.ISFORMULA('1 Formula Calculation'!K41)),TRUE),FALSE),"MissingFormulaMsg",IF(NOT(AND(ISNUMBER(FIND("[",_xlfn.FORMULATEXT('#_1 Formula Calculation'!K41))),ISNUMBER(FIND("!",_xlfn.FORMULATEXT('#_1 Formula Calculation'!K41))))),AND(ISNUMBER(FIND("[",_xlfn.FORMULATEXT('1 Formula Calculation'!K41))),ISNUMBER(FIND("!",_xlfn.FORMULATEXT('1 Formula Calculation'!K41)))),FALSE),"ExternalRefsMsg",IF(ISNUMBER('#_1 Formula Calculation'!K41),IF(ABS('#_1 Formula Calculation'!K41-'1 Formula Calculation'!K41)&gt;0.00001,TRUE,FALSE),IF('#_1 Formula Calculation'!K41&lt;&gt;'1 Formula Calculation'!K41,TRUE,FALSE)),IF(ISNUMBER('#_1 Formula Calculation'!K41),IF('#_1 Formula Calculation'!K41&gt;'1 Formula Calculation'!K41,"TooLow","TooHigh"),"WrongAnswer"),NOT(_xlfn.ISFORMULA('#_1 Formula Calculation'!K41)),"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Calculation'!K41),_xlfn.FORMULATEXT('1 Formula Calculation'!K41),'1 Formula Calculation'!K41),"9","#"),"8","#"),"7","#"),"6","#"),"5","#"),"4","#"),"3","#"),"2","#"),"1","#"),"0","#"),CHAR(10),""),"$",""),"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Calculation'!K41),_xlfn.FORMULATEXT('1 Formula Calculation'!K41),'1 Formula Calculation'!K41),"9","#"),"8","#"),"7","#"),"6","#"),"5","#"),"4","#"),"3","#"),"2","#"),"1","#"),"0","#"),CHAR(10),""),"$",""),"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Calculation'!K41),_xlfn.FORMULATEXT('#_1 Formula Calculation'!K41),'#_1 Formula Calculation'!K41),"9","#"),"8","#"),"7","#"),"6","#"),"5","#"),"4","#"),"3","#"),"2","#"),"1","#"),"0","#"),CHAR(10),""),"$",""),"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Calculation'!K41),_xlfn.FORMULATEXT('#_1 Formula Calculation'!K41),'#_1 Formula Calculation'!K41),"9","#"),"8","#"),"7","#"),"6","#"),"5","#"),"4","#"),"3","#"),"2","#"),"1","#"),"0","#"),CHAR(10),""),"$","")," ",""),",","@"),"&gt;","@"),"&lt;","@"),"=","@"),")","@"),"(","@"),"^","@"),"/","@"),"+","@"),"*","@"),"-","@"),"@#","")))/2,TRUE,FALSE),"HardCodeMsg",IF(LEN(IF(_xlfn.ISFORMULA('1 Formula Calculation'!K41),_xlfn.FORMULATEXT('1 Formula Calculation'!K41),'1 Formula Calculation'!K41))-LEN(SUBSTITUTE(IF(_xlfn.ISFORMULA('1 Formula Calculation'!K41),_xlfn.FORMULATEXT('1 Formula Calculation'!K41),'1 Formula Calculation'!K41),"""",""))&gt;LEN(IF(_xlfn.ISFORMULA('#_1 Formula Calculation'!K41),_xlfn.FORMULATEXT('#_1 Formula Calculation'!K41),'#_1 Formula Calculation'!K41))-LEN(SUBSTITUTE(IF(_xlfn.ISFORMULA('#_1 Formula Calculation'!K41),_xlfn.FORMULATEXT('#_1 Formula Calculation'!K41),'#_1 Formula Calculation'!K41),"""","")),TRUE,FALSE),"HardQuoteMsg",IF(LEN(IF(_xlfn.ISFORMULA('1 Formula Calculation'!K41),_xlfn.FORMULATEXT('1 Formula Calculation'!K41),'1 Formula Calculation'!K41))-LEN(SUBSTITUTE(IF(_xlfn.ISFORMULA('1 Formula Calculation'!K41),_xlfn.FORMULATEXT('1 Formula Calculation'!K41),'1 Formula Calculation'!K41),"$",""))&lt;0.5*(LEN(IF(_xlfn.ISFORMULA('#_1 Formula Calculation'!K41),_xlfn.FORMULATEXT('#_1 Formula Calculation'!K41),'#_1 Formula Calculation'!K41))-LEN(SUBSTITUTE(IF(_xlfn.ISFORMULA('#_1 Formula Calculation'!K41),_xlfn.FORMULATEXT('#_1 Formula Calculation'!K41),'#_1 Formula Calculation'!K41),"$",""))),TRUE,FALSE),"MissingAbsMsg",TRUE,"PerfectMsg")</f>
        <v/>
      </c>
      <c r="N41" s="297"/>
      <c r="O41" s="289"/>
      <c r="P41" s="289"/>
      <c r="Q41" s="289"/>
      <c r="S41" s="298"/>
      <c r="T41" s="298"/>
      <c r="U41" s="296"/>
      <c r="V41" s="296"/>
      <c r="W41" s="285"/>
      <c r="X41" s="285"/>
      <c r="Y41" s="285"/>
      <c r="AA41" s="296"/>
      <c r="AB41" s="296"/>
      <c r="AC41" s="296"/>
      <c r="AD41" s="296"/>
      <c r="AG41" s="296"/>
      <c r="AI41" s="296"/>
    </row>
    <row r="42" spans="5:35" x14ac:dyDescent="0.15">
      <c r="E42" s="288"/>
      <c r="F42" s="288"/>
      <c r="G42" s="288"/>
      <c r="H42" s="288"/>
      <c r="I42" s="300"/>
      <c r="N42" s="297"/>
      <c r="O42" s="289"/>
      <c r="P42" s="289"/>
      <c r="Q42" s="289"/>
      <c r="S42" s="298"/>
      <c r="T42" s="298"/>
      <c r="U42" s="296"/>
      <c r="V42" s="296"/>
      <c r="W42" s="285"/>
      <c r="X42" s="285"/>
      <c r="Y42" s="285"/>
      <c r="AA42" s="296"/>
      <c r="AB42" s="296"/>
      <c r="AC42" s="296"/>
      <c r="AD42" s="296"/>
      <c r="AG42" s="296"/>
      <c r="AI42" s="296"/>
    </row>
    <row r="43" spans="5:35" x14ac:dyDescent="0.15">
      <c r="E43" s="288"/>
      <c r="F43" s="288"/>
      <c r="G43" s="288"/>
      <c r="H43" s="288"/>
      <c r="I43" s="300"/>
      <c r="M43" s="314">
        <v>0</v>
      </c>
      <c r="N43" s="315">
        <v>0</v>
      </c>
      <c r="O43" s="289"/>
      <c r="P43" s="289"/>
      <c r="Q43" s="289"/>
      <c r="S43" s="298"/>
      <c r="T43" s="298"/>
      <c r="U43" s="296"/>
      <c r="V43" s="296"/>
      <c r="W43" s="285"/>
      <c r="X43" s="299"/>
      <c r="Y43" s="285"/>
      <c r="AA43" s="296"/>
      <c r="AB43" s="296"/>
      <c r="AC43" s="296"/>
      <c r="AD43" s="296"/>
      <c r="AG43" s="296"/>
      <c r="AH43" s="296"/>
      <c r="AI43" s="296"/>
    </row>
    <row r="44" spans="5:35" ht="113" customHeight="1" x14ac:dyDescent="0.15">
      <c r="E44" s="288"/>
      <c r="F44" s="288"/>
      <c r="G44" s="288"/>
      <c r="H44" s="288"/>
      <c r="I44" s="300"/>
      <c r="M44" s="316">
        <v>0</v>
      </c>
      <c r="N44" s="317"/>
      <c r="O44" s="289"/>
      <c r="P44" s="289"/>
      <c r="Q44" s="289"/>
      <c r="S44" s="298"/>
      <c r="T44" s="298"/>
      <c r="U44" s="296"/>
      <c r="V44" s="296"/>
      <c r="W44" s="285"/>
      <c r="X44" s="285"/>
      <c r="Y44" s="285"/>
      <c r="AA44" s="296"/>
      <c r="AB44" s="296"/>
      <c r="AC44" s="296"/>
      <c r="AD44" s="296"/>
      <c r="AG44" s="296"/>
      <c r="AI44" s="296"/>
    </row>
    <row r="45" spans="5:35" ht="113" customHeight="1" x14ac:dyDescent="0.15">
      <c r="E45" s="288"/>
      <c r="F45" s="288"/>
      <c r="G45" s="288"/>
      <c r="H45" s="288"/>
      <c r="I45" s="300"/>
      <c r="M45" s="316">
        <v>0</v>
      </c>
      <c r="N45" s="317"/>
      <c r="O45" s="289"/>
      <c r="P45" s="289"/>
      <c r="Q45" s="289"/>
      <c r="S45" s="298"/>
      <c r="T45" s="298"/>
      <c r="U45" s="296"/>
      <c r="V45" s="296"/>
      <c r="W45" s="285"/>
      <c r="X45" s="285"/>
      <c r="Y45" s="285"/>
      <c r="AA45" s="296"/>
      <c r="AB45" s="296"/>
      <c r="AC45" s="296"/>
      <c r="AD45" s="296"/>
      <c r="AG45" s="296"/>
      <c r="AI45" s="296"/>
    </row>
    <row r="46" spans="5:35" ht="113" customHeight="1" x14ac:dyDescent="0.15">
      <c r="E46" s="288"/>
      <c r="F46" s="288"/>
      <c r="G46" s="288"/>
      <c r="H46" s="288"/>
      <c r="I46" s="300"/>
      <c r="M46" s="316">
        <v>0</v>
      </c>
      <c r="N46" s="317"/>
      <c r="O46" s="289"/>
      <c r="P46" s="289"/>
      <c r="Q46" s="289"/>
      <c r="S46" s="298"/>
      <c r="T46" s="298"/>
      <c r="U46" s="296"/>
      <c r="V46" s="296"/>
      <c r="W46" s="285"/>
      <c r="X46" s="285"/>
      <c r="Y46" s="285"/>
      <c r="AA46" s="296"/>
      <c r="AB46" s="296"/>
      <c r="AC46" s="296"/>
      <c r="AD46" s="296"/>
      <c r="AG46" s="296"/>
      <c r="AI46" s="296"/>
    </row>
    <row r="47" spans="5:35" x14ac:dyDescent="0.15">
      <c r="N47" s="318" t="str">
        <f ca="1">_xlfn.IFS(ISBLANK('1 Formula Calculation'!N47),"",IF(NOT(ISNA('#_1 Formula Calculation'!N47)),IF(ISNA('1 Formula Calculation'!N47),TRUE,FALSE),FALSE),"StuNAMsg",IF(AND(ISNA('#_1 Formula Calculation'!N47),ISNA('1 Formula Calculation'!N47)),TRUE,FALSE),"PerfectMsg",IF(NOT(ISERROR('#_1 Formula Calculation'!N47)),IF(ISERROR('1 Formula Calculation'!N47),TRUE,FALSE),FALSE),"StuErrorMsg",IF(TYPE('#_1 Formula Calculation'!N47)&lt;&gt;TYPE('1 Formula Calculation'!N47),TRUE,FALSE),"WrongTypeMsg",IF(_xlfn.ISFORMULA('#_1 Formula Calculation'!N47),IF(NOT(_xlfn.ISFORMULA('1 Formula Calculation'!N47)),TRUE),FALSE),"MissingFormulaMsg",IF(NOT(AND(ISNUMBER(FIND("[",_xlfn.FORMULATEXT('#_1 Formula Calculation'!N47))),ISNUMBER(FIND("!",_xlfn.FORMULATEXT('#_1 Formula Calculation'!N47))))),AND(ISNUMBER(FIND("[",_xlfn.FORMULATEXT('1 Formula Calculation'!N47))),ISNUMBER(FIND("!",_xlfn.FORMULATEXT('1 Formula Calculation'!N47)))),FALSE),"ExternalRefsMsg",IF(ISNUMBER('#_1 Formula Calculation'!N47),IF(ABS('#_1 Formula Calculation'!N47-'1 Formula Calculation'!N47)&gt;0.00001,TRUE,FALSE),IF('#_1 Formula Calculation'!N47&lt;&gt;'1 Formula Calculation'!N47,TRUE,FALSE)),IF(ISNUMBER('#_1 Formula Calculation'!N47),IF('#_1 Formula Calculation'!N47&gt;'1 Formula Calculation'!N47,"TooLow","TooHigh"),"WrongAnswer"),NOT(_xlfn.ISFORMULA('#_1 Formula Calculation'!N47)),"PerfectMsg",IF((LEN(SUBSTITUTE(SUBSTITUTE(SUBSTITUTE(SUBSTITUTE(SUBSTITUTE(SUBSTITUTE(SUBSTITUTE(SUBSTITUTE(SUBSTITUTE(SUBSTITUTE(SUBSTITUTE(SUBSTITUTE(SUBSTITUTE(SUBSTITUTE(SUBSTITUTE(SUBSTITUTE(SUBSTITUTE(SUBSTITUTE(SUBSTITUTE(SUBSTITUTE(SUBSTITUTE(SUBSTITUTE(SUBSTITUTE(SUBSTITUTE(IF(_xlfn.ISFORMULA('1 Formula Calculation'!N47),_xlfn.FORMULATEXT('1 Formula Calculation'!N47),'1 Formula Calculation'!N47),"9","#"),"8","#"),"7","#"),"6","#"),"5","#"),"4","#"),"3","#"),"2","#"),"1","#"),"0","#"),CHAR(10),""),"$",""),"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1 Formula Calculation'!N47),_xlfn.FORMULATEXT('1 Formula Calculation'!N47),'1 Formula Calculation'!N47),"9","#"),"8","#"),"7","#"),"6","#"),"5","#"),"4","#"),"3","#"),"2","#"),"1","#"),"0","#"),CHAR(10),""),"$",""),"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1 Formula Calculation'!N47),_xlfn.FORMULATEXT('#_1 Formula Calculation'!N47),'#_1 Formula Calculation'!N47),"9","#"),"8","#"),"7","#"),"6","#"),"5","#"),"4","#"),"3","#"),"2","#"),"1","#"),"0","#"),CHAR(10),""),"$",""),"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1 Formula Calculation'!N47),_xlfn.FORMULATEXT('#_1 Formula Calculation'!N47),'#_1 Formula Calculation'!N47),"9","#"),"8","#"),"7","#"),"6","#"),"5","#"),"4","#"),"3","#"),"2","#"),"1","#"),"0","#"),CHAR(10),""),"$","")," ",""),",","@"),"&gt;","@"),"&lt;","@"),"=","@"),")","@"),"(","@"),"^","@"),"/","@"),"+","@"),"*","@"),"-","@"),"@#","")))/2,TRUE,FALSE),"HardCodeMsg",IF(LEN(IF(_xlfn.ISFORMULA('1 Formula Calculation'!N47),_xlfn.FORMULATEXT('1 Formula Calculation'!N47),'1 Formula Calculation'!N47))-LEN(SUBSTITUTE(IF(_xlfn.ISFORMULA('1 Formula Calculation'!N47),_xlfn.FORMULATEXT('1 Formula Calculation'!N47),'1 Formula Calculation'!N47),"""",""))&gt;LEN(IF(_xlfn.ISFORMULA('#_1 Formula Calculation'!N47),_xlfn.FORMULATEXT('#_1 Formula Calculation'!N47),'#_1 Formula Calculation'!N47))-LEN(SUBSTITUTE(IF(_xlfn.ISFORMULA('#_1 Formula Calculation'!N47),_xlfn.FORMULATEXT('#_1 Formula Calculation'!N47),'#_1 Formula Calculation'!N47),"""","")),TRUE,FALSE),"HardQuoteMsg",IF(LEN(IF(_xlfn.ISFORMULA('1 Formula Calculation'!N47),_xlfn.FORMULATEXT('1 Formula Calculation'!N47),'1 Formula Calculation'!N47))-LEN(SUBSTITUTE(IF(_xlfn.ISFORMULA('1 Formula Calculation'!N47),_xlfn.FORMULATEXT('1 Formula Calculation'!N47),'1 Formula Calculation'!N47),"$",""))&lt;0.5*(LEN(IF(_xlfn.ISFORMULA('#_1 Formula Calculation'!N47),_xlfn.FORMULATEXT('#_1 Formula Calculation'!N47),'#_1 Formula Calculation'!N47))-LEN(SUBSTITUTE(IF(_xlfn.ISFORMULA('#_1 Formula Calculation'!N47),_xlfn.FORMULATEXT('#_1 Formula Calculation'!N47),'#_1 Formula Calculation'!N47),"$",""))),TRUE,FALSE),"MissingAbsMsg",TRUE,"PerfectMsg")</f>
        <v>WrongAnswer</v>
      </c>
      <c r="O47" s="288">
        <v>0</v>
      </c>
    </row>
  </sheetData>
  <mergeCells count="5">
    <mergeCell ref="E6:N10"/>
    <mergeCell ref="E13:N14"/>
    <mergeCell ref="E15:N15"/>
    <mergeCell ref="E26:F26"/>
    <mergeCell ref="H26:K26"/>
  </mergeCells>
  <pageMargins left="0.75" right="0.75" top="1" bottom="1" header="0.5" footer="0.5"/>
  <pageSetup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703-6EFB-E247-BEDB-DB49B9E131C1}">
  <dimension ref="D1:AR47"/>
  <sheetViews>
    <sheetView showGridLines="0" zoomScale="120" zoomScaleNormal="120" zoomScalePageLayoutView="80" workbookViewId="0">
      <pane ySplit="2" topLeftCell="A3" activePane="bottomLeft" state="frozen"/>
      <selection pane="bottomLeft" activeCell="A3" sqref="A3"/>
    </sheetView>
  </sheetViews>
  <sheetFormatPr baseColWidth="10" defaultColWidth="9" defaultRowHeight="14" x14ac:dyDescent="0.2"/>
  <cols>
    <col min="1" max="3" width="1" style="5" customWidth="1"/>
    <col min="4" max="4" width="8.83203125" style="5" customWidth="1"/>
    <col min="5" max="5" width="10" style="63" customWidth="1"/>
    <col min="6" max="6" width="9.33203125" style="63" customWidth="1"/>
    <col min="7" max="7" width="6" style="63" customWidth="1"/>
    <col min="8" max="8" width="7.6640625" style="63" customWidth="1"/>
    <col min="9" max="12" width="9" style="5"/>
    <col min="13" max="13" width="75.6640625" style="5" customWidth="1"/>
    <col min="14" max="14" width="12.6640625" style="5" customWidth="1"/>
    <col min="15" max="15" width="9.6640625" style="5" customWidth="1"/>
    <col min="16" max="17" width="8.33203125" style="5" customWidth="1"/>
    <col min="18" max="18" width="7" style="5" customWidth="1"/>
    <col min="19" max="19" width="10.5" style="5" customWidth="1"/>
    <col min="20" max="20" width="16.33203125" style="5" customWidth="1"/>
    <col min="21" max="23" width="9" style="5"/>
    <col min="24" max="25" width="9" style="5" customWidth="1"/>
    <col min="26" max="26" width="25.33203125" style="5" customWidth="1"/>
    <col min="27" max="16384" width="9" style="5"/>
  </cols>
  <sheetData>
    <row r="1" spans="4:44" s="263" customFormat="1" ht="22" customHeight="1" x14ac:dyDescent="0.2">
      <c r="D1" s="268" t="s">
        <v>503</v>
      </c>
      <c r="E1" s="268" t="s">
        <v>504</v>
      </c>
      <c r="F1" s="268" t="s">
        <v>505</v>
      </c>
      <c r="G1" s="269"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268"/>
      <c r="I1" s="268"/>
      <c r="J1" s="268"/>
      <c r="K1" s="268"/>
      <c r="L1" s="269" t="str" cm="1">
        <f t="array" ref="L1">_xlfn.IFS(ROW(A100)&lt;100,"Undo deleted row or quit without saving",COLUMN(AZ1)&lt;52,"Undo deleted column or quit without saving",ROW(A100)&gt;100,"Undo inserted row or quit without saving",COLUMN(AZ1)&gt;52,"Undo inserted column or quit without saving",Scoreboard!$F$21&lt;&gt;"","Security compromised: Undo last action or quit without saving",TRUE=TRUE,"Joe Bobcat")</f>
        <v>Joe Bobcat</v>
      </c>
      <c r="M1" s="269"/>
      <c r="N1" s="269"/>
      <c r="O1" s="269" t="s">
        <v>506</v>
      </c>
      <c r="P1" s="269"/>
      <c r="Q1" s="269"/>
      <c r="R1" s="269"/>
      <c r="S1" s="270" t="s">
        <v>507</v>
      </c>
      <c r="T1" s="269"/>
      <c r="U1" s="269"/>
      <c r="V1" s="321" t="s">
        <v>512</v>
      </c>
      <c r="W1" s="272"/>
      <c r="X1" s="271"/>
      <c r="Y1" s="272"/>
      <c r="Z1" s="271"/>
      <c r="AA1" s="268" t="str">
        <f t="shared" ref="AA1:AD2" si="0">D1</f>
        <v>earned</v>
      </c>
      <c r="AB1" s="268" t="str">
        <f t="shared" si="0"/>
        <v>possible</v>
      </c>
      <c r="AC1" s="268" t="str">
        <f t="shared" si="0"/>
        <v>cell</v>
      </c>
      <c r="AD1" s="269" t="str">
        <f t="shared" ca="1" si="0"/>
        <v>error</v>
      </c>
      <c r="AE1" s="268"/>
      <c r="AF1" s="268"/>
      <c r="AG1" s="273"/>
      <c r="AH1" s="273"/>
      <c r="AI1" s="269" t="str">
        <f>L1</f>
        <v>Joe Bobcat</v>
      </c>
      <c r="AJ1" s="269"/>
      <c r="AK1" s="273"/>
      <c r="AL1" s="273"/>
      <c r="AM1" s="273"/>
      <c r="AN1" s="273"/>
      <c r="AO1" s="269" t="s">
        <v>506</v>
      </c>
      <c r="AP1" s="273"/>
      <c r="AQ1" s="273"/>
      <c r="AR1" s="273"/>
    </row>
    <row r="2" spans="4:44" s="263" customFormat="1" ht="23" customHeight="1" thickBot="1" x14ac:dyDescent="0.4">
      <c r="D2" s="274">
        <f ca="1">'1 Formula CalculationSC'!$D$2</f>
        <v>0</v>
      </c>
      <c r="E2" s="275">
        <f>'1 Formula CalculationSC'!$E$2</f>
        <v>17</v>
      </c>
      <c r="F2" s="274" t="str" cm="1">
        <f t="array" aca="1" ref="F2" ca="1">SUBSTITUTE(IF(LEN(CELL("address"))&lt;15,CELL("address"),""),"$","")</f>
        <v/>
      </c>
      <c r="G2" s="276" t="str" cm="1">
        <f t="array" aca="1" ref="G2" ca="1">IF(ISNUMBER(SEARCH("#REF!",_xlfn.SINGLE(_xlfn.FORMULATEXT(INDIRECT("'1 Formula CalculationSC'!" &amp; F2))))), "DRAGGING CELLS IS NOT PERMITTED. PLEASE UNDO LAST ACTION!!",IF(IF('1 Formula CalculationSC'!E2=0,1,'1 Formula CalculationSC'!F2/'1 Formula CalculationSC'!E2)&gt;=Scoreboard!$F$19,IF(ISNUMBER(SEARCH("#REF!",_xlfn.SINGLE(_xlfn.FORMULATEXT(INDIRECT("'1 Formula CalculationSC'!"&amp;F2))))),"DRAGGING CELLS IS NOT PERMITTED. PLEASE UNDO LAST ACTION!!",IF($S$1&lt;&gt;"Feedback OFF",IFERROR(HLOOKUP(INDIRECT("'1 Formula CalculationSC'!"&amp;F2),FeedbackSFX!$B$2:$N$10,IF($S$1="Feedback ON", 2, FeedbackSFX!B1), FALSE), ""),"")),"Earn "&amp;TEXT(Scoreboard!$F$19,"0%")&amp;" to unlock score and feedback."))</f>
        <v/>
      </c>
      <c r="H2" s="277"/>
      <c r="I2" s="277"/>
      <c r="J2" s="277"/>
      <c r="K2" s="277"/>
      <c r="L2" s="278"/>
      <c r="M2" s="277"/>
      <c r="N2" s="277"/>
      <c r="O2" s="277"/>
      <c r="P2" s="277"/>
      <c r="Q2" s="277"/>
      <c r="R2" s="277"/>
      <c r="S2" s="284" t="str">
        <f ca="1">IF(Scoreboard!$E$4="Excel version: Invalid","****ERROR: Scoreboard requires Excel 365 or 2021 to run****", "")</f>
        <v/>
      </c>
      <c r="T2" s="277"/>
      <c r="U2" s="277"/>
      <c r="V2" s="279"/>
      <c r="W2" s="280"/>
      <c r="X2" s="281"/>
      <c r="Y2" s="280"/>
      <c r="Z2" s="281"/>
      <c r="AA2" s="282">
        <f t="shared" ca="1" si="0"/>
        <v>0</v>
      </c>
      <c r="AB2" s="282">
        <f t="shared" si="0"/>
        <v>17</v>
      </c>
      <c r="AC2" s="282" t="str">
        <f t="shared" ca="1" si="0"/>
        <v/>
      </c>
      <c r="AD2" s="276" t="str">
        <f t="shared" ca="1" si="0"/>
        <v/>
      </c>
      <c r="AE2" s="277"/>
      <c r="AF2" s="277"/>
      <c r="AG2" s="283"/>
      <c r="AH2" s="283"/>
      <c r="AI2" s="283"/>
      <c r="AJ2" s="283"/>
      <c r="AK2" s="283"/>
      <c r="AL2" s="283"/>
      <c r="AM2" s="283"/>
      <c r="AN2" s="283"/>
      <c r="AO2" s="283"/>
      <c r="AP2" s="283"/>
      <c r="AQ2" s="283"/>
      <c r="AR2" s="283"/>
    </row>
    <row r="3" spans="4:44" ht="5" customHeight="1" x14ac:dyDescent="0.2"/>
    <row r="5" spans="4:44" ht="19" x14ac:dyDescent="0.25">
      <c r="E5" s="1" t="s">
        <v>0</v>
      </c>
      <c r="F5" s="2"/>
      <c r="G5" s="2"/>
      <c r="H5" s="2"/>
      <c r="I5" s="3"/>
      <c r="J5" s="3"/>
      <c r="K5" s="3"/>
      <c r="L5" s="3"/>
      <c r="M5" s="3"/>
      <c r="N5" s="4"/>
    </row>
    <row r="6" spans="4:44" ht="15" customHeight="1" x14ac:dyDescent="0.2">
      <c r="E6" s="6" t="s">
        <v>1</v>
      </c>
      <c r="F6" s="7"/>
      <c r="G6" s="7"/>
      <c r="H6" s="7"/>
      <c r="I6" s="7"/>
      <c r="J6" s="7"/>
      <c r="K6" s="7"/>
      <c r="L6" s="7"/>
      <c r="M6" s="7"/>
      <c r="N6" s="8"/>
    </row>
    <row r="7" spans="4:44" ht="13" customHeight="1" x14ac:dyDescent="0.2">
      <c r="E7" s="6"/>
      <c r="F7" s="7"/>
      <c r="G7" s="7"/>
      <c r="H7" s="7"/>
      <c r="I7" s="7"/>
      <c r="J7" s="7"/>
      <c r="K7" s="7"/>
      <c r="L7" s="7"/>
      <c r="M7" s="7"/>
      <c r="N7" s="8"/>
    </row>
    <row r="8" spans="4:44" ht="13" customHeight="1" x14ac:dyDescent="0.2">
      <c r="E8" s="6"/>
      <c r="F8" s="7"/>
      <c r="G8" s="7"/>
      <c r="H8" s="7"/>
      <c r="I8" s="7"/>
      <c r="J8" s="7"/>
      <c r="K8" s="7"/>
      <c r="L8" s="7"/>
      <c r="M8" s="7"/>
      <c r="N8" s="8"/>
    </row>
    <row r="9" spans="4:44" ht="13" customHeight="1" x14ac:dyDescent="0.2">
      <c r="E9" s="6"/>
      <c r="F9" s="7"/>
      <c r="G9" s="7"/>
      <c r="H9" s="7"/>
      <c r="I9" s="7"/>
      <c r="J9" s="7"/>
      <c r="K9" s="7"/>
      <c r="L9" s="7"/>
      <c r="M9" s="7"/>
      <c r="N9" s="8"/>
    </row>
    <row r="10" spans="4:44" ht="13" customHeight="1" x14ac:dyDescent="0.2">
      <c r="E10" s="6"/>
      <c r="F10" s="7"/>
      <c r="G10" s="7"/>
      <c r="H10" s="7"/>
      <c r="I10" s="7"/>
      <c r="J10" s="7"/>
      <c r="K10" s="7"/>
      <c r="L10" s="7"/>
      <c r="M10" s="7"/>
      <c r="N10" s="8"/>
    </row>
    <row r="11" spans="4:44" s="13" customFormat="1" ht="16" x14ac:dyDescent="0.2">
      <c r="E11" s="9"/>
      <c r="F11" s="10"/>
      <c r="G11" s="10"/>
      <c r="H11" s="10"/>
      <c r="I11" s="11"/>
      <c r="J11" s="11"/>
      <c r="K11" s="11"/>
      <c r="L11" s="11"/>
      <c r="M11" s="11"/>
      <c r="N11" s="12"/>
    </row>
    <row r="12" spans="4:44" s="13" customFormat="1" ht="16" x14ac:dyDescent="0.2">
      <c r="E12" s="14" t="s">
        <v>2</v>
      </c>
      <c r="F12" s="10"/>
      <c r="G12" s="10"/>
      <c r="H12" s="10"/>
      <c r="I12" s="11"/>
      <c r="J12" s="11"/>
      <c r="K12" s="11"/>
      <c r="L12" s="11"/>
      <c r="M12" s="11"/>
      <c r="N12" s="12"/>
    </row>
    <row r="13" spans="4:44" s="13" customFormat="1" ht="16" x14ac:dyDescent="0.2">
      <c r="E13" s="15" t="s">
        <v>3</v>
      </c>
      <c r="F13" s="16"/>
      <c r="G13" s="16"/>
      <c r="H13" s="16"/>
      <c r="I13" s="16"/>
      <c r="J13" s="16"/>
      <c r="K13" s="16"/>
      <c r="L13" s="16"/>
      <c r="M13" s="16"/>
      <c r="N13" s="17"/>
    </row>
    <row r="14" spans="4:44" s="13" customFormat="1" ht="16" x14ac:dyDescent="0.2">
      <c r="E14" s="15"/>
      <c r="F14" s="16"/>
      <c r="G14" s="16"/>
      <c r="H14" s="16"/>
      <c r="I14" s="16"/>
      <c r="J14" s="16"/>
      <c r="K14" s="16"/>
      <c r="L14" s="16"/>
      <c r="M14" s="16"/>
      <c r="N14" s="17"/>
    </row>
    <row r="15" spans="4:44" s="13" customFormat="1" ht="16" x14ac:dyDescent="0.2">
      <c r="E15" s="18" t="s">
        <v>4</v>
      </c>
      <c r="F15" s="19"/>
      <c r="G15" s="19"/>
      <c r="H15" s="19"/>
      <c r="I15" s="19"/>
      <c r="J15" s="19"/>
      <c r="K15" s="19"/>
      <c r="L15" s="19"/>
      <c r="M15" s="19"/>
      <c r="N15" s="20"/>
    </row>
    <row r="16" spans="4:44" s="13" customFormat="1" ht="16" x14ac:dyDescent="0.2">
      <c r="E16" s="21" t="s">
        <v>5</v>
      </c>
      <c r="F16" s="10"/>
      <c r="G16" s="10"/>
      <c r="H16" s="10"/>
      <c r="I16" s="11"/>
      <c r="J16" s="11"/>
      <c r="K16" s="11"/>
      <c r="L16" s="11"/>
      <c r="M16" s="11"/>
      <c r="N16" s="12"/>
    </row>
    <row r="17" spans="5:35" s="13" customFormat="1" ht="16" x14ac:dyDescent="0.2">
      <c r="E17" s="21" t="s">
        <v>6</v>
      </c>
      <c r="F17" s="10"/>
      <c r="G17" s="10"/>
      <c r="H17" s="10"/>
      <c r="I17" s="11"/>
      <c r="J17" s="11"/>
      <c r="K17" s="11"/>
      <c r="L17" s="11"/>
      <c r="M17" s="11"/>
      <c r="N17" s="12"/>
    </row>
    <row r="18" spans="5:35" s="13" customFormat="1" ht="16" x14ac:dyDescent="0.2">
      <c r="E18" s="22"/>
      <c r="F18" s="10"/>
      <c r="G18" s="10"/>
      <c r="H18" s="10"/>
      <c r="I18" s="11"/>
      <c r="J18" s="11"/>
      <c r="K18" s="11"/>
      <c r="L18" s="11"/>
      <c r="M18" s="11"/>
      <c r="N18" s="12"/>
    </row>
    <row r="19" spans="5:35" s="13" customFormat="1" ht="16" x14ac:dyDescent="0.2">
      <c r="E19" s="23"/>
      <c r="F19" s="10"/>
      <c r="G19" s="10"/>
      <c r="H19" s="10"/>
      <c r="I19" s="11"/>
      <c r="J19" s="11"/>
      <c r="K19" s="11"/>
      <c r="L19" s="11"/>
      <c r="M19" s="11"/>
      <c r="N19" s="12"/>
    </row>
    <row r="20" spans="5:35" s="13" customFormat="1" ht="16" x14ac:dyDescent="0.2">
      <c r="E20" s="23"/>
      <c r="F20" s="10"/>
      <c r="G20" s="10"/>
      <c r="H20" s="10"/>
      <c r="I20" s="11"/>
      <c r="J20" s="11"/>
      <c r="K20" s="11"/>
      <c r="L20" s="11"/>
      <c r="M20" s="11"/>
      <c r="N20" s="12"/>
    </row>
    <row r="21" spans="5:35" s="13" customFormat="1" ht="16" x14ac:dyDescent="0.2">
      <c r="E21" s="23"/>
      <c r="F21" s="10"/>
      <c r="G21" s="10"/>
      <c r="H21" s="10"/>
      <c r="I21" s="11"/>
      <c r="J21" s="11"/>
      <c r="K21" s="11"/>
      <c r="L21" s="11"/>
      <c r="M21" s="11"/>
      <c r="N21" s="12"/>
    </row>
    <row r="22" spans="5:35" s="13" customFormat="1" ht="16" x14ac:dyDescent="0.2">
      <c r="E22" s="23"/>
      <c r="F22" s="10"/>
      <c r="G22" s="10"/>
      <c r="H22" s="10"/>
      <c r="I22" s="11"/>
      <c r="J22" s="11"/>
      <c r="K22" s="11"/>
      <c r="L22" s="11"/>
      <c r="M22" s="11"/>
      <c r="N22" s="12"/>
      <c r="Q22" s="24"/>
    </row>
    <row r="23" spans="5:35" s="13" customFormat="1" ht="16" x14ac:dyDescent="0.2">
      <c r="E23" s="23"/>
      <c r="F23" s="10"/>
      <c r="G23" s="10"/>
      <c r="H23" s="10"/>
      <c r="I23" s="11"/>
      <c r="J23" s="11"/>
      <c r="K23" s="11"/>
      <c r="L23" s="11"/>
      <c r="M23" s="11"/>
      <c r="N23" s="12"/>
    </row>
    <row r="24" spans="5:35" s="13" customFormat="1" ht="16" x14ac:dyDescent="0.2">
      <c r="E24" s="25"/>
      <c r="F24" s="26"/>
      <c r="G24" s="26"/>
      <c r="H24" s="26"/>
      <c r="I24" s="27"/>
      <c r="J24" s="27"/>
      <c r="K24" s="27"/>
      <c r="L24" s="27"/>
      <c r="M24" s="27"/>
      <c r="N24" s="28"/>
    </row>
    <row r="25" spans="5:35" s="13" customFormat="1" ht="16" x14ac:dyDescent="0.2">
      <c r="E25" s="29"/>
      <c r="F25" s="29"/>
      <c r="G25" s="29"/>
      <c r="H25" s="29"/>
    </row>
    <row r="26" spans="5:35" s="13" customFormat="1" ht="16" customHeight="1" x14ac:dyDescent="0.2">
      <c r="E26" s="30" t="s">
        <v>7</v>
      </c>
      <c r="F26" s="31"/>
      <c r="G26" s="29"/>
      <c r="H26" s="32" t="s">
        <v>8</v>
      </c>
      <c r="I26" s="33"/>
      <c r="J26" s="33"/>
      <c r="K26" s="33"/>
    </row>
    <row r="27" spans="5:35" s="13" customFormat="1" ht="18" x14ac:dyDescent="0.25">
      <c r="E27" s="34" t="s">
        <v>9</v>
      </c>
      <c r="F27" s="34" t="s">
        <v>10</v>
      </c>
      <c r="G27" s="29"/>
      <c r="H27" s="34" t="s">
        <v>11</v>
      </c>
      <c r="I27" s="34" t="s">
        <v>12</v>
      </c>
      <c r="J27" s="34" t="s">
        <v>13</v>
      </c>
      <c r="K27" s="34" t="s">
        <v>14</v>
      </c>
    </row>
    <row r="28" spans="5:35" s="13" customFormat="1" ht="16" x14ac:dyDescent="0.2">
      <c r="E28" s="35" t="s">
        <v>15</v>
      </c>
      <c r="F28" s="36">
        <v>2.25</v>
      </c>
      <c r="G28" s="29"/>
      <c r="H28" s="37">
        <v>5</v>
      </c>
      <c r="I28" s="35">
        <v>5</v>
      </c>
      <c r="J28" s="38"/>
      <c r="K28" s="39"/>
    </row>
    <row r="29" spans="5:35" s="13" customFormat="1" ht="16" x14ac:dyDescent="0.2">
      <c r="E29" s="35" t="s">
        <v>16</v>
      </c>
      <c r="F29" s="36">
        <v>-3.14</v>
      </c>
      <c r="G29" s="29"/>
      <c r="H29" s="37">
        <v>0</v>
      </c>
      <c r="I29" s="35">
        <v>1</v>
      </c>
      <c r="J29" s="38"/>
      <c r="K29" s="39"/>
    </row>
    <row r="30" spans="5:35" s="13" customFormat="1" ht="17" x14ac:dyDescent="0.2">
      <c r="E30" s="40" t="s">
        <v>17</v>
      </c>
      <c r="F30" s="41">
        <v>1.59</v>
      </c>
      <c r="G30" s="42"/>
      <c r="H30" s="37">
        <v>0</v>
      </c>
      <c r="I30" s="35">
        <v>2</v>
      </c>
      <c r="J30" s="38"/>
      <c r="K30" s="39"/>
      <c r="L30" s="43"/>
      <c r="W30" s="42"/>
      <c r="X30" s="42"/>
      <c r="Y30" s="42"/>
    </row>
    <row r="31" spans="5:35" s="13" customFormat="1" ht="16" x14ac:dyDescent="0.2">
      <c r="E31" s="35" t="s">
        <v>18</v>
      </c>
      <c r="F31" s="264">
        <v>2</v>
      </c>
      <c r="G31" s="29"/>
      <c r="H31" s="37">
        <v>0</v>
      </c>
      <c r="I31" s="35">
        <v>3</v>
      </c>
      <c r="J31" s="38"/>
      <c r="K31" s="39"/>
      <c r="W31" s="44"/>
      <c r="X31" s="45"/>
      <c r="Y31" s="45"/>
      <c r="AA31" s="46"/>
      <c r="AB31" s="46"/>
      <c r="AC31" s="46"/>
      <c r="AD31" s="46"/>
      <c r="AG31" s="46"/>
      <c r="AH31" s="46"/>
      <c r="AI31" s="46"/>
    </row>
    <row r="32" spans="5:35" s="13" customFormat="1" ht="16" x14ac:dyDescent="0.2">
      <c r="E32" s="35" t="s">
        <v>19</v>
      </c>
      <c r="F32" s="264">
        <v>2.5</v>
      </c>
      <c r="G32" s="29"/>
      <c r="H32" s="37">
        <v>0</v>
      </c>
      <c r="I32" s="37">
        <v>4</v>
      </c>
      <c r="J32" s="38"/>
      <c r="K32" s="39"/>
      <c r="W32" s="44"/>
      <c r="X32" s="45"/>
      <c r="Y32" s="45"/>
      <c r="AA32" s="46"/>
      <c r="AB32" s="46"/>
      <c r="AC32" s="46"/>
      <c r="AD32" s="46"/>
      <c r="AG32" s="46"/>
      <c r="AI32" s="46"/>
    </row>
    <row r="33" spans="5:35" s="13" customFormat="1" ht="16" x14ac:dyDescent="0.2">
      <c r="E33" s="29"/>
      <c r="F33" s="29"/>
      <c r="G33" s="29"/>
      <c r="H33" s="37">
        <v>1</v>
      </c>
      <c r="I33" s="37">
        <v>0</v>
      </c>
      <c r="J33" s="38"/>
      <c r="K33" s="39"/>
      <c r="W33" s="44"/>
      <c r="X33" s="45"/>
      <c r="Y33" s="45"/>
      <c r="AA33" s="46"/>
      <c r="AB33" s="46"/>
      <c r="AC33" s="46"/>
      <c r="AD33" s="46"/>
      <c r="AG33" s="46"/>
      <c r="AI33" s="46"/>
    </row>
    <row r="34" spans="5:35" s="13" customFormat="1" ht="16" x14ac:dyDescent="0.2">
      <c r="H34" s="37">
        <v>1</v>
      </c>
      <c r="I34" s="37">
        <v>1</v>
      </c>
      <c r="J34" s="38"/>
      <c r="K34" s="39"/>
      <c r="N34" s="47"/>
      <c r="O34" s="29"/>
      <c r="P34" s="29"/>
      <c r="Q34" s="29"/>
      <c r="S34" s="48"/>
      <c r="T34" s="48"/>
      <c r="U34" s="46"/>
      <c r="V34" s="46"/>
      <c r="W34" s="44"/>
      <c r="X34" s="45"/>
      <c r="Y34" s="45"/>
      <c r="AA34" s="46"/>
      <c r="AB34" s="46"/>
      <c r="AC34" s="46"/>
      <c r="AD34" s="46"/>
      <c r="AG34" s="46"/>
      <c r="AI34" s="46"/>
    </row>
    <row r="35" spans="5:35" s="13" customFormat="1" ht="16" hidden="1" x14ac:dyDescent="0.2">
      <c r="H35" s="37"/>
      <c r="I35" s="265">
        <v>1009</v>
      </c>
      <c r="J35" s="49"/>
      <c r="K35" s="50"/>
      <c r="N35" s="47"/>
      <c r="O35" s="29"/>
      <c r="P35" s="29"/>
      <c r="Q35" s="29"/>
      <c r="S35" s="48"/>
      <c r="T35" s="48"/>
      <c r="U35" s="46"/>
      <c r="V35" s="46"/>
      <c r="W35" s="44"/>
      <c r="X35" s="45"/>
      <c r="Y35" s="45"/>
      <c r="AA35" s="46"/>
      <c r="AB35" s="46"/>
      <c r="AC35" s="46"/>
      <c r="AD35" s="46"/>
      <c r="AG35" s="46"/>
      <c r="AI35" s="46"/>
    </row>
    <row r="36" spans="5:35" s="13" customFormat="1" ht="16" x14ac:dyDescent="0.2">
      <c r="H36" s="37">
        <v>1</v>
      </c>
      <c r="I36" s="37">
        <v>2</v>
      </c>
      <c r="J36" s="38"/>
      <c r="K36" s="39"/>
      <c r="N36" s="47"/>
      <c r="O36" s="29"/>
      <c r="P36" s="29"/>
      <c r="Q36" s="29"/>
      <c r="S36" s="48"/>
      <c r="T36" s="48"/>
      <c r="U36" s="46"/>
      <c r="V36" s="46"/>
      <c r="W36" s="44"/>
      <c r="X36" s="45"/>
      <c r="Y36" s="45"/>
      <c r="AA36" s="46"/>
      <c r="AB36" s="46"/>
      <c r="AC36" s="46"/>
      <c r="AD36" s="46"/>
      <c r="AG36" s="46"/>
      <c r="AI36" s="46"/>
    </row>
    <row r="37" spans="5:35" s="13" customFormat="1" ht="16" x14ac:dyDescent="0.2">
      <c r="H37" s="37">
        <v>1</v>
      </c>
      <c r="I37" s="37">
        <v>3</v>
      </c>
      <c r="J37" s="38"/>
      <c r="K37" s="39"/>
      <c r="N37" s="47"/>
      <c r="O37" s="29"/>
      <c r="P37" s="29"/>
      <c r="Q37" s="29"/>
      <c r="S37" s="48"/>
      <c r="T37" s="48"/>
      <c r="U37" s="46"/>
      <c r="V37" s="46"/>
      <c r="W37" s="44"/>
      <c r="X37" s="51"/>
      <c r="Y37" s="45"/>
      <c r="AA37" s="46"/>
      <c r="AB37" s="46"/>
      <c r="AC37" s="46"/>
      <c r="AD37" s="46"/>
      <c r="AG37" s="46"/>
      <c r="AH37" s="46"/>
      <c r="AI37" s="46"/>
    </row>
    <row r="38" spans="5:35" s="13" customFormat="1" ht="16" x14ac:dyDescent="0.2">
      <c r="H38" s="37">
        <v>1</v>
      </c>
      <c r="I38" s="37">
        <v>4</v>
      </c>
      <c r="J38" s="38"/>
      <c r="K38" s="39"/>
      <c r="N38" s="47"/>
      <c r="O38" s="29"/>
      <c r="P38" s="29"/>
      <c r="Q38" s="29"/>
      <c r="S38" s="48"/>
      <c r="T38" s="48"/>
      <c r="U38" s="46"/>
      <c r="V38" s="46"/>
      <c r="W38" s="44"/>
      <c r="X38" s="45"/>
      <c r="Y38" s="45"/>
      <c r="AA38" s="46"/>
      <c r="AB38" s="46"/>
      <c r="AC38" s="46"/>
      <c r="AD38" s="46"/>
      <c r="AG38" s="46"/>
      <c r="AI38" s="46"/>
    </row>
    <row r="39" spans="5:35" s="13" customFormat="1" ht="16" x14ac:dyDescent="0.2">
      <c r="H39" s="35">
        <v>2</v>
      </c>
      <c r="I39" s="37">
        <v>0</v>
      </c>
      <c r="J39" s="38"/>
      <c r="K39" s="39"/>
      <c r="N39" s="47"/>
      <c r="O39" s="29"/>
      <c r="P39" s="29"/>
      <c r="Q39" s="29"/>
      <c r="S39" s="48"/>
      <c r="T39" s="48"/>
      <c r="U39" s="46"/>
      <c r="V39" s="46"/>
      <c r="W39" s="44"/>
      <c r="X39" s="45"/>
      <c r="Y39" s="45"/>
      <c r="AA39" s="46"/>
      <c r="AB39" s="46"/>
      <c r="AC39" s="46"/>
      <c r="AD39" s="46"/>
      <c r="AG39" s="46"/>
      <c r="AI39" s="46"/>
    </row>
    <row r="40" spans="5:35" s="13" customFormat="1" ht="16" x14ac:dyDescent="0.2">
      <c r="H40" s="35">
        <v>2</v>
      </c>
      <c r="I40" s="37">
        <v>1</v>
      </c>
      <c r="J40" s="38"/>
      <c r="K40" s="39"/>
      <c r="M40" s="5"/>
      <c r="N40" s="52"/>
      <c r="O40" s="53"/>
      <c r="P40" s="53"/>
      <c r="Q40" s="53"/>
      <c r="R40" s="54"/>
      <c r="S40" s="55"/>
      <c r="T40" s="55"/>
      <c r="U40" s="56"/>
      <c r="V40" s="56"/>
      <c r="W40" s="45"/>
      <c r="X40" s="45"/>
      <c r="Y40" s="45"/>
      <c r="AA40" s="46"/>
      <c r="AB40" s="46"/>
      <c r="AC40" s="46"/>
      <c r="AD40" s="46"/>
      <c r="AG40" s="46"/>
      <c r="AI40" s="46"/>
    </row>
    <row r="41" spans="5:35" s="13" customFormat="1" ht="16" x14ac:dyDescent="0.2">
      <c r="H41" s="35">
        <v>2</v>
      </c>
      <c r="I41" s="37">
        <v>2</v>
      </c>
      <c r="J41" s="38"/>
      <c r="K41" s="39"/>
      <c r="M41" s="5"/>
      <c r="N41" s="52"/>
      <c r="O41" s="53"/>
      <c r="P41" s="53"/>
      <c r="Q41" s="53"/>
      <c r="R41" s="54"/>
      <c r="S41" s="55"/>
      <c r="T41" s="55"/>
      <c r="U41" s="56"/>
      <c r="V41" s="56"/>
      <c r="W41" s="45"/>
      <c r="X41" s="45"/>
      <c r="Y41" s="45"/>
      <c r="AA41" s="46"/>
      <c r="AB41" s="46"/>
      <c r="AC41" s="46"/>
      <c r="AD41" s="46"/>
      <c r="AG41" s="46"/>
      <c r="AI41" s="46"/>
    </row>
    <row r="42" spans="5:35" x14ac:dyDescent="0.2">
      <c r="E42" s="5"/>
      <c r="F42" s="5"/>
      <c r="G42" s="5"/>
      <c r="H42" s="5"/>
      <c r="I42" s="57"/>
      <c r="N42" s="52"/>
      <c r="O42" s="53"/>
      <c r="P42" s="53"/>
      <c r="Q42" s="53"/>
      <c r="R42" s="54"/>
      <c r="S42" s="55"/>
      <c r="T42" s="55"/>
      <c r="U42" s="56"/>
      <c r="V42" s="56"/>
      <c r="W42" s="58"/>
      <c r="X42" s="58"/>
      <c r="Y42" s="58"/>
      <c r="AA42" s="59"/>
      <c r="AB42" s="59"/>
      <c r="AC42" s="59"/>
      <c r="AD42" s="59"/>
      <c r="AG42" s="59"/>
      <c r="AI42" s="59"/>
    </row>
    <row r="43" spans="5:35" x14ac:dyDescent="0.2">
      <c r="E43" s="5"/>
      <c r="F43" s="5"/>
      <c r="G43" s="5"/>
      <c r="H43" s="5"/>
      <c r="I43" s="57"/>
      <c r="M43" s="60" t="s">
        <v>20</v>
      </c>
      <c r="N43" s="61" t="s">
        <v>21</v>
      </c>
      <c r="O43" s="53"/>
      <c r="P43" s="53"/>
      <c r="Q43" s="53"/>
      <c r="R43" s="54"/>
      <c r="S43" s="55"/>
      <c r="T43" s="55"/>
      <c r="U43" s="56"/>
      <c r="V43" s="56"/>
      <c r="W43" s="58"/>
      <c r="X43" s="62"/>
      <c r="Y43" s="58"/>
      <c r="AA43" s="59"/>
      <c r="AB43" s="59"/>
      <c r="AC43" s="59"/>
      <c r="AD43" s="59"/>
      <c r="AG43" s="59"/>
      <c r="AH43" s="59"/>
      <c r="AI43" s="59"/>
    </row>
    <row r="44" spans="5:35" ht="113" customHeight="1" x14ac:dyDescent="0.2">
      <c r="E44" s="5"/>
      <c r="F44" s="5"/>
      <c r="G44" s="5"/>
      <c r="H44" s="5"/>
      <c r="I44" s="57"/>
      <c r="M44" s="262" t="s">
        <v>500</v>
      </c>
      <c r="N44" s="266"/>
      <c r="O44" s="53"/>
      <c r="P44" s="53"/>
      <c r="Q44" s="53"/>
      <c r="R44" s="54"/>
      <c r="S44" s="55"/>
      <c r="T44" s="55"/>
      <c r="U44" s="56"/>
      <c r="V44" s="56"/>
      <c r="W44" s="58"/>
      <c r="X44" s="58"/>
      <c r="Y44" s="58"/>
      <c r="AA44" s="59"/>
      <c r="AB44" s="59"/>
      <c r="AC44" s="59"/>
      <c r="AD44" s="59"/>
      <c r="AG44" s="59"/>
      <c r="AI44" s="59"/>
    </row>
    <row r="45" spans="5:35" ht="113" customHeight="1" x14ac:dyDescent="0.2">
      <c r="E45" s="5"/>
      <c r="F45" s="5"/>
      <c r="G45" s="5"/>
      <c r="H45" s="5"/>
      <c r="I45" s="57"/>
      <c r="M45" s="262" t="s">
        <v>501</v>
      </c>
      <c r="N45" s="266"/>
      <c r="O45" s="53"/>
      <c r="P45" s="53"/>
      <c r="Q45" s="53"/>
      <c r="R45" s="54"/>
      <c r="S45" s="55"/>
      <c r="T45" s="55"/>
      <c r="U45" s="56"/>
      <c r="V45" s="56"/>
      <c r="W45" s="58"/>
      <c r="X45" s="58"/>
      <c r="Y45" s="58"/>
      <c r="AA45" s="59"/>
      <c r="AB45" s="59"/>
      <c r="AC45" s="59"/>
      <c r="AD45" s="59"/>
      <c r="AG45" s="59"/>
      <c r="AI45" s="59"/>
    </row>
    <row r="46" spans="5:35" ht="113" customHeight="1" x14ac:dyDescent="0.2">
      <c r="E46" s="5"/>
      <c r="F46" s="5"/>
      <c r="G46" s="5"/>
      <c r="H46" s="5"/>
      <c r="I46" s="57"/>
      <c r="M46" s="262" t="s">
        <v>502</v>
      </c>
      <c r="N46" s="266"/>
      <c r="O46" s="53"/>
      <c r="P46" s="53"/>
      <c r="Q46" s="53"/>
      <c r="R46" s="54"/>
      <c r="S46" s="55"/>
      <c r="T46" s="55"/>
      <c r="U46" s="56"/>
      <c r="V46" s="56"/>
      <c r="W46" s="58"/>
      <c r="X46" s="58"/>
      <c r="Y46" s="58"/>
      <c r="AA46" s="59"/>
      <c r="AB46" s="59"/>
      <c r="AC46" s="59"/>
      <c r="AD46" s="59"/>
      <c r="AG46" s="59"/>
      <c r="AI46" s="59"/>
    </row>
    <row r="47" spans="5:35" x14ac:dyDescent="0.2">
      <c r="N47" s="267" t="str">
        <f>_xlfn.CONCAT(N44:N46)</f>
        <v/>
      </c>
      <c r="O47" s="5" t="s">
        <v>22</v>
      </c>
    </row>
  </sheetData>
  <mergeCells count="5">
    <mergeCell ref="E6:N10"/>
    <mergeCell ref="E13:N14"/>
    <mergeCell ref="E15:N15"/>
    <mergeCell ref="E26:F26"/>
    <mergeCell ref="H26:K26"/>
  </mergeCells>
  <conditionalFormatting sqref="D1:D2 AA1:AA2">
    <cfRule type="expression" dxfId="310" priority="7">
      <formula>$D$2/$E$2&gt;=0.05</formula>
    </cfRule>
  </conditionalFormatting>
  <conditionalFormatting sqref="E1:E2 AB1:AB2">
    <cfRule type="expression" dxfId="309" priority="8">
      <formula>$D$2/$E$2&gt;=0.1</formula>
    </cfRule>
  </conditionalFormatting>
  <conditionalFormatting sqref="F1:F2 AC1:AC2">
    <cfRule type="expression" dxfId="308" priority="9">
      <formula>$D$2/$E$2&gt;=0.15</formula>
    </cfRule>
  </conditionalFormatting>
  <conditionalFormatting sqref="G1:G2 AD1:AD2">
    <cfRule type="expression" dxfId="307" priority="10">
      <formula>$D$2/$E$2&gt;=0.2</formula>
    </cfRule>
  </conditionalFormatting>
  <conditionalFormatting sqref="H1:H2 AE1:AE2">
    <cfRule type="expression" dxfId="306" priority="11">
      <formula>$D$2/$E$2&gt;=0.25</formula>
    </cfRule>
  </conditionalFormatting>
  <conditionalFormatting sqref="I1:I2 AF1:AF2">
    <cfRule type="expression" dxfId="305" priority="12">
      <formula>$D$2/$E$2&gt;=0.3</formula>
    </cfRule>
  </conditionalFormatting>
  <conditionalFormatting sqref="J1:J2 AG1:AG2">
    <cfRule type="expression" dxfId="304" priority="13">
      <formula>$D$2/$E$2&gt;=0.35</formula>
    </cfRule>
  </conditionalFormatting>
  <conditionalFormatting sqref="K1:K2 AH1:AH2">
    <cfRule type="expression" dxfId="303" priority="14">
      <formula>$D$2/$E$2&gt;=0.4</formula>
    </cfRule>
  </conditionalFormatting>
  <conditionalFormatting sqref="L1:L2 AI1:AI2">
    <cfRule type="expression" dxfId="302" priority="15">
      <formula>$D$2/$E$2&gt;=0.45</formula>
    </cfRule>
  </conditionalFormatting>
  <conditionalFormatting sqref="N1:N2 AK1:AK2">
    <cfRule type="expression" dxfId="301" priority="17">
      <formula>$D$2/$E$2&gt;=0.55</formula>
    </cfRule>
  </conditionalFormatting>
  <conditionalFormatting sqref="O1:O2 AL1:AL2">
    <cfRule type="expression" dxfId="300" priority="18">
      <formula>$D$2/$E$2&gt;=0.6</formula>
    </cfRule>
  </conditionalFormatting>
  <conditionalFormatting sqref="P1:P2 AM1:AM2">
    <cfRule type="expression" dxfId="299" priority="19">
      <formula>$D$2/$E$2&gt;=0.65</formula>
    </cfRule>
  </conditionalFormatting>
  <conditionalFormatting sqref="Q1:Q2 AN1:AN2">
    <cfRule type="expression" dxfId="298" priority="20">
      <formula>$D$2/$E$2&gt;=0.7</formula>
    </cfRule>
  </conditionalFormatting>
  <conditionalFormatting sqref="M1:M2 AJ1:AJ2">
    <cfRule type="expression" dxfId="297" priority="16">
      <formula>$D$2/$E$2&gt;=0.5</formula>
    </cfRule>
  </conditionalFormatting>
  <conditionalFormatting sqref="S1">
    <cfRule type="expression" dxfId="296" priority="6">
      <formula>$S$1&lt;&gt;""</formula>
    </cfRule>
  </conditionalFormatting>
  <conditionalFormatting sqref="D1:R2 AA1:AR2 S2:U2 T1:U1">
    <cfRule type="expression" dxfId="295" priority="5" stopIfTrue="1">
      <formula>$S$1="Feedback OFF"</formula>
    </cfRule>
  </conditionalFormatting>
  <conditionalFormatting sqref="R1:R2 AO1:AO2">
    <cfRule type="expression" dxfId="294" priority="21">
      <formula>$D$2/$E$2&gt;=0.75</formula>
    </cfRule>
  </conditionalFormatting>
  <conditionalFormatting sqref="S1:S2 AP1:AP2">
    <cfRule type="expression" dxfId="293" priority="22">
      <formula>$D$2/$E$2&gt;=0.8</formula>
    </cfRule>
  </conditionalFormatting>
  <conditionalFormatting sqref="T1:T2 AQ1:AQ2">
    <cfRule type="expression" dxfId="292" priority="23">
      <formula>$D$2/$E$2&gt;=0.85</formula>
    </cfRule>
  </conditionalFormatting>
  <conditionalFormatting sqref="U1:U2 AR1:AR2">
    <cfRule type="expression" dxfId="291" priority="24">
      <formula>$D$2/$E$2&gt;=1</formula>
    </cfRule>
  </conditionalFormatting>
  <conditionalFormatting sqref="A3:AA100">
    <cfRule type="expression" dxfId="285" priority="2" stopIfTrue="1">
      <formula>$G$2="DRAGGING CELLS IS NOT PERMITTED. PLEASE UNDO LAST ACTION!!"</formula>
    </cfRule>
  </conditionalFormatting>
  <dataValidations count="2">
    <dataValidation type="list" allowBlank="1" showInputMessage="1" showErrorMessage="1" sqref="N44:N46" xr:uid="{E88C5882-880F-7840-BE7F-5E03AF9D1572}">
      <formula1>"A,B,C,D"</formula1>
    </dataValidation>
    <dataValidation type="list" allowBlank="1" showInputMessage="1" showErrorMessage="1" sqref="S1" xr:uid="{9CCD60BF-152F-4C40-9AE3-9B01AB0AD7C9}">
      <formula1>"Feedback ON, Taunting ON, Feedback OFF"</formula1>
    </dataValidation>
  </dataValidations>
  <pageMargins left="0.75" right="0.75" top="1" bottom="1" header="0.5" footer="0.5"/>
  <pageSetup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5" stopIfTrue="1" id="{73D7434C-D3F7-FD43-8446-341BFC57AC01}">
            <xm:f>AND(('1 Formula CalculationSC'!$D$2/'1 Formula CalculationSC'!$E$2&gt;=Scoreboard!$F$19),$S$1&lt;&gt;"Feedback OFF",IF('1 Formula CalculationSC'!A3=FeedbackSFX!$C$2, TRUE, FALSE))</xm:f>
            <x14:dxf>
              <fill>
                <patternFill>
                  <bgColor rgb="FFCEEED0"/>
                </patternFill>
              </fill>
            </x14:dxf>
          </x14:cfRule>
          <x14:cfRule type="expression" priority="26" stopIfTrue="1" id="{0127EB3A-FC72-4848-9E70-3AA2F3A5A2AF}">
            <xm:f>AND(('1 Formula CalculationSC'!$D$2/'1 Formula CalculationSC'!$E$2&gt;=Scoreboard!$F$19),$S$1&lt;&gt;"Feedback OFF",IF('1 Formula CalculationSC'!A3=FeedbackSFX!$K$2, TRUE, FALSE))</xm:f>
            <x14:dxf>
              <fill>
                <patternFill>
                  <bgColor rgb="FFFFFF64"/>
                </patternFill>
              </fill>
            </x14:dxf>
          </x14:cfRule>
          <x14:cfRule type="expression" priority="27" stopIfTrue="1" id="{F5C1AA95-4268-FA4D-BBBB-12B7D1D849A8}">
            <xm:f>AND(('1 Formula CalculationSC'!$D$2/'1 Formula CalculationSC'!$E$2&gt;=Scoreboard!$F$19),$S$1&lt;&gt;"Feedback OFF",AND(IF('1 Formula CalculationSC'!A3&lt;&gt;FeedbackSFX!$C$2, TRUE, FALSE),'1 Formula CalculationSC'!A3&lt;&gt;"",_xlfn.ISFORMULA('1 Formula CalculationSC'!A3)))</xm:f>
            <x14:dxf>
              <fill>
                <patternFill>
                  <bgColor rgb="FFFF99CC"/>
                </patternFill>
              </fill>
            </x14:dxf>
          </x14:cfRule>
          <xm:sqref>A3:AO47</xm:sqref>
        </x14:conditionalFormatting>
        <x14:conditionalFormatting xmlns:xm="http://schemas.microsoft.com/office/excel/2006/main">
          <x14:cfRule type="expression" priority="4" stopIfTrue="1" id="{44EA6670-5A39-214A-921A-413C9B587738}">
            <xm:f>Scoreboard!$F$21&lt;&gt;""</xm:f>
            <x14:dxf>
              <font>
                <color rgb="FF9C0006"/>
              </font>
              <fill>
                <patternFill>
                  <fgColor indexed="64"/>
                  <bgColor rgb="FFFFC7CE"/>
                </patternFill>
              </fill>
            </x14:dxf>
          </x14:cfRule>
          <xm:sqref>L1:Q1</xm:sqref>
        </x14:conditionalFormatting>
        <x14:conditionalFormatting xmlns:xm="http://schemas.microsoft.com/office/excel/2006/main">
          <x14:cfRule type="expression" priority="1" stopIfTrue="1" id="{AA4DC21C-CC7F-3F4A-AEC6-0545D08A7716}">
            <xm:f>Scoreboard!$E$4="Excel version: Invalid"</xm:f>
            <x14:dxf>
              <font>
                <color rgb="FF9C0006"/>
              </font>
              <fill>
                <patternFill>
                  <fgColor indexed="64"/>
                  <bgColor rgb="FFFFC7CE"/>
                </patternFill>
              </fill>
            </x14:dxf>
          </x14:cfRule>
          <x14:cfRule type="expression" priority="3" stopIfTrue="1" id="{9E736298-AFFD-5341-8567-7B6FC21CE970}">
            <xm:f>Scoreboard!$F$21&lt;&gt;""</xm:f>
            <x14:dxf>
              <font>
                <color rgb="FF9C0006"/>
              </font>
              <fill>
                <patternFill>
                  <fgColor indexed="64"/>
                  <bgColor rgb="FFFFC7CE"/>
                </patternFill>
              </fill>
            </x14:dxf>
          </x14:cfRule>
          <xm:sqref>A3:AA100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5198A-26A8-F543-BD4F-C3111995B0F3}">
  <sheetPr>
    <tabColor rgb="FF4FADEA"/>
  </sheetPr>
  <dimension ref="D1:AR47"/>
  <sheetViews>
    <sheetView showGridLines="0" zoomScaleNormal="100" zoomScalePageLayoutView="80" workbookViewId="0">
      <pane ySplit="2" topLeftCell="A3" activePane="bottomLeft" state="frozen"/>
      <selection pane="bottomLeft" activeCell="A3" sqref="A3:XFD3"/>
    </sheetView>
  </sheetViews>
  <sheetFormatPr baseColWidth="10" defaultColWidth="9" defaultRowHeight="9" x14ac:dyDescent="0.15"/>
  <cols>
    <col min="1" max="3" width="1" style="288" customWidth="1"/>
    <col min="4" max="4" width="1.6640625" style="288" customWidth="1"/>
    <col min="5" max="5" width="10" style="289" customWidth="1"/>
    <col min="6" max="6" width="9.33203125" style="289" customWidth="1"/>
    <col min="7" max="7" width="6" style="289" customWidth="1"/>
    <col min="8" max="8" width="7.6640625" style="289" customWidth="1"/>
    <col min="9" max="9" width="12.5" style="288" bestFit="1" customWidth="1"/>
    <col min="10" max="10" width="15.33203125" style="288" bestFit="1" customWidth="1"/>
    <col min="11" max="11" width="9.1640625" style="288" bestFit="1" customWidth="1"/>
    <col min="12" max="12" width="9" style="288"/>
    <col min="13" max="13" width="75.6640625" style="288" customWidth="1"/>
    <col min="14" max="14" width="12.6640625" style="288" customWidth="1"/>
    <col min="15" max="15" width="9.6640625" style="288" customWidth="1"/>
    <col min="16" max="17" width="8.33203125" style="288" customWidth="1"/>
    <col min="18" max="18" width="7" style="288" customWidth="1"/>
    <col min="19" max="19" width="10.5" style="288" customWidth="1"/>
    <col min="20" max="20" width="16.33203125" style="288" customWidth="1"/>
    <col min="21" max="23" width="9" style="288"/>
    <col min="24" max="25" width="9" style="288" customWidth="1"/>
    <col min="26" max="26" width="25.33203125" style="288" customWidth="1"/>
    <col min="27" max="34" width="9" style="288"/>
    <col min="35" max="35" width="9.1640625" style="288" bestFit="1" customWidth="1"/>
    <col min="36" max="16384" width="9" style="288"/>
  </cols>
  <sheetData>
    <row r="1" spans="4:44" s="287" customFormat="1" ht="22" customHeight="1" x14ac:dyDescent="0.15">
      <c r="D1" s="301" t="s">
        <v>503</v>
      </c>
      <c r="E1" s="301" t="s">
        <v>504</v>
      </c>
      <c r="F1" s="301" t="s">
        <v>505</v>
      </c>
      <c r="G1" s="302" t="str" cm="1">
        <f t="array" aca="1" ref="G1" ca="1">IFERROR(
    _xlfn.LET(
        _xlpm.FileName, MID(CELL("filename", D1), FIND("]", CELL("filename", D1)) + 1, 255),
        _xlpm.DynamicRef, INDIRECT("'#_" &amp; _xlpm.FileName &amp; "'!" &amp; F2),
        IF(
            TYPE(_xlpm.DynamicRef) = 1,
            VLOOKUP(
                CELL("format", _xlpm.DynamicRef),
                FormatCodesSFX!$A$4:$B$53,
                2,
                FALSE
            ),
            _xlfn.SWITCH(
                TYPE(_xlpm.DynamicRef),
                2, "short text",
                4, "logical",
                16, "error",
                64, "long text",
                "Other"
            )
        )
    ),
    "Error in formula"
)</f>
        <v>error</v>
      </c>
      <c r="H1" s="301"/>
      <c r="I1" s="301"/>
      <c r="J1" s="301"/>
      <c r="K1" s="301"/>
      <c r="L1" s="302" t="str">
        <f>'1 Formula CalculationSC'!$L$1</f>
        <v>Joe Bobcat</v>
      </c>
      <c r="M1" s="302"/>
      <c r="N1" s="302"/>
      <c r="O1" s="302" t="s">
        <v>506</v>
      </c>
      <c r="P1" s="302"/>
      <c r="Q1" s="302"/>
      <c r="R1" s="302"/>
      <c r="S1" s="302" t="s">
        <v>507</v>
      </c>
      <c r="T1" s="302"/>
      <c r="U1" s="302"/>
      <c r="V1" s="286"/>
      <c r="W1" s="286"/>
      <c r="X1" s="286"/>
      <c r="Y1" s="286"/>
      <c r="Z1" s="286"/>
      <c r="AA1" s="301" t="str">
        <f t="shared" ref="AA1:AD2" si="0">D1</f>
        <v>earned</v>
      </c>
      <c r="AB1" s="301" t="str">
        <f t="shared" si="0"/>
        <v>possible</v>
      </c>
      <c r="AC1" s="301" t="str">
        <f t="shared" si="0"/>
        <v>cell</v>
      </c>
      <c r="AD1" s="302" t="str">
        <f t="shared" ca="1" si="0"/>
        <v>error</v>
      </c>
      <c r="AE1" s="301"/>
      <c r="AF1" s="301"/>
      <c r="AG1" s="286"/>
      <c r="AH1" s="286"/>
      <c r="AI1" s="302" t="str">
        <f>L1</f>
        <v>Joe Bobcat</v>
      </c>
      <c r="AJ1" s="302"/>
      <c r="AK1" s="286"/>
      <c r="AL1" s="286"/>
      <c r="AM1" s="286"/>
      <c r="AN1" s="286"/>
      <c r="AO1" s="302" t="s">
        <v>506</v>
      </c>
      <c r="AP1" s="286"/>
      <c r="AQ1" s="286"/>
      <c r="AR1" s="286"/>
    </row>
    <row r="2" spans="4:44" s="287" customFormat="1" ht="23" customHeight="1" x14ac:dyDescent="0.15">
      <c r="D2" s="301">
        <f ca="1">'1 Formula CalculationSC'!$D$2</f>
        <v>0</v>
      </c>
      <c r="E2" s="306">
        <f>'1 Formula CalculationSC'!$E$2</f>
        <v>17</v>
      </c>
      <c r="F2" s="301" t="str" cm="1">
        <f t="array" aca="1" ref="F2" ca="1">SUBSTITUTE(IF(LEN(CELL("address"))&lt;15,CELL("address"),""),"$","")</f>
        <v/>
      </c>
      <c r="G2" s="302" t="str" cm="1">
        <f t="array" aca="1" ref="G2" ca="1">IF(ISNUMBER(SEARCH("#REF!",_xlfn.SINGLE(_xlfn.FORMULATEXT(INDIRECT("'1 Formula CalculationSC'!" &amp; F2))))), "DRAGGING CELLS IS NOT PERMITTED. PLEASE UNDO LAST ACTION!!",IF(IF('1 Formula CalculationSC'!E2=0,1,'1 Formula CalculationSC'!F2/'1 Formula CalculationSC'!E2)&gt;=Scoreboard!$F$19,IF(ISNUMBER(SEARCH("#REF!",_xlfn.SINGLE(_xlfn.FORMULATEXT(INDIRECT("'1 Formula CalculationSC'!"&amp;F2))))),"DRAGGING CELLS IS NOT PERMITTED. PLEASE UNDO LAST ACTION!!",IF($S$1&lt;&gt;"Feedback OFF",IFERROR(HLOOKUP(INDIRECT("'1 Formula CalculationSC'!"&amp;F2),FeedbackSFX!$B$2:$N$10,IF($S$1="Feedback ON", 2, FeedbackSFX!B1), FALSE), ""),"")),"Earn "&amp;TEXT(Scoreboard!$F$19,"0%")&amp;" to unlock score and feedback."))</f>
        <v/>
      </c>
      <c r="H2" s="301"/>
      <c r="I2" s="301"/>
      <c r="J2" s="301"/>
      <c r="K2" s="301"/>
      <c r="L2" s="307"/>
      <c r="M2" s="301"/>
      <c r="N2" s="301"/>
      <c r="O2" s="301"/>
      <c r="P2" s="301"/>
      <c r="Q2" s="301"/>
      <c r="R2" s="301"/>
      <c r="S2" s="301"/>
      <c r="T2" s="301"/>
      <c r="U2" s="301"/>
      <c r="V2" s="286"/>
      <c r="W2" s="286"/>
      <c r="X2" s="286"/>
      <c r="Y2" s="286"/>
      <c r="Z2" s="286"/>
      <c r="AA2" s="308">
        <f t="shared" ca="1" si="0"/>
        <v>0</v>
      </c>
      <c r="AB2" s="308">
        <f t="shared" si="0"/>
        <v>17</v>
      </c>
      <c r="AC2" s="308" t="str">
        <f t="shared" ca="1" si="0"/>
        <v/>
      </c>
      <c r="AD2" s="302" t="str">
        <f t="shared" ca="1" si="0"/>
        <v/>
      </c>
      <c r="AE2" s="301"/>
      <c r="AF2" s="301"/>
      <c r="AG2" s="286"/>
      <c r="AH2" s="286"/>
      <c r="AI2" s="286"/>
      <c r="AJ2" s="286"/>
      <c r="AK2" s="286"/>
      <c r="AL2" s="286"/>
      <c r="AM2" s="286"/>
      <c r="AN2" s="286"/>
      <c r="AO2" s="286"/>
      <c r="AP2" s="286"/>
      <c r="AQ2" s="286"/>
      <c r="AR2" s="286"/>
    </row>
    <row r="3" spans="4:44" ht="5" customHeight="1" x14ac:dyDescent="0.15"/>
    <row r="5" spans="4:44" x14ac:dyDescent="0.15">
      <c r="E5" s="303" t="s">
        <v>0</v>
      </c>
    </row>
    <row r="6" spans="4:44" ht="15" customHeight="1" x14ac:dyDescent="0.15">
      <c r="E6" s="290" t="s">
        <v>509</v>
      </c>
      <c r="F6" s="290"/>
      <c r="G6" s="290"/>
      <c r="H6" s="290"/>
      <c r="I6" s="290"/>
      <c r="J6" s="290"/>
      <c r="K6" s="290"/>
      <c r="L6" s="290"/>
      <c r="M6" s="290"/>
      <c r="N6" s="290"/>
    </row>
    <row r="7" spans="4:44" ht="13" customHeight="1" x14ac:dyDescent="0.15">
      <c r="E7" s="290"/>
      <c r="F7" s="290"/>
      <c r="G7" s="290"/>
      <c r="H7" s="290"/>
      <c r="I7" s="290"/>
      <c r="J7" s="290"/>
      <c r="K7" s="290"/>
      <c r="L7" s="290"/>
      <c r="M7" s="290"/>
      <c r="N7" s="290"/>
    </row>
    <row r="8" spans="4:44" ht="13" customHeight="1" x14ac:dyDescent="0.15">
      <c r="E8" s="290"/>
      <c r="F8" s="290"/>
      <c r="G8" s="290"/>
      <c r="H8" s="290"/>
      <c r="I8" s="290"/>
      <c r="J8" s="290"/>
      <c r="K8" s="290"/>
      <c r="L8" s="290"/>
      <c r="M8" s="290"/>
      <c r="N8" s="290"/>
    </row>
    <row r="9" spans="4:44" ht="13" customHeight="1" x14ac:dyDescent="0.15">
      <c r="E9" s="290"/>
      <c r="F9" s="290"/>
      <c r="G9" s="290"/>
      <c r="H9" s="290"/>
      <c r="I9" s="290"/>
      <c r="J9" s="290"/>
      <c r="K9" s="290"/>
      <c r="L9" s="290"/>
      <c r="M9" s="290"/>
      <c r="N9" s="290"/>
    </row>
    <row r="10" spans="4:44" ht="13" customHeight="1" x14ac:dyDescent="0.15">
      <c r="E10" s="290"/>
      <c r="F10" s="290"/>
      <c r="G10" s="290"/>
      <c r="H10" s="290"/>
      <c r="I10" s="290"/>
      <c r="J10" s="290"/>
      <c r="K10" s="290"/>
      <c r="L10" s="290"/>
      <c r="M10" s="290"/>
      <c r="N10" s="290"/>
    </row>
    <row r="12" spans="4:44" x14ac:dyDescent="0.15">
      <c r="E12" s="303" t="s">
        <v>2</v>
      </c>
    </row>
    <row r="13" spans="4:44" x14ac:dyDescent="0.15">
      <c r="E13" s="291" t="s">
        <v>3</v>
      </c>
      <c r="F13" s="291"/>
      <c r="G13" s="291"/>
      <c r="H13" s="291"/>
      <c r="I13" s="291"/>
      <c r="J13" s="291"/>
      <c r="K13" s="291"/>
      <c r="L13" s="291"/>
      <c r="M13" s="291"/>
      <c r="N13" s="291"/>
    </row>
    <row r="14" spans="4:44" x14ac:dyDescent="0.15">
      <c r="E14" s="291"/>
      <c r="F14" s="291"/>
      <c r="G14" s="291"/>
      <c r="H14" s="291"/>
      <c r="I14" s="291"/>
      <c r="J14" s="291"/>
      <c r="K14" s="291"/>
      <c r="L14" s="291"/>
      <c r="M14" s="291"/>
      <c r="N14" s="291"/>
    </row>
    <row r="15" spans="4:44" x14ac:dyDescent="0.15">
      <c r="E15" s="292" t="s">
        <v>4</v>
      </c>
      <c r="F15" s="292"/>
      <c r="G15" s="292"/>
      <c r="H15" s="292"/>
      <c r="I15" s="292"/>
      <c r="J15" s="292"/>
      <c r="K15" s="292"/>
      <c r="L15" s="292"/>
      <c r="M15" s="292"/>
      <c r="N15" s="292"/>
    </row>
    <row r="16" spans="4:44" x14ac:dyDescent="0.15">
      <c r="E16" s="304" t="s">
        <v>5</v>
      </c>
    </row>
    <row r="17" spans="5:35" x14ac:dyDescent="0.15">
      <c r="E17" s="304" t="s">
        <v>6</v>
      </c>
    </row>
    <row r="18" spans="5:35" x14ac:dyDescent="0.15">
      <c r="E18" s="305"/>
    </row>
    <row r="19" spans="5:35" x14ac:dyDescent="0.15">
      <c r="E19" s="305"/>
    </row>
    <row r="20" spans="5:35" x14ac:dyDescent="0.15">
      <c r="E20" s="305"/>
    </row>
    <row r="21" spans="5:35" x14ac:dyDescent="0.15">
      <c r="E21" s="305"/>
    </row>
    <row r="22" spans="5:35" x14ac:dyDescent="0.15">
      <c r="E22" s="305"/>
      <c r="Q22" s="293"/>
    </row>
    <row r="23" spans="5:35" x14ac:dyDescent="0.15">
      <c r="E23" s="305"/>
    </row>
    <row r="26" spans="5:35" ht="16" customHeight="1" x14ac:dyDescent="0.15">
      <c r="E26" s="309" t="s">
        <v>7</v>
      </c>
      <c r="F26" s="309"/>
      <c r="H26" s="309" t="s">
        <v>8</v>
      </c>
      <c r="I26" s="309"/>
      <c r="J26" s="309"/>
      <c r="K26" s="309"/>
    </row>
    <row r="27" spans="5:35" x14ac:dyDescent="0.15">
      <c r="E27" s="307" t="s">
        <v>9</v>
      </c>
      <c r="F27" s="307" t="s">
        <v>10</v>
      </c>
      <c r="H27" s="307" t="s">
        <v>11</v>
      </c>
      <c r="I27" s="307" t="s">
        <v>12</v>
      </c>
      <c r="J27" s="307" t="s">
        <v>510</v>
      </c>
      <c r="K27" s="307" t="s">
        <v>511</v>
      </c>
    </row>
    <row r="28" spans="5:35" x14ac:dyDescent="0.15">
      <c r="E28" s="289" t="s">
        <v>15</v>
      </c>
      <c r="F28" s="310">
        <v>2.25</v>
      </c>
      <c r="H28" s="289">
        <v>5</v>
      </c>
      <c r="I28" s="289">
        <v>5</v>
      </c>
      <c r="J28" s="311">
        <f>F28+F29*H28+F30*H28*I28+F31*I28^F32</f>
        <v>138.10339887498947</v>
      </c>
      <c r="K28" s="312">
        <f>(F28*H28)+(((F29*I28)/F30)+F31)+(F31*H28)</f>
        <v>13.375786163522012</v>
      </c>
    </row>
    <row r="29" spans="5:35" x14ac:dyDescent="0.15">
      <c r="E29" s="289" t="s">
        <v>16</v>
      </c>
      <c r="F29" s="310">
        <v>-3.14</v>
      </c>
      <c r="H29" s="289">
        <v>0</v>
      </c>
      <c r="I29" s="289">
        <v>1</v>
      </c>
      <c r="J29" s="311">
        <f t="shared" ref="J29:J41" si="1">F$28+F$29*H29+F$30*H29*I29+F$31*I29^F$32</f>
        <v>4.25</v>
      </c>
      <c r="K29" s="312">
        <f t="shared" ref="K29:K41" si="2">(F$28*H29)+(((F$29*I29)/F$30)+F$31)+(F$31*H29)</f>
        <v>2.515723270440251E-2</v>
      </c>
    </row>
    <row r="30" spans="5:35" ht="10" x14ac:dyDescent="0.15">
      <c r="E30" s="294" t="s">
        <v>17</v>
      </c>
      <c r="F30" s="313">
        <v>1.59</v>
      </c>
      <c r="G30" s="294"/>
      <c r="H30" s="289">
        <v>0</v>
      </c>
      <c r="I30" s="289">
        <v>2</v>
      </c>
      <c r="J30" s="311">
        <f t="shared" si="1"/>
        <v>13.563708498984761</v>
      </c>
      <c r="K30" s="312">
        <f>(F$28*H30)+(((F$29*I30)/F$30)+F$31)+(F$31*H30)</f>
        <v>-1.949685534591195</v>
      </c>
      <c r="L30" s="295"/>
      <c r="W30" s="294"/>
      <c r="X30" s="294"/>
      <c r="Y30" s="294"/>
    </row>
    <row r="31" spans="5:35" x14ac:dyDescent="0.15">
      <c r="E31" s="289" t="s">
        <v>18</v>
      </c>
      <c r="F31" s="310">
        <v>2</v>
      </c>
      <c r="H31" s="289">
        <v>0</v>
      </c>
      <c r="I31" s="289">
        <v>3</v>
      </c>
      <c r="J31" s="311">
        <f>F$28+F$29*H31+F$30*H31*I31+F$31*I31^F$32</f>
        <v>33.426914536239806</v>
      </c>
      <c r="K31" s="312">
        <f t="shared" si="2"/>
        <v>-3.9245283018867925</v>
      </c>
      <c r="W31" s="285"/>
      <c r="X31" s="285"/>
      <c r="Y31" s="285"/>
      <c r="AA31" s="296"/>
      <c r="AB31" s="296"/>
      <c r="AC31" s="296"/>
      <c r="AD31" s="296"/>
      <c r="AG31" s="296"/>
      <c r="AH31" s="296"/>
      <c r="AI31" s="296"/>
    </row>
    <row r="32" spans="5:35" x14ac:dyDescent="0.15">
      <c r="E32" s="289" t="s">
        <v>19</v>
      </c>
      <c r="F32" s="310">
        <v>2.5</v>
      </c>
      <c r="H32" s="289">
        <v>0</v>
      </c>
      <c r="I32" s="289">
        <v>4</v>
      </c>
      <c r="J32" s="311">
        <f t="shared" si="1"/>
        <v>66.25</v>
      </c>
      <c r="K32" s="312">
        <f t="shared" si="2"/>
        <v>-5.89937106918239</v>
      </c>
      <c r="W32" s="285"/>
      <c r="X32" s="285"/>
      <c r="Y32" s="285"/>
      <c r="AA32" s="296"/>
      <c r="AB32" s="296"/>
      <c r="AC32" s="296"/>
      <c r="AD32" s="296"/>
      <c r="AG32" s="296"/>
      <c r="AI32" s="296"/>
    </row>
    <row r="33" spans="5:35" x14ac:dyDescent="0.15">
      <c r="H33" s="289">
        <v>1</v>
      </c>
      <c r="I33" s="289">
        <v>0</v>
      </c>
      <c r="J33" s="311">
        <f t="shared" si="1"/>
        <v>-0.89000000000000012</v>
      </c>
      <c r="K33" s="312">
        <f t="shared" si="2"/>
        <v>6.25</v>
      </c>
      <c r="W33" s="285"/>
      <c r="X33" s="285"/>
      <c r="Y33" s="285"/>
      <c r="AA33" s="296"/>
      <c r="AB33" s="296"/>
      <c r="AC33" s="296"/>
      <c r="AD33" s="296"/>
      <c r="AG33" s="296"/>
      <c r="AI33" s="296"/>
    </row>
    <row r="34" spans="5:35" x14ac:dyDescent="0.15">
      <c r="E34" s="288"/>
      <c r="F34" s="288"/>
      <c r="G34" s="288"/>
      <c r="H34" s="289">
        <v>1</v>
      </c>
      <c r="I34" s="289">
        <v>1</v>
      </c>
      <c r="J34" s="311">
        <f t="shared" si="1"/>
        <v>2.7</v>
      </c>
      <c r="K34" s="312">
        <f t="shared" si="2"/>
        <v>4.2751572327044025</v>
      </c>
      <c r="N34" s="297"/>
      <c r="O34" s="289"/>
      <c r="P34" s="289"/>
      <c r="Q34" s="289"/>
      <c r="S34" s="298"/>
      <c r="T34" s="298"/>
      <c r="U34" s="296"/>
      <c r="V34" s="296"/>
      <c r="W34" s="285"/>
      <c r="X34" s="285"/>
      <c r="Y34" s="285"/>
      <c r="AA34" s="296"/>
      <c r="AB34" s="296"/>
      <c r="AC34" s="296"/>
      <c r="AD34" s="296"/>
      <c r="AG34" s="296"/>
      <c r="AI34" s="296"/>
    </row>
    <row r="35" spans="5:35" hidden="1" x14ac:dyDescent="0.15">
      <c r="E35" s="288"/>
      <c r="F35" s="288"/>
      <c r="G35" s="288"/>
      <c r="I35" s="289">
        <v>1009</v>
      </c>
      <c r="J35" s="311"/>
      <c r="K35" s="312"/>
      <c r="N35" s="297"/>
      <c r="O35" s="289"/>
      <c r="P35" s="289"/>
      <c r="Q35" s="289"/>
      <c r="S35" s="298"/>
      <c r="T35" s="298"/>
      <c r="U35" s="296"/>
      <c r="V35" s="296"/>
      <c r="W35" s="285"/>
      <c r="X35" s="285"/>
      <c r="Y35" s="285"/>
      <c r="AA35" s="296"/>
      <c r="AB35" s="296"/>
      <c r="AC35" s="296"/>
      <c r="AD35" s="296"/>
      <c r="AG35" s="296"/>
      <c r="AI35" s="296"/>
    </row>
    <row r="36" spans="5:35" x14ac:dyDescent="0.15">
      <c r="E36" s="288"/>
      <c r="F36" s="288"/>
      <c r="G36" s="288"/>
      <c r="H36" s="289">
        <v>1</v>
      </c>
      <c r="I36" s="289">
        <v>2</v>
      </c>
      <c r="J36" s="311">
        <f t="shared" si="1"/>
        <v>13.603708498984762</v>
      </c>
      <c r="K36" s="312">
        <f t="shared" si="2"/>
        <v>2.300314465408805</v>
      </c>
      <c r="N36" s="297"/>
      <c r="O36" s="289"/>
      <c r="P36" s="289"/>
      <c r="Q36" s="289"/>
      <c r="S36" s="298"/>
      <c r="T36" s="298"/>
      <c r="U36" s="296"/>
      <c r="V36" s="296"/>
      <c r="W36" s="285"/>
      <c r="X36" s="285"/>
      <c r="Y36" s="285"/>
      <c r="AA36" s="296"/>
      <c r="AB36" s="296"/>
      <c r="AC36" s="296"/>
      <c r="AD36" s="296"/>
      <c r="AG36" s="296"/>
      <c r="AI36" s="296"/>
    </row>
    <row r="37" spans="5:35" x14ac:dyDescent="0.15">
      <c r="E37" s="288"/>
      <c r="F37" s="288"/>
      <c r="G37" s="288"/>
      <c r="H37" s="289">
        <v>1</v>
      </c>
      <c r="I37" s="289">
        <v>3</v>
      </c>
      <c r="J37" s="311">
        <f t="shared" si="1"/>
        <v>35.056914536239802</v>
      </c>
      <c r="K37" s="312">
        <f t="shared" si="2"/>
        <v>0.32547169811320753</v>
      </c>
      <c r="N37" s="297"/>
      <c r="O37" s="289"/>
      <c r="P37" s="289"/>
      <c r="Q37" s="289"/>
      <c r="S37" s="298"/>
      <c r="T37" s="298"/>
      <c r="U37" s="296"/>
      <c r="V37" s="296"/>
      <c r="W37" s="285"/>
      <c r="X37" s="299"/>
      <c r="Y37" s="285"/>
      <c r="AA37" s="296"/>
      <c r="AB37" s="296"/>
      <c r="AC37" s="296"/>
      <c r="AD37" s="296"/>
      <c r="AG37" s="296"/>
      <c r="AH37" s="296"/>
      <c r="AI37" s="296"/>
    </row>
    <row r="38" spans="5:35" x14ac:dyDescent="0.15">
      <c r="E38" s="288"/>
      <c r="F38" s="288"/>
      <c r="G38" s="288"/>
      <c r="H38" s="289">
        <v>1</v>
      </c>
      <c r="I38" s="289">
        <v>4</v>
      </c>
      <c r="J38" s="311">
        <f t="shared" si="1"/>
        <v>69.47</v>
      </c>
      <c r="K38" s="312">
        <f t="shared" si="2"/>
        <v>-1.64937106918239</v>
      </c>
      <c r="N38" s="297"/>
      <c r="O38" s="289"/>
      <c r="P38" s="289"/>
      <c r="Q38" s="289"/>
      <c r="S38" s="298"/>
      <c r="T38" s="298"/>
      <c r="U38" s="296"/>
      <c r="V38" s="296"/>
      <c r="W38" s="285"/>
      <c r="X38" s="285"/>
      <c r="Y38" s="285"/>
      <c r="AA38" s="296"/>
      <c r="AB38" s="296"/>
      <c r="AC38" s="296"/>
      <c r="AD38" s="296"/>
      <c r="AG38" s="296"/>
      <c r="AI38" s="296"/>
    </row>
    <row r="39" spans="5:35" x14ac:dyDescent="0.15">
      <c r="E39" s="288"/>
      <c r="F39" s="288"/>
      <c r="G39" s="288"/>
      <c r="H39" s="289">
        <v>2</v>
      </c>
      <c r="I39" s="289">
        <v>0</v>
      </c>
      <c r="J39" s="311">
        <f t="shared" si="1"/>
        <v>-4.03</v>
      </c>
      <c r="K39" s="312">
        <f t="shared" si="2"/>
        <v>10.5</v>
      </c>
      <c r="N39" s="297"/>
      <c r="O39" s="289"/>
      <c r="P39" s="289"/>
      <c r="Q39" s="289"/>
      <c r="S39" s="298"/>
      <c r="T39" s="298"/>
      <c r="U39" s="296"/>
      <c r="V39" s="296"/>
      <c r="W39" s="285"/>
      <c r="X39" s="285"/>
      <c r="Y39" s="285"/>
      <c r="AA39" s="296"/>
      <c r="AB39" s="296"/>
      <c r="AC39" s="296"/>
      <c r="AD39" s="296"/>
      <c r="AG39" s="296"/>
      <c r="AI39" s="296"/>
    </row>
    <row r="40" spans="5:35" x14ac:dyDescent="0.15">
      <c r="E40" s="288"/>
      <c r="F40" s="288"/>
      <c r="G40" s="288"/>
      <c r="H40" s="289">
        <v>2</v>
      </c>
      <c r="I40" s="289">
        <v>1</v>
      </c>
      <c r="J40" s="311">
        <f t="shared" si="1"/>
        <v>1.1499999999999999</v>
      </c>
      <c r="K40" s="312">
        <f t="shared" si="2"/>
        <v>8.5251572327044016</v>
      </c>
      <c r="N40" s="297"/>
      <c r="O40" s="289"/>
      <c r="P40" s="289"/>
      <c r="Q40" s="289"/>
      <c r="S40" s="298"/>
      <c r="T40" s="298"/>
      <c r="U40" s="296"/>
      <c r="V40" s="296"/>
      <c r="W40" s="285"/>
      <c r="X40" s="285"/>
      <c r="Y40" s="285"/>
      <c r="AA40" s="296"/>
      <c r="AB40" s="296"/>
      <c r="AC40" s="296"/>
      <c r="AD40" s="296"/>
      <c r="AG40" s="296"/>
      <c r="AI40" s="296"/>
    </row>
    <row r="41" spans="5:35" x14ac:dyDescent="0.15">
      <c r="E41" s="288"/>
      <c r="F41" s="288"/>
      <c r="G41" s="288"/>
      <c r="H41" s="289">
        <v>2</v>
      </c>
      <c r="I41" s="289">
        <v>2</v>
      </c>
      <c r="J41" s="311">
        <f t="shared" si="1"/>
        <v>13.643708498984761</v>
      </c>
      <c r="K41" s="312">
        <f t="shared" si="2"/>
        <v>6.550314465408805</v>
      </c>
      <c r="N41" s="297"/>
      <c r="O41" s="289"/>
      <c r="P41" s="289"/>
      <c r="Q41" s="289"/>
      <c r="S41" s="298"/>
      <c r="T41" s="298"/>
      <c r="U41" s="296"/>
      <c r="V41" s="296"/>
      <c r="W41" s="285"/>
      <c r="X41" s="285"/>
      <c r="Y41" s="285"/>
      <c r="AA41" s="296"/>
      <c r="AB41" s="296"/>
      <c r="AC41" s="296"/>
      <c r="AD41" s="296"/>
      <c r="AG41" s="296"/>
      <c r="AI41" s="296"/>
    </row>
    <row r="42" spans="5:35" x14ac:dyDescent="0.15">
      <c r="E42" s="288"/>
      <c r="F42" s="288"/>
      <c r="G42" s="288"/>
      <c r="H42" s="288"/>
      <c r="I42" s="300"/>
      <c r="N42" s="297"/>
      <c r="O42" s="289"/>
      <c r="P42" s="289"/>
      <c r="Q42" s="289"/>
      <c r="S42" s="298"/>
      <c r="T42" s="298"/>
      <c r="U42" s="296"/>
      <c r="V42" s="296"/>
      <c r="W42" s="285"/>
      <c r="X42" s="285"/>
      <c r="Y42" s="285"/>
      <c r="AA42" s="296"/>
      <c r="AB42" s="296"/>
      <c r="AC42" s="296"/>
      <c r="AD42" s="296"/>
      <c r="AG42" s="296"/>
      <c r="AI42" s="296"/>
    </row>
    <row r="43" spans="5:35" x14ac:dyDescent="0.15">
      <c r="E43" s="288"/>
      <c r="F43" s="288"/>
      <c r="G43" s="288"/>
      <c r="H43" s="288"/>
      <c r="I43" s="300"/>
      <c r="M43" s="314" t="s">
        <v>20</v>
      </c>
      <c r="N43" s="315" t="s">
        <v>21</v>
      </c>
      <c r="O43" s="289"/>
      <c r="P43" s="289"/>
      <c r="Q43" s="289"/>
      <c r="S43" s="298"/>
      <c r="T43" s="298"/>
      <c r="U43" s="296"/>
      <c r="V43" s="296"/>
      <c r="W43" s="285"/>
      <c r="X43" s="299"/>
      <c r="Y43" s="285"/>
      <c r="AA43" s="296"/>
      <c r="AB43" s="296"/>
      <c r="AC43" s="296"/>
      <c r="AD43" s="296"/>
      <c r="AG43" s="296"/>
      <c r="AH43" s="296"/>
      <c r="AI43" s="296"/>
    </row>
    <row r="44" spans="5:35" ht="113" customHeight="1" x14ac:dyDescent="0.15">
      <c r="E44" s="288"/>
      <c r="F44" s="288"/>
      <c r="G44" s="288"/>
      <c r="H44" s="288"/>
      <c r="I44" s="300"/>
      <c r="M44" s="316" t="s">
        <v>500</v>
      </c>
      <c r="N44" s="317" t="s">
        <v>18</v>
      </c>
      <c r="O44" s="289"/>
      <c r="P44" s="289"/>
      <c r="Q44" s="289"/>
      <c r="S44" s="298"/>
      <c r="T44" s="298"/>
      <c r="U44" s="296"/>
      <c r="V44" s="296"/>
      <c r="W44" s="285"/>
      <c r="X44" s="285"/>
      <c r="Y44" s="285"/>
      <c r="AA44" s="296"/>
      <c r="AB44" s="296"/>
      <c r="AC44" s="296"/>
      <c r="AD44" s="296"/>
      <c r="AG44" s="296"/>
      <c r="AI44" s="296"/>
    </row>
    <row r="45" spans="5:35" ht="113" customHeight="1" x14ac:dyDescent="0.15">
      <c r="E45" s="288"/>
      <c r="F45" s="288"/>
      <c r="G45" s="288"/>
      <c r="H45" s="288"/>
      <c r="I45" s="300"/>
      <c r="M45" s="316" t="s">
        <v>501</v>
      </c>
      <c r="N45" s="317" t="s">
        <v>15</v>
      </c>
      <c r="O45" s="289"/>
      <c r="P45" s="289"/>
      <c r="Q45" s="289"/>
      <c r="S45" s="298"/>
      <c r="T45" s="298"/>
      <c r="U45" s="296"/>
      <c r="V45" s="296"/>
      <c r="W45" s="285"/>
      <c r="X45" s="285"/>
      <c r="Y45" s="285"/>
      <c r="AA45" s="296"/>
      <c r="AB45" s="296"/>
      <c r="AC45" s="296"/>
      <c r="AD45" s="296"/>
      <c r="AG45" s="296"/>
      <c r="AI45" s="296"/>
    </row>
    <row r="46" spans="5:35" ht="113" customHeight="1" x14ac:dyDescent="0.15">
      <c r="E46" s="288"/>
      <c r="F46" s="288"/>
      <c r="G46" s="288"/>
      <c r="H46" s="288"/>
      <c r="I46" s="300"/>
      <c r="M46" s="316" t="s">
        <v>502</v>
      </c>
      <c r="N46" s="317" t="s">
        <v>17</v>
      </c>
      <c r="O46" s="289"/>
      <c r="P46" s="289"/>
      <c r="Q46" s="289"/>
      <c r="S46" s="298"/>
      <c r="T46" s="298"/>
      <c r="U46" s="296"/>
      <c r="V46" s="296"/>
      <c r="W46" s="285"/>
      <c r="X46" s="285"/>
      <c r="Y46" s="285"/>
      <c r="AA46" s="296"/>
      <c r="AB46" s="296"/>
      <c r="AC46" s="296"/>
      <c r="AD46" s="296"/>
      <c r="AG46" s="296"/>
      <c r="AI46" s="296"/>
    </row>
    <row r="47" spans="5:35" x14ac:dyDescent="0.15">
      <c r="N47" s="318" t="str">
        <f>_xlfn.CONCAT(N44:N46)</f>
        <v>DAC</v>
      </c>
      <c r="O47" s="288" t="s">
        <v>22</v>
      </c>
    </row>
  </sheetData>
  <mergeCells count="5">
    <mergeCell ref="E6:N10"/>
    <mergeCell ref="E13:N14"/>
    <mergeCell ref="E15:N15"/>
    <mergeCell ref="E26:F26"/>
    <mergeCell ref="H26:K26"/>
  </mergeCells>
  <conditionalFormatting sqref="D1:D2 AA1:AA2">
    <cfRule type="expression" dxfId="283" priority="3">
      <formula>$D$2/$E$2&gt;=0.05</formula>
    </cfRule>
  </conditionalFormatting>
  <conditionalFormatting sqref="E1:E2 AB1:AB2">
    <cfRule type="expression" dxfId="282" priority="4">
      <formula>$D$2/$E$2&gt;=0.1</formula>
    </cfRule>
  </conditionalFormatting>
  <conditionalFormatting sqref="F1:F2 AC1:AC2">
    <cfRule type="expression" dxfId="281" priority="5">
      <formula>$D$2/$E$2&gt;=0.15</formula>
    </cfRule>
  </conditionalFormatting>
  <conditionalFormatting sqref="G1:G2 AD1:AD2">
    <cfRule type="expression" dxfId="280" priority="6">
      <formula>$D$2/$E$2&gt;=0.2</formula>
    </cfRule>
  </conditionalFormatting>
  <conditionalFormatting sqref="H1:H2 AE1:AE2">
    <cfRule type="expression" dxfId="279" priority="7">
      <formula>$D$2/$E$2&gt;=0.25</formula>
    </cfRule>
  </conditionalFormatting>
  <conditionalFormatting sqref="I1:I2 AF1:AF2">
    <cfRule type="expression" dxfId="278" priority="8">
      <formula>$D$2/$E$2&gt;=0.3</formula>
    </cfRule>
  </conditionalFormatting>
  <conditionalFormatting sqref="J1:J2 AG1:AG2">
    <cfRule type="expression" dxfId="277" priority="9">
      <formula>$D$2/$E$2&gt;=0.35</formula>
    </cfRule>
  </conditionalFormatting>
  <conditionalFormatting sqref="K1:K2 AH1:AH2">
    <cfRule type="expression" dxfId="276" priority="10">
      <formula>$D$2/$E$2&gt;=0.4</formula>
    </cfRule>
  </conditionalFormatting>
  <conditionalFormatting sqref="L1:L2 AI1:AI2">
    <cfRule type="expression" dxfId="275" priority="11">
      <formula>$D$2/$E$2&gt;=0.45</formula>
    </cfRule>
  </conditionalFormatting>
  <conditionalFormatting sqref="N1:N2 AK1:AK2">
    <cfRule type="expression" dxfId="274" priority="13">
      <formula>$D$2/$E$2&gt;=0.55</formula>
    </cfRule>
  </conditionalFormatting>
  <conditionalFormatting sqref="O1:O2 AL1:AL2">
    <cfRule type="expression" dxfId="273" priority="14">
      <formula>$D$2/$E$2&gt;=0.6</formula>
    </cfRule>
  </conditionalFormatting>
  <conditionalFormatting sqref="P1:P2 AM1:AM2">
    <cfRule type="expression" dxfId="272" priority="15">
      <formula>$D$2/$E$2&gt;=0.65</formula>
    </cfRule>
  </conditionalFormatting>
  <conditionalFormatting sqref="Q1:Q2 AN1:AN2">
    <cfRule type="expression" dxfId="271" priority="16">
      <formula>$D$2/$E$2&gt;=0.7</formula>
    </cfRule>
  </conditionalFormatting>
  <conditionalFormatting sqref="M1:M2 AJ1:AJ2">
    <cfRule type="expression" dxfId="270" priority="12">
      <formula>$D$2/$E$2&gt;=0.5</formula>
    </cfRule>
  </conditionalFormatting>
  <conditionalFormatting sqref="S1">
    <cfRule type="expression" dxfId="269" priority="2">
      <formula>$S$1&lt;&gt;""</formula>
    </cfRule>
  </conditionalFormatting>
  <conditionalFormatting sqref="D1:R2 AA1:AR2 S2:U2 T1:U1">
    <cfRule type="expression" dxfId="268" priority="1" stopIfTrue="1">
      <formula>$S$1="Feedback OFF"</formula>
    </cfRule>
  </conditionalFormatting>
  <conditionalFormatting sqref="R1:R2 AO1:AO2">
    <cfRule type="expression" dxfId="267" priority="17">
      <formula>$D$2/$E$2&gt;=0.75</formula>
    </cfRule>
  </conditionalFormatting>
  <conditionalFormatting sqref="S1:S2 AP1:AP2">
    <cfRule type="expression" dxfId="266" priority="18">
      <formula>$D$2/$E$2&gt;=0.8</formula>
    </cfRule>
  </conditionalFormatting>
  <conditionalFormatting sqref="T1:T2 AQ1:AQ2">
    <cfRule type="expression" dxfId="265" priority="19">
      <formula>$D$2/$E$2&gt;=0.85</formula>
    </cfRule>
  </conditionalFormatting>
  <conditionalFormatting sqref="U1:U2 AR1:AR2">
    <cfRule type="expression" dxfId="264" priority="20">
      <formula>$D$2/$E$2&gt;=1</formula>
    </cfRule>
  </conditionalFormatting>
  <dataValidations count="2">
    <dataValidation type="list" allowBlank="1" showInputMessage="1" showErrorMessage="1" sqref="N44:N46" xr:uid="{375EAD99-C868-8947-843D-7BCEACD77AB2}">
      <formula1>"A,B,C,D"</formula1>
    </dataValidation>
    <dataValidation type="list" allowBlank="1" showInputMessage="1" showErrorMessage="1" sqref="P1" xr:uid="{51246699-1909-D743-8E54-B7BD17F74660}">
      <formula1>"Feedback ON, Taunting ON, Feedback OFF"</formula1>
    </dataValidation>
  </dataValidations>
  <pageMargins left="0.75" right="0.75" top="1" bottom="1" header="0.5" footer="0.5"/>
  <pageSetup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AEA8B-6586-F644-B41D-EE506E7BD667}">
  <sheetPr>
    <tabColor rgb="FF4FADEA"/>
  </sheetPr>
  <dimension ref="E1:M62"/>
  <sheetViews>
    <sheetView topLeftCell="B12" zoomScale="110" zoomScaleNormal="110" workbookViewId="0">
      <selection activeCell="L58" sqref="L58"/>
    </sheetView>
  </sheetViews>
  <sheetFormatPr baseColWidth="10" defaultColWidth="8.83203125" defaultRowHeight="9" x14ac:dyDescent="0.15"/>
  <cols>
    <col min="1" max="3" width="1" style="286" customWidth="1"/>
    <col min="4" max="4" width="1.1640625" style="286" customWidth="1"/>
    <col min="5" max="5" width="30.5" style="286" customWidth="1"/>
    <col min="6" max="6" width="19.6640625" style="286" bestFit="1" customWidth="1"/>
    <col min="7" max="7" width="19.33203125" style="286" customWidth="1"/>
    <col min="8" max="9" width="15.5" style="286" customWidth="1"/>
    <col min="10" max="10" width="15.83203125" style="286" customWidth="1"/>
    <col min="11" max="11" width="79.33203125" style="286" customWidth="1"/>
    <col min="12" max="12" width="20" style="286" bestFit="1" customWidth="1"/>
    <col min="13" max="13" width="9.1640625" style="286" bestFit="1" customWidth="1"/>
    <col min="14" max="16384" width="8.83203125" style="286"/>
  </cols>
  <sheetData>
    <row r="1" spans="5:11" s="327" customFormat="1" x14ac:dyDescent="0.15"/>
    <row r="2" spans="5:11" s="327" customFormat="1" x14ac:dyDescent="0.15"/>
    <row r="3" spans="5:11" s="286" customFormat="1" ht="5" customHeight="1" x14ac:dyDescent="0.15"/>
    <row r="5" spans="5:11" s="286" customFormat="1" x14ac:dyDescent="0.15">
      <c r="E5" s="338">
        <v>0</v>
      </c>
      <c r="F5" s="338"/>
      <c r="G5" s="338"/>
      <c r="H5" s="338"/>
      <c r="I5" s="338"/>
      <c r="J5" s="338"/>
      <c r="K5" s="338"/>
    </row>
    <row r="6" spans="5:11" s="286" customFormat="1" x14ac:dyDescent="0.15">
      <c r="E6" s="328">
        <v>0</v>
      </c>
      <c r="F6" s="328"/>
      <c r="G6" s="328"/>
      <c r="H6" s="328"/>
      <c r="I6" s="328"/>
      <c r="J6" s="328"/>
      <c r="K6" s="328"/>
    </row>
    <row r="7" spans="5:11" s="286" customFormat="1" x14ac:dyDescent="0.15">
      <c r="E7" s="329">
        <v>0</v>
      </c>
      <c r="F7" s="329"/>
      <c r="G7" s="329"/>
      <c r="H7" s="329"/>
      <c r="I7" s="329"/>
      <c r="J7" s="329"/>
      <c r="K7" s="329"/>
    </row>
    <row r="8" spans="5:11" s="286" customFormat="1" x14ac:dyDescent="0.15">
      <c r="E8" s="329"/>
      <c r="F8" s="329"/>
      <c r="G8" s="329"/>
      <c r="H8" s="329"/>
      <c r="I8" s="329"/>
      <c r="J8" s="329"/>
      <c r="K8" s="329"/>
    </row>
    <row r="9" spans="5:11" s="286" customFormat="1" x14ac:dyDescent="0.15">
      <c r="E9" s="335">
        <v>0</v>
      </c>
      <c r="F9" s="329"/>
      <c r="G9" s="329"/>
      <c r="H9" s="329"/>
      <c r="I9" s="329"/>
      <c r="J9" s="329"/>
      <c r="K9" s="329"/>
    </row>
    <row r="10" spans="5:11" s="286" customFormat="1" x14ac:dyDescent="0.15">
      <c r="E10" s="330">
        <v>0</v>
      </c>
      <c r="F10" s="330"/>
      <c r="G10" s="330"/>
      <c r="H10" s="330"/>
      <c r="I10" s="330"/>
      <c r="J10" s="330"/>
      <c r="K10" s="330"/>
    </row>
    <row r="11" spans="5:11" s="286" customFormat="1" x14ac:dyDescent="0.15">
      <c r="E11" s="331">
        <v>0</v>
      </c>
      <c r="F11" s="331"/>
      <c r="G11" s="331"/>
      <c r="H11" s="331"/>
      <c r="I11" s="331"/>
      <c r="J11" s="331"/>
      <c r="K11" s="331"/>
    </row>
    <row r="12" spans="5:11" s="286" customFormat="1" x14ac:dyDescent="0.15">
      <c r="E12" s="330">
        <v>0</v>
      </c>
      <c r="F12" s="330"/>
      <c r="G12" s="330"/>
      <c r="H12" s="330"/>
      <c r="I12" s="330"/>
      <c r="J12" s="330"/>
      <c r="K12" s="330"/>
    </row>
    <row r="13" spans="5:11" s="286" customFormat="1" x14ac:dyDescent="0.15">
      <c r="E13" s="336">
        <v>0</v>
      </c>
      <c r="F13" s="329"/>
      <c r="G13" s="329"/>
      <c r="H13" s="329"/>
      <c r="I13" s="329"/>
      <c r="J13" s="329"/>
      <c r="K13" s="329"/>
    </row>
    <row r="14" spans="5:11" s="286" customFormat="1" x14ac:dyDescent="0.15">
      <c r="E14" s="336">
        <v>0</v>
      </c>
      <c r="F14" s="329"/>
      <c r="G14" s="329"/>
      <c r="H14" s="329"/>
      <c r="I14" s="329"/>
      <c r="J14" s="329"/>
      <c r="K14" s="329"/>
    </row>
    <row r="15" spans="5:11" s="286" customFormat="1" x14ac:dyDescent="0.15"/>
    <row r="16" spans="5:11" s="286" customFormat="1" x14ac:dyDescent="0.15"/>
    <row r="17" spans="5:11" s="286" customFormat="1" x14ac:dyDescent="0.15">
      <c r="E17" s="339">
        <v>0</v>
      </c>
      <c r="F17" s="334">
        <v>0</v>
      </c>
      <c r="G17" s="332"/>
      <c r="H17" s="333"/>
      <c r="I17" s="333"/>
      <c r="J17" s="333"/>
      <c r="K17" s="333"/>
    </row>
    <row r="18" spans="5:11" s="286" customFormat="1" x14ac:dyDescent="0.15">
      <c r="E18" s="339">
        <v>0</v>
      </c>
      <c r="F18" s="332">
        <v>0</v>
      </c>
      <c r="G18" s="334"/>
      <c r="H18" s="333"/>
      <c r="I18" s="333"/>
      <c r="J18" s="333"/>
      <c r="K18" s="333"/>
    </row>
    <row r="19" spans="5:11" s="286" customFormat="1" x14ac:dyDescent="0.15">
      <c r="G19" s="333"/>
      <c r="H19" s="333"/>
      <c r="I19" s="333"/>
      <c r="J19" s="333"/>
    </row>
    <row r="20" spans="5:11" s="286" customFormat="1" x14ac:dyDescent="0.15">
      <c r="E20" s="339">
        <v>0</v>
      </c>
      <c r="F20" s="340">
        <v>1</v>
      </c>
      <c r="G20" s="333"/>
      <c r="H20" s="333"/>
      <c r="I20" s="333"/>
      <c r="J20" s="333"/>
    </row>
    <row r="21" spans="5:11" s="286" customFormat="1" x14ac:dyDescent="0.15">
      <c r="G21" s="333"/>
      <c r="H21" s="333">
        <v>0</v>
      </c>
      <c r="I21" s="333"/>
      <c r="J21" s="333"/>
    </row>
    <row r="22" spans="5:11" s="286" customFormat="1" x14ac:dyDescent="0.15">
      <c r="G22" s="333"/>
      <c r="I22" s="333"/>
      <c r="J22" s="333"/>
    </row>
    <row r="23" spans="5:11" s="286" customFormat="1" x14ac:dyDescent="0.15">
      <c r="E23" s="333"/>
      <c r="F23" s="333"/>
      <c r="G23" s="333"/>
      <c r="H23" s="333"/>
      <c r="I23" s="333"/>
      <c r="J23" s="333"/>
    </row>
    <row r="24" spans="5:11" s="286" customFormat="1" x14ac:dyDescent="0.15">
      <c r="E24" s="339">
        <v>0</v>
      </c>
      <c r="F24" s="337">
        <v>0</v>
      </c>
      <c r="G24" s="337">
        <v>0</v>
      </c>
      <c r="H24" s="337">
        <v>0</v>
      </c>
      <c r="I24" s="337">
        <v>0</v>
      </c>
      <c r="J24" s="337">
        <v>0</v>
      </c>
    </row>
    <row r="25" spans="5:11" s="286" customFormat="1" x14ac:dyDescent="0.15">
      <c r="E25" s="341">
        <v>0</v>
      </c>
      <c r="F25" s="341">
        <v>0</v>
      </c>
      <c r="G25" s="342">
        <v>0</v>
      </c>
      <c r="H25" s="342">
        <v>1</v>
      </c>
      <c r="I25" s="342">
        <v>1</v>
      </c>
      <c r="J25" s="301">
        <v>1</v>
      </c>
    </row>
    <row r="26" spans="5:11" s="286" customFormat="1" x14ac:dyDescent="0.15">
      <c r="E26" s="341">
        <v>0</v>
      </c>
      <c r="F26" s="341">
        <v>0</v>
      </c>
      <c r="G26" s="342">
        <v>0</v>
      </c>
      <c r="H26" s="342">
        <v>1</v>
      </c>
      <c r="I26" s="342">
        <v>1</v>
      </c>
      <c r="J26" s="301">
        <v>1</v>
      </c>
    </row>
    <row r="27" spans="5:11" s="286" customFormat="1" x14ac:dyDescent="0.15">
      <c r="E27" s="341">
        <v>0</v>
      </c>
      <c r="F27" s="341">
        <v>0</v>
      </c>
      <c r="G27" s="342">
        <v>0</v>
      </c>
      <c r="H27" s="342">
        <v>0</v>
      </c>
      <c r="I27" s="342">
        <v>0</v>
      </c>
      <c r="J27" s="301">
        <v>0</v>
      </c>
    </row>
    <row r="28" spans="5:11" s="286" customFormat="1" x14ac:dyDescent="0.15">
      <c r="E28" s="341">
        <v>0</v>
      </c>
      <c r="F28" s="341">
        <v>0</v>
      </c>
      <c r="G28" s="342">
        <v>0</v>
      </c>
      <c r="H28" s="342">
        <v>0</v>
      </c>
      <c r="I28" s="342">
        <v>0</v>
      </c>
      <c r="J28" s="301">
        <v>0</v>
      </c>
    </row>
    <row r="29" spans="5:11" s="286" customFormat="1" x14ac:dyDescent="0.15">
      <c r="E29" s="341">
        <v>0</v>
      </c>
      <c r="F29" s="341">
        <v>0</v>
      </c>
      <c r="G29" s="342">
        <v>0</v>
      </c>
      <c r="H29" s="342">
        <v>0</v>
      </c>
      <c r="I29" s="342">
        <v>0</v>
      </c>
      <c r="J29" s="301">
        <v>0</v>
      </c>
    </row>
    <row r="30" spans="5:11" s="286" customFormat="1" x14ac:dyDescent="0.15">
      <c r="E30" s="341">
        <v>0</v>
      </c>
      <c r="F30" s="341">
        <v>0</v>
      </c>
      <c r="G30" s="342">
        <v>0</v>
      </c>
      <c r="H30" s="342">
        <v>0</v>
      </c>
      <c r="I30" s="342">
        <v>0</v>
      </c>
      <c r="J30" s="301">
        <v>0</v>
      </c>
    </row>
    <row r="31" spans="5:11" s="286" customFormat="1" x14ac:dyDescent="0.15">
      <c r="E31" s="341">
        <v>0</v>
      </c>
      <c r="F31" s="341">
        <v>0</v>
      </c>
      <c r="G31" s="342">
        <v>0</v>
      </c>
      <c r="H31" s="342">
        <v>0</v>
      </c>
      <c r="I31" s="342">
        <v>0</v>
      </c>
      <c r="J31" s="301">
        <v>0</v>
      </c>
    </row>
    <row r="32" spans="5:11" s="286" customFormat="1" x14ac:dyDescent="0.15">
      <c r="E32" s="341">
        <v>0</v>
      </c>
      <c r="F32" s="341">
        <v>0</v>
      </c>
      <c r="G32" s="342">
        <v>0</v>
      </c>
      <c r="H32" s="342">
        <v>0</v>
      </c>
      <c r="I32" s="342">
        <v>0</v>
      </c>
      <c r="J32" s="301">
        <v>0</v>
      </c>
    </row>
    <row r="33" spans="5:10" s="286" customFormat="1" x14ac:dyDescent="0.15">
      <c r="E33" s="341">
        <v>0</v>
      </c>
      <c r="F33" s="341">
        <v>0</v>
      </c>
      <c r="G33" s="342">
        <v>0</v>
      </c>
      <c r="H33" s="342">
        <v>0</v>
      </c>
      <c r="I33" s="342">
        <v>0</v>
      </c>
      <c r="J33" s="301">
        <v>0</v>
      </c>
    </row>
    <row r="34" spans="5:10" s="286" customFormat="1" x14ac:dyDescent="0.15">
      <c r="E34" s="341">
        <v>0</v>
      </c>
      <c r="F34" s="341">
        <v>0</v>
      </c>
      <c r="G34" s="342">
        <v>0</v>
      </c>
      <c r="H34" s="342">
        <v>0</v>
      </c>
      <c r="I34" s="342">
        <v>0</v>
      </c>
      <c r="J34" s="301">
        <v>0</v>
      </c>
    </row>
    <row r="35" spans="5:10" s="286" customFormat="1" x14ac:dyDescent="0.15">
      <c r="E35" s="341">
        <v>0</v>
      </c>
      <c r="F35" s="341">
        <v>0</v>
      </c>
      <c r="G35" s="342">
        <v>0</v>
      </c>
      <c r="H35" s="342">
        <v>0</v>
      </c>
      <c r="I35" s="342">
        <v>0</v>
      </c>
      <c r="J35" s="301">
        <v>0</v>
      </c>
    </row>
    <row r="36" spans="5:10" s="286" customFormat="1" x14ac:dyDescent="0.15">
      <c r="E36" s="341">
        <v>0</v>
      </c>
      <c r="F36" s="341">
        <v>0</v>
      </c>
      <c r="G36" s="342">
        <v>0</v>
      </c>
      <c r="H36" s="342">
        <v>0</v>
      </c>
      <c r="I36" s="342">
        <v>0</v>
      </c>
      <c r="J36" s="301">
        <v>0</v>
      </c>
    </row>
    <row r="37" spans="5:10" s="286" customFormat="1" x14ac:dyDescent="0.15">
      <c r="E37" s="341">
        <v>0</v>
      </c>
      <c r="F37" s="341">
        <v>0</v>
      </c>
      <c r="G37" s="342">
        <v>0</v>
      </c>
      <c r="H37" s="342">
        <v>0</v>
      </c>
      <c r="I37" s="342">
        <v>0</v>
      </c>
      <c r="J37" s="301">
        <v>0</v>
      </c>
    </row>
    <row r="38" spans="5:10" s="286" customFormat="1" x14ac:dyDescent="0.15">
      <c r="E38" s="341">
        <v>0</v>
      </c>
      <c r="F38" s="341">
        <v>0</v>
      </c>
      <c r="G38" s="342">
        <v>0</v>
      </c>
      <c r="H38" s="342">
        <v>0</v>
      </c>
      <c r="I38" s="342">
        <v>0</v>
      </c>
      <c r="J38" s="301">
        <v>0</v>
      </c>
    </row>
    <row r="39" spans="5:10" s="286" customFormat="1" x14ac:dyDescent="0.15">
      <c r="E39" s="341">
        <v>0</v>
      </c>
      <c r="F39" s="341">
        <v>0</v>
      </c>
      <c r="G39" s="342">
        <v>0</v>
      </c>
      <c r="H39" s="342">
        <v>0</v>
      </c>
      <c r="I39" s="342">
        <v>0</v>
      </c>
      <c r="J39" s="301">
        <v>0</v>
      </c>
    </row>
    <row r="40" spans="5:10" s="286" customFormat="1" x14ac:dyDescent="0.15">
      <c r="E40" s="343">
        <v>0</v>
      </c>
      <c r="F40" s="341">
        <v>0</v>
      </c>
      <c r="G40" s="342">
        <v>0</v>
      </c>
      <c r="H40" s="342">
        <v>0</v>
      </c>
      <c r="I40" s="342">
        <v>0</v>
      </c>
      <c r="J40" s="301">
        <v>0</v>
      </c>
    </row>
    <row r="41" spans="5:10" s="286" customFormat="1" x14ac:dyDescent="0.15">
      <c r="E41" s="343">
        <v>0</v>
      </c>
      <c r="F41" s="341">
        <v>0</v>
      </c>
      <c r="G41" s="342">
        <v>0</v>
      </c>
      <c r="H41" s="342">
        <v>0</v>
      </c>
      <c r="I41" s="342">
        <v>0</v>
      </c>
      <c r="J41" s="301">
        <v>0</v>
      </c>
    </row>
    <row r="42" spans="5:10" s="286" customFormat="1" x14ac:dyDescent="0.15">
      <c r="E42" s="343">
        <v>0</v>
      </c>
      <c r="F42" s="341">
        <v>0</v>
      </c>
      <c r="G42" s="344">
        <v>0</v>
      </c>
      <c r="H42" s="342">
        <v>0</v>
      </c>
      <c r="I42" s="342">
        <v>0</v>
      </c>
      <c r="J42" s="301">
        <v>0</v>
      </c>
    </row>
    <row r="43" spans="5:10" s="286" customFormat="1" x14ac:dyDescent="0.15">
      <c r="E43" s="343">
        <v>0</v>
      </c>
      <c r="F43" s="341">
        <v>0</v>
      </c>
      <c r="G43" s="344">
        <v>0</v>
      </c>
      <c r="H43" s="342">
        <v>0</v>
      </c>
      <c r="I43" s="342">
        <v>0</v>
      </c>
      <c r="J43" s="301">
        <v>0</v>
      </c>
    </row>
    <row r="44" spans="5:10" s="286" customFormat="1" x14ac:dyDescent="0.15">
      <c r="E44" s="343">
        <v>0</v>
      </c>
      <c r="F44" s="341">
        <v>0</v>
      </c>
      <c r="G44" s="344">
        <v>0</v>
      </c>
      <c r="H44" s="342">
        <v>0</v>
      </c>
      <c r="I44" s="342">
        <v>0</v>
      </c>
      <c r="J44" s="301">
        <v>0</v>
      </c>
    </row>
    <row r="45" spans="5:10" s="286" customFormat="1" x14ac:dyDescent="0.15">
      <c r="E45" s="343">
        <v>0</v>
      </c>
      <c r="F45" s="341">
        <v>0</v>
      </c>
      <c r="G45" s="344">
        <v>0</v>
      </c>
      <c r="H45" s="342">
        <v>0</v>
      </c>
      <c r="I45" s="342">
        <v>0</v>
      </c>
      <c r="J45" s="301">
        <v>0</v>
      </c>
    </row>
    <row r="46" spans="5:10" s="286" customFormat="1" x14ac:dyDescent="0.15">
      <c r="E46" s="343">
        <v>0</v>
      </c>
      <c r="F46" s="341">
        <v>0</v>
      </c>
      <c r="G46" s="344">
        <v>0</v>
      </c>
      <c r="H46" s="342">
        <v>0</v>
      </c>
      <c r="I46" s="342">
        <v>0</v>
      </c>
      <c r="J46" s="301">
        <v>0</v>
      </c>
    </row>
    <row r="47" spans="5:10" s="286" customFormat="1" x14ac:dyDescent="0.15">
      <c r="E47" s="343">
        <v>0</v>
      </c>
      <c r="F47" s="341">
        <v>0</v>
      </c>
      <c r="G47" s="344">
        <v>0</v>
      </c>
      <c r="H47" s="342">
        <v>0</v>
      </c>
      <c r="I47" s="342">
        <v>0</v>
      </c>
      <c r="J47" s="301">
        <v>0</v>
      </c>
    </row>
    <row r="48" spans="5:10" s="286" customFormat="1" x14ac:dyDescent="0.15">
      <c r="E48" s="343">
        <v>0</v>
      </c>
      <c r="F48" s="341">
        <v>0</v>
      </c>
      <c r="G48" s="344">
        <v>0</v>
      </c>
      <c r="H48" s="342">
        <v>0</v>
      </c>
      <c r="I48" s="342">
        <v>0</v>
      </c>
      <c r="J48" s="301">
        <v>0</v>
      </c>
    </row>
    <row r="49" spans="5:13" s="286" customFormat="1" x14ac:dyDescent="0.15">
      <c r="E49" s="343">
        <v>0</v>
      </c>
      <c r="F49" s="341">
        <v>0</v>
      </c>
      <c r="G49" s="344">
        <v>0</v>
      </c>
      <c r="H49" s="342">
        <v>0</v>
      </c>
      <c r="I49" s="342">
        <v>0</v>
      </c>
      <c r="J49" s="301">
        <v>0</v>
      </c>
    </row>
    <row r="50" spans="5:13" s="286" customFormat="1" x14ac:dyDescent="0.15">
      <c r="E50" s="343">
        <v>0</v>
      </c>
      <c r="F50" s="341">
        <v>0</v>
      </c>
      <c r="G50" s="344">
        <v>0</v>
      </c>
      <c r="H50" s="342">
        <v>0</v>
      </c>
      <c r="I50" s="342">
        <v>0</v>
      </c>
      <c r="J50" s="301">
        <v>0</v>
      </c>
    </row>
    <row r="51" spans="5:13" s="286" customFormat="1" x14ac:dyDescent="0.15">
      <c r="E51" s="343">
        <v>0</v>
      </c>
      <c r="F51" s="341">
        <v>0</v>
      </c>
      <c r="G51" s="344">
        <v>0</v>
      </c>
      <c r="H51" s="342">
        <v>0</v>
      </c>
      <c r="I51" s="342">
        <v>0</v>
      </c>
      <c r="J51" s="301">
        <v>0</v>
      </c>
    </row>
    <row r="52" spans="5:13" s="286" customFormat="1" x14ac:dyDescent="0.15">
      <c r="E52" s="343">
        <v>0</v>
      </c>
      <c r="F52" s="341">
        <v>0</v>
      </c>
      <c r="G52" s="344">
        <v>0</v>
      </c>
      <c r="H52" s="342">
        <v>0</v>
      </c>
      <c r="I52" s="342">
        <v>0</v>
      </c>
      <c r="J52" s="301">
        <v>0</v>
      </c>
    </row>
    <row r="53" spans="5:13" s="286" customFormat="1" x14ac:dyDescent="0.15">
      <c r="E53" s="343">
        <v>0</v>
      </c>
      <c r="F53" s="341">
        <v>0</v>
      </c>
      <c r="G53" s="344">
        <v>0</v>
      </c>
      <c r="H53" s="342">
        <v>0</v>
      </c>
      <c r="I53" s="342">
        <v>0</v>
      </c>
      <c r="J53" s="301">
        <v>0</v>
      </c>
    </row>
    <row r="54" spans="5:13" s="286" customFormat="1" x14ac:dyDescent="0.15">
      <c r="E54" s="343">
        <v>0</v>
      </c>
      <c r="F54" s="341">
        <v>0</v>
      </c>
      <c r="G54" s="344">
        <v>0</v>
      </c>
      <c r="H54" s="342">
        <v>0</v>
      </c>
      <c r="I54" s="342">
        <v>0</v>
      </c>
      <c r="J54" s="301">
        <v>0</v>
      </c>
    </row>
    <row r="55" spans="5:13" s="286" customFormat="1" x14ac:dyDescent="0.15">
      <c r="E55" s="343">
        <v>0</v>
      </c>
      <c r="F55" s="341">
        <v>0</v>
      </c>
      <c r="G55" s="344">
        <v>0</v>
      </c>
      <c r="H55" s="342">
        <v>1</v>
      </c>
      <c r="I55" s="342">
        <v>1</v>
      </c>
      <c r="J55" s="301">
        <v>1</v>
      </c>
    </row>
    <row r="57" spans="5:13" s="286" customFormat="1" x14ac:dyDescent="0.15">
      <c r="K57" s="314">
        <v>0</v>
      </c>
      <c r="L57" s="315">
        <v>0</v>
      </c>
    </row>
    <row r="58" spans="5:13" s="286" customFormat="1" ht="96" customHeight="1" x14ac:dyDescent="0.15">
      <c r="K58" s="316">
        <v>0</v>
      </c>
      <c r="L58" s="317">
        <v>0</v>
      </c>
    </row>
    <row r="59" spans="5:13" s="286" customFormat="1" ht="96" customHeight="1" x14ac:dyDescent="0.15">
      <c r="K59" s="316">
        <v>0</v>
      </c>
      <c r="L59" s="317">
        <v>0</v>
      </c>
    </row>
    <row r="60" spans="5:13" s="286" customFormat="1" ht="96" customHeight="1" x14ac:dyDescent="0.15">
      <c r="K60" s="316">
        <v>0</v>
      </c>
      <c r="L60" s="317">
        <v>0</v>
      </c>
    </row>
    <row r="61" spans="5:13" s="286" customFormat="1" ht="96" customHeight="1" x14ac:dyDescent="0.15">
      <c r="K61" s="316">
        <v>0</v>
      </c>
      <c r="L61" s="317">
        <v>0</v>
      </c>
    </row>
    <row r="62" spans="5:13" s="286" customFormat="1" x14ac:dyDescent="0.15">
      <c r="L62" s="345">
        <v>5</v>
      </c>
      <c r="M62" s="286">
        <v>0</v>
      </c>
    </row>
  </sheetData>
  <mergeCells count="5">
    <mergeCell ref="E5:K5"/>
    <mergeCell ref="E6:K6"/>
    <mergeCell ref="E10:K10"/>
    <mergeCell ref="E11:K11"/>
    <mergeCell ref="E12:K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5D673-0F3A-4B4A-A720-94D7DF76E33F}">
  <sheetPr>
    <tabColor rgb="FF4FADEA"/>
  </sheetPr>
  <dimension ref="D1:M62"/>
  <sheetViews>
    <sheetView topLeftCell="B12" zoomScale="110" zoomScaleNormal="110" workbookViewId="0">
      <selection activeCell="F20" sqref="F20"/>
    </sheetView>
  </sheetViews>
  <sheetFormatPr baseColWidth="10" defaultColWidth="8.83203125" defaultRowHeight="9" x14ac:dyDescent="0.15"/>
  <cols>
    <col min="1" max="3" width="1" style="286" customWidth="1"/>
    <col min="4" max="4" width="1.1640625" style="286" customWidth="1"/>
    <col min="5" max="5" width="30.5" style="286" customWidth="1"/>
    <col min="6" max="6" width="19.5" style="286" bestFit="1" customWidth="1"/>
    <col min="7" max="7" width="19.33203125" style="286" customWidth="1"/>
    <col min="8" max="9" width="15.5" style="286" customWidth="1"/>
    <col min="10" max="10" width="15.83203125" style="286" customWidth="1"/>
    <col min="11" max="11" width="79.33203125" style="286" customWidth="1"/>
    <col min="12" max="12" width="15.1640625" style="286" bestFit="1" customWidth="1"/>
    <col min="13" max="13" width="9" style="286" bestFit="1" customWidth="1"/>
    <col min="14" max="16384" width="8.83203125" style="286"/>
  </cols>
  <sheetData>
    <row r="1" spans="4:12" s="327" customFormat="1" x14ac:dyDescent="0.15">
      <c r="L1" s="327" t="s">
        <v>491</v>
      </c>
    </row>
    <row r="2" spans="4:12" s="327" customFormat="1" x14ac:dyDescent="0.15">
      <c r="D2" s="346">
        <f ca="1">IF('2 Loan '!$G$2="DRAGGING CELLS IS NOT PERMITTED. PLEASE UNDO LAST ACTION!!",0,IF('2 Loan '!$S$1&lt;&gt;"Feedback OFF",IF(Scoreboard!$F$22="",IFERROR(IF(E2=0,F2,IF(F2/E2&gt;=Scoreboard!$F$19,F2,"")),""),0),0))</f>
        <v>0</v>
      </c>
      <c r="E2" s="346">
        <f>SUMIF('2 Loan PT'!A3:$AO$62,"&gt;0")</f>
        <v>15</v>
      </c>
      <c r="F2" s="327">
        <f ca="1">SUMIFS('2 Loan PT'!A3:$AO$62, '2 Loan PT'!A3:$AO$62, "&gt;0", '2 Loan SC'!A3:$AO$62, "PerfectMsg")+ABS(SUMIFS('2 Loan PT'!A3:$AO$62, '2 Loan PT'!A3:$AO$62, "&lt;0", '2 Loan SC'!A3:$AO$62, "PerfectMsg"))</f>
        <v>0</v>
      </c>
    </row>
    <row r="3" spans="4:12" s="286" customFormat="1" ht="5" customHeight="1" x14ac:dyDescent="0.15"/>
    <row r="5" spans="4:12" s="286" customFormat="1" x14ac:dyDescent="0.15">
      <c r="E5" s="338">
        <v>0</v>
      </c>
      <c r="F5" s="338"/>
      <c r="G5" s="338"/>
      <c r="H5" s="338"/>
      <c r="I5" s="338"/>
      <c r="J5" s="338"/>
      <c r="K5" s="338"/>
    </row>
    <row r="6" spans="4:12" s="286" customFormat="1" x14ac:dyDescent="0.15">
      <c r="E6" s="328">
        <v>0</v>
      </c>
      <c r="F6" s="328"/>
      <c r="G6" s="328"/>
      <c r="H6" s="328"/>
      <c r="I6" s="328"/>
      <c r="J6" s="328"/>
      <c r="K6" s="328"/>
    </row>
    <row r="7" spans="4:12" s="286" customFormat="1" x14ac:dyDescent="0.15">
      <c r="E7" s="329">
        <v>0</v>
      </c>
      <c r="F7" s="329"/>
      <c r="G7" s="329"/>
      <c r="H7" s="329"/>
      <c r="I7" s="329"/>
      <c r="J7" s="329"/>
      <c r="K7" s="329"/>
    </row>
    <row r="8" spans="4:12" s="286" customFormat="1" x14ac:dyDescent="0.15">
      <c r="E8" s="329"/>
      <c r="F8" s="329"/>
      <c r="G8" s="329"/>
      <c r="H8" s="329"/>
      <c r="I8" s="329"/>
      <c r="J8" s="329"/>
      <c r="K8" s="329"/>
    </row>
    <row r="9" spans="4:12" s="286" customFormat="1" x14ac:dyDescent="0.15">
      <c r="E9" s="335">
        <v>0</v>
      </c>
      <c r="F9" s="329"/>
      <c r="G9" s="329"/>
      <c r="H9" s="329"/>
      <c r="I9" s="329"/>
      <c r="J9" s="329"/>
      <c r="K9" s="329"/>
    </row>
    <row r="10" spans="4:12" s="286" customFormat="1" x14ac:dyDescent="0.15">
      <c r="E10" s="330">
        <v>0</v>
      </c>
      <c r="F10" s="330"/>
      <c r="G10" s="330"/>
      <c r="H10" s="330"/>
      <c r="I10" s="330"/>
      <c r="J10" s="330"/>
      <c r="K10" s="330"/>
    </row>
    <row r="11" spans="4:12" s="286" customFormat="1" x14ac:dyDescent="0.15">
      <c r="E11" s="331">
        <v>0</v>
      </c>
      <c r="F11" s="331"/>
      <c r="G11" s="331"/>
      <c r="H11" s="331"/>
      <c r="I11" s="331"/>
      <c r="J11" s="331"/>
      <c r="K11" s="331"/>
    </row>
    <row r="12" spans="4:12" s="286" customFormat="1" x14ac:dyDescent="0.15">
      <c r="E12" s="330">
        <v>0</v>
      </c>
      <c r="F12" s="330"/>
      <c r="G12" s="330"/>
      <c r="H12" s="330"/>
      <c r="I12" s="330"/>
      <c r="J12" s="330"/>
      <c r="K12" s="330"/>
    </row>
    <row r="13" spans="4:12" s="286" customFormat="1" x14ac:dyDescent="0.15">
      <c r="E13" s="336">
        <v>0</v>
      </c>
      <c r="F13" s="329"/>
      <c r="G13" s="329"/>
      <c r="H13" s="329"/>
      <c r="I13" s="329"/>
      <c r="J13" s="329"/>
      <c r="K13" s="329"/>
    </row>
    <row r="14" spans="4:12" s="286" customFormat="1" x14ac:dyDescent="0.15">
      <c r="E14" s="336">
        <v>0</v>
      </c>
      <c r="F14" s="329"/>
      <c r="G14" s="329"/>
      <c r="H14" s="329"/>
      <c r="I14" s="329"/>
      <c r="J14" s="329"/>
      <c r="K14" s="329"/>
    </row>
    <row r="15" spans="4:12" s="286" customFormat="1" x14ac:dyDescent="0.15"/>
    <row r="16" spans="4:12" s="286" customFormat="1" x14ac:dyDescent="0.15"/>
    <row r="17" spans="5:11" s="286" customFormat="1" x14ac:dyDescent="0.15">
      <c r="E17" s="339">
        <v>0</v>
      </c>
      <c r="F17" s="334">
        <v>0</v>
      </c>
      <c r="G17" s="332"/>
      <c r="H17" s="333"/>
      <c r="I17" s="333"/>
      <c r="J17" s="333"/>
      <c r="K17" s="333"/>
    </row>
    <row r="18" spans="5:11" s="286" customFormat="1" x14ac:dyDescent="0.15">
      <c r="E18" s="339">
        <v>0</v>
      </c>
      <c r="F18" s="332">
        <v>0</v>
      </c>
      <c r="G18" s="334"/>
      <c r="H18" s="333"/>
      <c r="I18" s="333"/>
      <c r="J18" s="333"/>
      <c r="K18" s="333"/>
    </row>
    <row r="19" spans="5:11" s="286" customFormat="1" x14ac:dyDescent="0.15">
      <c r="G19" s="333"/>
      <c r="H19" s="333"/>
      <c r="I19" s="333"/>
      <c r="J19" s="333"/>
    </row>
    <row r="20" spans="5:11" s="286" customFormat="1" x14ac:dyDescent="0.15">
      <c r="E20" s="339">
        <v>0</v>
      </c>
      <c r="F20" s="340" t="str">
        <f ca="1">_xlfn.IFS(ISBLANK('2 Loan '!F20),"",IF(NOT(ISNA('#_2 Loan '!F20)),IF(ISNA('2 Loan '!F20),TRUE,FALSE),FALSE),"StuNAMsg",IF(AND(ISNA('#_2 Loan '!F20),ISNA('2 Loan '!F20)),TRUE,FALSE),"PerfectMsg",IF(NOT(ISERROR('#_2 Loan '!F20)),IF(ISERROR('2 Loan '!F20),TRUE,FALSE),FALSE),"StuErrorMsg",IF(TYPE('#_2 Loan '!F20)&lt;&gt;TYPE('2 Loan '!F20),TRUE,FALSE),"WrongTypeMsg",IF(_xlfn.ISFORMULA('#_2 Loan '!F20),IF(NOT(_xlfn.ISFORMULA('2 Loan '!F20)),TRUE),FALSE),"MissingFormulaMsg",IF(NOT(AND(ISNUMBER(FIND("[",_xlfn.FORMULATEXT('#_2 Loan '!F20))),ISNUMBER(FIND("!",_xlfn.FORMULATEXT('#_2 Loan '!F20))))),AND(ISNUMBER(FIND("[",_xlfn.FORMULATEXT('2 Loan '!F20))),ISNUMBER(FIND("!",_xlfn.FORMULATEXT('2 Loan '!F20)))),FALSE),"ExternalRefsMsg",IF(ISNUMBER('#_2 Loan '!F20),IF(ABS('#_2 Loan '!F20-'2 Loan '!F20)&gt;0.00001,TRUE,FALSE),IF('#_2 Loan '!F20&lt;&gt;'2 Loan '!F20,TRUE,FALSE)),IF(ISNUMBER('#_2 Loan '!F20),IF('#_2 Loan '!F20&gt;'2 Loan '!F20,"TooLow","TooHigh"),"WrongAnswer"),NOT(_xlfn.ISFORMULA('#_2 Loan '!F20)),"PerfectMsg",IF((LEN(SUBSTITUTE(SUBSTITUTE(SUBSTITUTE(SUBSTITUTE(SUBSTITUTE(SUBSTITUTE(SUBSTITUTE(SUBSTITUTE(SUBSTITUTE(SUBSTITUTE(SUBSTITUTE(SUBSTITUTE(SUBSTITUTE(SUBSTITUTE(SUBSTITUTE(SUBSTITUTE(SUBSTITUTE(SUBSTITUTE(SUBSTITUTE(SUBSTITUTE(SUBSTITUTE(SUBSTITUTE(SUBSTITUTE(SUBSTITUTE(IF(_xlfn.ISFORMULA('2 Loan '!F20),_xlfn.FORMULATEXT('2 Loan '!F20),'2 Loan '!F20),"9","#"),"8","#"),"7","#"),"6","#"),"5","#"),"4","#"),"3","#"),"2","#"),"1","#"),"0","#"),CHAR(10),""),"$",""),"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'!F20),_xlfn.FORMULATEXT('2 Loan '!F20),'2 Loan '!F20),"9","#"),"8","#"),"7","#"),"6","#"),"5","#"),"4","#"),"3","#"),"2","#"),"1","#"),"0","#"),CHAR(10),""),"$",""),"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'!F20),_xlfn.FORMULATEXT('#_2 Loan '!F20),'#_2 Loan '!F20),"9","#"),"8","#"),"7","#"),"6","#"),"5","#"),"4","#"),"3","#"),"2","#"),"1","#"),"0","#"),CHAR(10),""),"$",""),"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'!F20),_xlfn.FORMULATEXT('#_2 Loan '!F20),'#_2 Loan '!F20),"9","#"),"8","#"),"7","#"),"6","#"),"5","#"),"4","#"),"3","#"),"2","#"),"1","#"),"0","#"),CHAR(10),""),"$","")," ",""),",","@"),"&gt;","@"),"&lt;","@"),"=","@"),")","@"),"(","@"),"^","@"),"/","@"),"+","@"),"*","@"),"-","@"),"@#","")))/2,TRUE,FALSE),"HardCodeMsg",IF(LEN(IF(_xlfn.ISFORMULA('2 Loan '!F20),_xlfn.FORMULATEXT('2 Loan '!F20),'2 Loan '!F20))-LEN(SUBSTITUTE(IF(_xlfn.ISFORMULA('2 Loan '!F20),_xlfn.FORMULATEXT('2 Loan '!F20),'2 Loan '!F20),"""",""))&gt;LEN(IF(_xlfn.ISFORMULA('#_2 Loan '!F20),_xlfn.FORMULATEXT('#_2 Loan '!F20),'#_2 Loan '!F20))-LEN(SUBSTITUTE(IF(_xlfn.ISFORMULA('#_2 Loan '!F20),_xlfn.FORMULATEXT('#_2 Loan '!F20),'#_2 Loan '!F20),"""","")),TRUE,FALSE),"HardQuoteMsg",IF(LEN(IF(_xlfn.ISFORMULA('2 Loan '!F20),_xlfn.FORMULATEXT('2 Loan '!F20),'2 Loan '!F20))-LEN(SUBSTITUTE(IF(_xlfn.ISFORMULA('2 Loan '!F20),_xlfn.FORMULATEXT('2 Loan '!F20),'2 Loan '!F20),"$",""))&lt;0.5*(LEN(IF(_xlfn.ISFORMULA('#_2 Loan '!F20),_xlfn.FORMULATEXT('#_2 Loan '!F20),'#_2 Loan '!F20))-LEN(SUBSTITUTE(IF(_xlfn.ISFORMULA('#_2 Loan '!F20),_xlfn.FORMULATEXT('#_2 Loan '!F20),'#_2 Loan '!F20),"$",""))),TRUE,FALSE),"MissingAbsMsg",TRUE,"PerfectMsg")</f>
        <v/>
      </c>
      <c r="G20" s="333"/>
      <c r="H20" s="333"/>
      <c r="I20" s="333"/>
      <c r="J20" s="333"/>
    </row>
    <row r="21" spans="5:11" s="286" customFormat="1" x14ac:dyDescent="0.15">
      <c r="G21" s="333"/>
      <c r="H21" s="333">
        <v>0</v>
      </c>
      <c r="I21" s="333"/>
      <c r="J21" s="333"/>
    </row>
    <row r="22" spans="5:11" s="286" customFormat="1" x14ac:dyDescent="0.15">
      <c r="G22" s="333"/>
      <c r="I22" s="333"/>
      <c r="J22" s="333"/>
    </row>
    <row r="23" spans="5:11" s="286" customFormat="1" x14ac:dyDescent="0.15">
      <c r="E23" s="333"/>
      <c r="F23" s="333"/>
      <c r="G23" s="333"/>
      <c r="H23" s="333"/>
      <c r="I23" s="333"/>
      <c r="J23" s="333"/>
    </row>
    <row r="24" spans="5:11" s="286" customFormat="1" x14ac:dyDescent="0.15">
      <c r="E24" s="339">
        <v>0</v>
      </c>
      <c r="F24" s="337">
        <v>0</v>
      </c>
      <c r="G24" s="337">
        <v>0</v>
      </c>
      <c r="H24" s="337">
        <v>0</v>
      </c>
      <c r="I24" s="337">
        <v>0</v>
      </c>
      <c r="J24" s="337">
        <v>0</v>
      </c>
    </row>
    <row r="25" spans="5:11" s="286" customFormat="1" x14ac:dyDescent="0.15">
      <c r="E25" s="341">
        <v>0</v>
      </c>
      <c r="F25" s="341">
        <v>0</v>
      </c>
      <c r="G25" s="342">
        <v>152548</v>
      </c>
      <c r="H25" s="342" t="str">
        <f ca="1">_xlfn.IFS(ISBLANK('2 Loan '!H25),"",IF(NOT(ISNA('#_2 Loan '!H25)),IF(ISNA('2 Loan '!H25),TRUE,FALSE),FALSE),"StuNAMsg",IF(AND(ISNA('#_2 Loan '!H25),ISNA('2 Loan '!H25)),TRUE,FALSE),"PerfectMsg",IF(NOT(ISERROR('#_2 Loan '!H25)),IF(ISERROR('2 Loan '!H25),TRUE,FALSE),FALSE),"StuErrorMsg",IF(TYPE('#_2 Loan '!H25)&lt;&gt;TYPE('2 Loan '!H25),TRUE,FALSE),"WrongTypeMsg",IF(_xlfn.ISFORMULA('#_2 Loan '!H25),IF(NOT(_xlfn.ISFORMULA('2 Loan '!H25)),TRUE),FALSE),"MissingFormulaMsg",IF(NOT(AND(ISNUMBER(FIND("[",_xlfn.FORMULATEXT('#_2 Loan '!H25))),ISNUMBER(FIND("!",_xlfn.FORMULATEXT('#_2 Loan '!H25))))),AND(ISNUMBER(FIND("[",_xlfn.FORMULATEXT('2 Loan '!H25))),ISNUMBER(FIND("!",_xlfn.FORMULATEXT('2 Loan '!H25)))),FALSE),"ExternalRefsMsg",IF(ISNUMBER('#_2 Loan '!H25),IF(ABS('#_2 Loan '!H25-'2 Loan '!H25)&gt;0.00001,TRUE,FALSE),IF('#_2 Loan '!H25&lt;&gt;'2 Loan '!H25,TRUE,FALSE)),IF(ISNUMBER('#_2 Loan '!H25),IF('#_2 Loan '!H25&gt;'2 Loan '!H25,"TooLow","TooHigh"),"WrongAnswer"),NOT(_xlfn.ISFORMULA('#_2 Loan '!H25)),"PerfectMsg",IF((LEN(SUBSTITUTE(SUBSTITUTE(SUBSTITUTE(SUBSTITUTE(SUBSTITUTE(SUBSTITUTE(SUBSTITUTE(SUBSTITUTE(SUBSTITUTE(SUBSTITUTE(SUBSTITUTE(SUBSTITUTE(SUBSTITUTE(SUBSTITUTE(SUBSTITUTE(SUBSTITUTE(SUBSTITUTE(SUBSTITUTE(SUBSTITUTE(SUBSTITUTE(SUBSTITUTE(SUBSTITUTE(SUBSTITUTE(SUBSTITUTE(IF(_xlfn.ISFORMULA('2 Loan '!H25),_xlfn.FORMULATEXT('2 Loan '!H25),'2 Loan '!H25),"9","#"),"8","#"),"7","#"),"6","#"),"5","#"),"4","#"),"3","#"),"2","#"),"1","#"),"0","#"),CHAR(10),""),"$",""),"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'!H25),_xlfn.FORMULATEXT('2 Loan '!H25),'2 Loan '!H25),"9","#"),"8","#"),"7","#"),"6","#"),"5","#"),"4","#"),"3","#"),"2","#"),"1","#"),"0","#"),CHAR(10),""),"$",""),"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'!H25),_xlfn.FORMULATEXT('#_2 Loan '!H25),'#_2 Loan '!H25),"9","#"),"8","#"),"7","#"),"6","#"),"5","#"),"4","#"),"3","#"),"2","#"),"1","#"),"0","#"),CHAR(10),""),"$",""),"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'!H25),_xlfn.FORMULATEXT('#_2 Loan '!H25),'#_2 Loan '!H25),"9","#"),"8","#"),"7","#"),"6","#"),"5","#"),"4","#"),"3","#"),"2","#"),"1","#"),"0","#"),CHAR(10),""),"$","")," ",""),",","@"),"&gt;","@"),"&lt;","@"),"=","@"),")","@"),"(","@"),"^","@"),"/","@"),"+","@"),"*","@"),"-","@"),"@#","")))/2,TRUE,FALSE),"HardCodeMsg",IF(LEN(IF(_xlfn.ISFORMULA('2 Loan '!H25),_xlfn.FORMULATEXT('2 Loan '!H25),'2 Loan '!H25))-LEN(SUBSTITUTE(IF(_xlfn.ISFORMULA('2 Loan '!H25),_xlfn.FORMULATEXT('2 Loan '!H25),'2 Loan '!H25),"""",""))&gt;LEN(IF(_xlfn.ISFORMULA('#_2 Loan '!H25),_xlfn.FORMULATEXT('#_2 Loan '!H25),'#_2 Loan '!H25))-LEN(SUBSTITUTE(IF(_xlfn.ISFORMULA('#_2 Loan '!H25),_xlfn.FORMULATEXT('#_2 Loan '!H25),'#_2 Loan '!H25),"""","")),TRUE,FALSE),"HardQuoteMsg",IF(LEN(IF(_xlfn.ISFORMULA('2 Loan '!H25),_xlfn.FORMULATEXT('2 Loan '!H25),'2 Loan '!H25))-LEN(SUBSTITUTE(IF(_xlfn.ISFORMULA('2 Loan '!H25),_xlfn.FORMULATEXT('2 Loan '!H25),'2 Loan '!H25),"$",""))&lt;0.5*(LEN(IF(_xlfn.ISFORMULA('#_2 Loan '!H25),_xlfn.FORMULATEXT('#_2 Loan '!H25),'#_2 Loan '!H25))-LEN(SUBSTITUTE(IF(_xlfn.ISFORMULA('#_2 Loan '!H25),_xlfn.FORMULATEXT('#_2 Loan '!H25),'#_2 Loan '!H25),"$",""))),TRUE,FALSE),"MissingAbsMsg",TRUE,"PerfectMsg")</f>
        <v/>
      </c>
      <c r="I25" s="342" t="str">
        <f ca="1">_xlfn.IFS(ISBLANK('2 Loan '!I25),"",IF(NOT(ISNA('#_2 Loan '!I25)),IF(ISNA('2 Loan '!I25),TRUE,FALSE),FALSE),"StuNAMsg",IF(AND(ISNA('#_2 Loan '!I25),ISNA('2 Loan '!I25)),TRUE,FALSE),"PerfectMsg",IF(NOT(ISERROR('#_2 Loan '!I25)),IF(ISERROR('2 Loan '!I25),TRUE,FALSE),FALSE),"StuErrorMsg",IF(TYPE('#_2 Loan '!I25)&lt;&gt;TYPE('2 Loan '!I25),TRUE,FALSE),"WrongTypeMsg",IF(_xlfn.ISFORMULA('#_2 Loan '!I25),IF(NOT(_xlfn.ISFORMULA('2 Loan '!I25)),TRUE),FALSE),"MissingFormulaMsg",IF(NOT(AND(ISNUMBER(FIND("[",_xlfn.FORMULATEXT('#_2 Loan '!I25))),ISNUMBER(FIND("!",_xlfn.FORMULATEXT('#_2 Loan '!I25))))),AND(ISNUMBER(FIND("[",_xlfn.FORMULATEXT('2 Loan '!I25))),ISNUMBER(FIND("!",_xlfn.FORMULATEXT('2 Loan '!I25)))),FALSE),"ExternalRefsMsg",IF(ISNUMBER('#_2 Loan '!I25),IF(ABS('#_2 Loan '!I25-'2 Loan '!I25)&gt;0.00001,TRUE,FALSE),IF('#_2 Loan '!I25&lt;&gt;'2 Loan '!I25,TRUE,FALSE)),IF(ISNUMBER('#_2 Loan '!I25),IF('#_2 Loan '!I25&gt;'2 Loan '!I25,"TooLow","TooHigh"),"WrongAnswer"),NOT(_xlfn.ISFORMULA('#_2 Loan '!I25)),"PerfectMsg",IF((LEN(SUBSTITUTE(SUBSTITUTE(SUBSTITUTE(SUBSTITUTE(SUBSTITUTE(SUBSTITUTE(SUBSTITUTE(SUBSTITUTE(SUBSTITUTE(SUBSTITUTE(SUBSTITUTE(SUBSTITUTE(SUBSTITUTE(SUBSTITUTE(SUBSTITUTE(SUBSTITUTE(SUBSTITUTE(SUBSTITUTE(SUBSTITUTE(SUBSTITUTE(SUBSTITUTE(SUBSTITUTE(SUBSTITUTE(SUBSTITUTE(IF(_xlfn.ISFORMULA('2 Loan '!I25),_xlfn.FORMULATEXT('2 Loan '!I25),'2 Loan '!I25),"9","#"),"8","#"),"7","#"),"6","#"),"5","#"),"4","#"),"3","#"),"2","#"),"1","#"),"0","#"),CHAR(10),""),"$",""),"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'!I25),_xlfn.FORMULATEXT('2 Loan '!I25),'2 Loan '!I25),"9","#"),"8","#"),"7","#"),"6","#"),"5","#"),"4","#"),"3","#"),"2","#"),"1","#"),"0","#"),CHAR(10),""),"$",""),"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'!I25),_xlfn.FORMULATEXT('#_2 Loan '!I25),'#_2 Loan '!I25),"9","#"),"8","#"),"7","#"),"6","#"),"5","#"),"4","#"),"3","#"),"2","#"),"1","#"),"0","#"),CHAR(10),""),"$",""),"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'!I25),_xlfn.FORMULATEXT('#_2 Loan '!I25),'#_2 Loan '!I25),"9","#"),"8","#"),"7","#"),"6","#"),"5","#"),"4","#"),"3","#"),"2","#"),"1","#"),"0","#"),CHAR(10),""),"$","")," ",""),",","@"),"&gt;","@"),"&lt;","@"),"=","@"),")","@"),"(","@"),"^","@"),"/","@"),"+","@"),"*","@"),"-","@"),"@#","")))/2,TRUE,FALSE),"HardCodeMsg",IF(LEN(IF(_xlfn.ISFORMULA('2 Loan '!I25),_xlfn.FORMULATEXT('2 Loan '!I25),'2 Loan '!I25))-LEN(SUBSTITUTE(IF(_xlfn.ISFORMULA('2 Loan '!I25),_xlfn.FORMULATEXT('2 Loan '!I25),'2 Loan '!I25),"""",""))&gt;LEN(IF(_xlfn.ISFORMULA('#_2 Loan '!I25),_xlfn.FORMULATEXT('#_2 Loan '!I25),'#_2 Loan '!I25))-LEN(SUBSTITUTE(IF(_xlfn.ISFORMULA('#_2 Loan '!I25),_xlfn.FORMULATEXT('#_2 Loan '!I25),'#_2 Loan '!I25),"""","")),TRUE,FALSE),"HardQuoteMsg",IF(LEN(IF(_xlfn.ISFORMULA('2 Loan '!I25),_xlfn.FORMULATEXT('2 Loan '!I25),'2 Loan '!I25))-LEN(SUBSTITUTE(IF(_xlfn.ISFORMULA('2 Loan '!I25),_xlfn.FORMULATEXT('2 Loan '!I25),'2 Loan '!I25),"$",""))&lt;0.5*(LEN(IF(_xlfn.ISFORMULA('#_2 Loan '!I25),_xlfn.FORMULATEXT('#_2 Loan '!I25),'#_2 Loan '!I25))-LEN(SUBSTITUTE(IF(_xlfn.ISFORMULA('#_2 Loan '!I25),_xlfn.FORMULATEXT('#_2 Loan '!I25),'#_2 Loan '!I25),"$",""))),TRUE,FALSE),"MissingAbsMsg",TRUE,"PerfectMsg")</f>
        <v/>
      </c>
      <c r="J25" s="301" t="str">
        <f ca="1">_xlfn.IFS(ISBLANK('2 Loan '!J25),"",IF(NOT(ISNA('#_2 Loan '!J25)),IF(ISNA('2 Loan '!J25),TRUE,FALSE),FALSE),"StuNAMsg",IF(AND(ISNA('#_2 Loan '!J25),ISNA('2 Loan '!J25)),TRUE,FALSE),"PerfectMsg",IF(NOT(ISERROR('#_2 Loan '!J25)),IF(ISERROR('2 Loan '!J25),TRUE,FALSE),FALSE),"StuErrorMsg",IF(TYPE('#_2 Loan '!J25)&lt;&gt;TYPE('2 Loan '!J25),TRUE,FALSE),"WrongTypeMsg",IF(_xlfn.ISFORMULA('#_2 Loan '!J25),IF(NOT(_xlfn.ISFORMULA('2 Loan '!J25)),TRUE),FALSE),"MissingFormulaMsg",IF(NOT(AND(ISNUMBER(FIND("[",_xlfn.FORMULATEXT('#_2 Loan '!J25))),ISNUMBER(FIND("!",_xlfn.FORMULATEXT('#_2 Loan '!J25))))),AND(ISNUMBER(FIND("[",_xlfn.FORMULATEXT('2 Loan '!J25))),ISNUMBER(FIND("!",_xlfn.FORMULATEXT('2 Loan '!J25)))),FALSE),"ExternalRefsMsg",IF(ISNUMBER('#_2 Loan '!J25),IF(ABS('#_2 Loan '!J25-'2 Loan '!J25)&gt;0.00001,TRUE,FALSE),IF('#_2 Loan '!J25&lt;&gt;'2 Loan '!J25,TRUE,FALSE)),IF(ISNUMBER('#_2 Loan '!J25),IF('#_2 Loan '!J25&gt;'2 Loan '!J25,"TooLow","TooHigh"),"WrongAnswer"),NOT(_xlfn.ISFORMULA('#_2 Loan '!J25)),"PerfectMsg",IF((LEN(SUBSTITUTE(SUBSTITUTE(SUBSTITUTE(SUBSTITUTE(SUBSTITUTE(SUBSTITUTE(SUBSTITUTE(SUBSTITUTE(SUBSTITUTE(SUBSTITUTE(SUBSTITUTE(SUBSTITUTE(SUBSTITUTE(SUBSTITUTE(SUBSTITUTE(SUBSTITUTE(SUBSTITUTE(SUBSTITUTE(SUBSTITUTE(SUBSTITUTE(SUBSTITUTE(SUBSTITUTE(SUBSTITUTE(SUBSTITUTE(IF(_xlfn.ISFORMULA('2 Loan '!J25),_xlfn.FORMULATEXT('2 Loan '!J25),'2 Loan '!J25),"9","#"),"8","#"),"7","#"),"6","#"),"5","#"),"4","#"),"3","#"),"2","#"),"1","#"),"0","#"),CHAR(10),""),"$",""),"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'!J25),_xlfn.FORMULATEXT('2 Loan '!J25),'2 Loan '!J25),"9","#"),"8","#"),"7","#"),"6","#"),"5","#"),"4","#"),"3","#"),"2","#"),"1","#"),"0","#"),CHAR(10),""),"$",""),"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'!J25),_xlfn.FORMULATEXT('#_2 Loan '!J25),'#_2 Loan '!J25),"9","#"),"8","#"),"7","#"),"6","#"),"5","#"),"4","#"),"3","#"),"2","#"),"1","#"),"0","#"),CHAR(10),""),"$",""),"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'!J25),_xlfn.FORMULATEXT('#_2 Loan '!J25),'#_2 Loan '!J25),"9","#"),"8","#"),"7","#"),"6","#"),"5","#"),"4","#"),"3","#"),"2","#"),"1","#"),"0","#"),CHAR(10),""),"$","")," ",""),",","@"),"&gt;","@"),"&lt;","@"),"=","@"),")","@"),"(","@"),"^","@"),"/","@"),"+","@"),"*","@"),"-","@"),"@#","")))/2,TRUE,FALSE),"HardCodeMsg",IF(LEN(IF(_xlfn.ISFORMULA('2 Loan '!J25),_xlfn.FORMULATEXT('2 Loan '!J25),'2 Loan '!J25))-LEN(SUBSTITUTE(IF(_xlfn.ISFORMULA('2 Loan '!J25),_xlfn.FORMULATEXT('2 Loan '!J25),'2 Loan '!J25),"""",""))&gt;LEN(IF(_xlfn.ISFORMULA('#_2 Loan '!J25),_xlfn.FORMULATEXT('#_2 Loan '!J25),'#_2 Loan '!J25))-LEN(SUBSTITUTE(IF(_xlfn.ISFORMULA('#_2 Loan '!J25),_xlfn.FORMULATEXT('#_2 Loan '!J25),'#_2 Loan '!J25),"""","")),TRUE,FALSE),"HardQuoteMsg",IF(LEN(IF(_xlfn.ISFORMULA('2 Loan '!J25),_xlfn.FORMULATEXT('2 Loan '!J25),'2 Loan '!J25))-LEN(SUBSTITUTE(IF(_xlfn.ISFORMULA('2 Loan '!J25),_xlfn.FORMULATEXT('2 Loan '!J25),'2 Loan '!J25),"$",""))&lt;0.5*(LEN(IF(_xlfn.ISFORMULA('#_2 Loan '!J25),_xlfn.FORMULATEXT('#_2 Loan '!J25),'#_2 Loan '!J25))-LEN(SUBSTITUTE(IF(_xlfn.ISFORMULA('#_2 Loan '!J25),_xlfn.FORMULATEXT('#_2 Loan '!J25),'#_2 Loan '!J25),"$",""))),TRUE,FALSE),"MissingAbsMsg",TRUE,"PerfectMsg")</f>
        <v/>
      </c>
    </row>
    <row r="26" spans="5:11" s="286" customFormat="1" x14ac:dyDescent="0.15">
      <c r="E26" s="341">
        <v>0</v>
      </c>
      <c r="F26" s="341">
        <v>0</v>
      </c>
      <c r="G26" s="342">
        <v>0</v>
      </c>
      <c r="H26" s="342" t="str">
        <f ca="1">_xlfn.IFS(ISBLANK('2 Loan '!H26),"",IF(NOT(ISNA('#_2 Loan '!H26)),IF(ISNA('2 Loan '!H26),TRUE,FALSE),FALSE),"StuNAMsg",IF(AND(ISNA('#_2 Loan '!H26),ISNA('2 Loan '!H26)),TRUE,FALSE),"PerfectMsg",IF(NOT(ISERROR('#_2 Loan '!H26)),IF(ISERROR('2 Loan '!H26),TRUE,FALSE),FALSE),"StuErrorMsg",IF(TYPE('#_2 Loan '!H26)&lt;&gt;TYPE('2 Loan '!H26),TRUE,FALSE),"WrongTypeMsg",IF(_xlfn.ISFORMULA('#_2 Loan '!H26),IF(NOT(_xlfn.ISFORMULA('2 Loan '!H26)),TRUE),FALSE),"MissingFormulaMsg",IF(NOT(AND(ISNUMBER(FIND("[",_xlfn.FORMULATEXT('#_2 Loan '!H26))),ISNUMBER(FIND("!",_xlfn.FORMULATEXT('#_2 Loan '!H26))))),AND(ISNUMBER(FIND("[",_xlfn.FORMULATEXT('2 Loan '!H26))),ISNUMBER(FIND("!",_xlfn.FORMULATEXT('2 Loan '!H26)))),FALSE),"ExternalRefsMsg",IF(ISNUMBER('#_2 Loan '!H26),IF(ABS('#_2 Loan '!H26-'2 Loan '!H26)&gt;0.00001,TRUE,FALSE),IF('#_2 Loan '!H26&lt;&gt;'2 Loan '!H26,TRUE,FALSE)),IF(ISNUMBER('#_2 Loan '!H26),IF('#_2 Loan '!H26&gt;'2 Loan '!H26,"TooLow","TooHigh"),"WrongAnswer"),NOT(_xlfn.ISFORMULA('#_2 Loan '!H26)),"PerfectMsg",IF((LEN(SUBSTITUTE(SUBSTITUTE(SUBSTITUTE(SUBSTITUTE(SUBSTITUTE(SUBSTITUTE(SUBSTITUTE(SUBSTITUTE(SUBSTITUTE(SUBSTITUTE(SUBSTITUTE(SUBSTITUTE(SUBSTITUTE(SUBSTITUTE(SUBSTITUTE(SUBSTITUTE(SUBSTITUTE(SUBSTITUTE(SUBSTITUTE(SUBSTITUTE(SUBSTITUTE(SUBSTITUTE(SUBSTITUTE(SUBSTITUTE(IF(_xlfn.ISFORMULA('2 Loan '!H26),_xlfn.FORMULATEXT('2 Loan '!H26),'2 Loan '!H26),"9","#"),"8","#"),"7","#"),"6","#"),"5","#"),"4","#"),"3","#"),"2","#"),"1","#"),"0","#"),CHAR(10),""),"$",""),"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'!H26),_xlfn.FORMULATEXT('2 Loan '!H26),'2 Loan '!H26),"9","#"),"8","#"),"7","#"),"6","#"),"5","#"),"4","#"),"3","#"),"2","#"),"1","#"),"0","#"),CHAR(10),""),"$",""),"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'!H26),_xlfn.FORMULATEXT('#_2 Loan '!H26),'#_2 Loan '!H26),"9","#"),"8","#"),"7","#"),"6","#"),"5","#"),"4","#"),"3","#"),"2","#"),"1","#"),"0","#"),CHAR(10),""),"$",""),"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'!H26),_xlfn.FORMULATEXT('#_2 Loan '!H26),'#_2 Loan '!H26),"9","#"),"8","#"),"7","#"),"6","#"),"5","#"),"4","#"),"3","#"),"2","#"),"1","#"),"0","#"),CHAR(10),""),"$","")," ",""),",","@"),"&gt;","@"),"&lt;","@"),"=","@"),")","@"),"(","@"),"^","@"),"/","@"),"+","@"),"*","@"),"-","@"),"@#","")))/2,TRUE,FALSE),"HardCodeMsg",IF(LEN(IF(_xlfn.ISFORMULA('2 Loan '!H26),_xlfn.FORMULATEXT('2 Loan '!H26),'2 Loan '!H26))-LEN(SUBSTITUTE(IF(_xlfn.ISFORMULA('2 Loan '!H26),_xlfn.FORMULATEXT('2 Loan '!H26),'2 Loan '!H26),"""",""))&gt;LEN(IF(_xlfn.ISFORMULA('#_2 Loan '!H26),_xlfn.FORMULATEXT('#_2 Loan '!H26),'#_2 Loan '!H26))-LEN(SUBSTITUTE(IF(_xlfn.ISFORMULA('#_2 Loan '!H26),_xlfn.FORMULATEXT('#_2 Loan '!H26),'#_2 Loan '!H26),"""","")),TRUE,FALSE),"HardQuoteMsg",IF(LEN(IF(_xlfn.ISFORMULA('2 Loan '!H26),_xlfn.FORMULATEXT('2 Loan '!H26),'2 Loan '!H26))-LEN(SUBSTITUTE(IF(_xlfn.ISFORMULA('2 Loan '!H26),_xlfn.FORMULATEXT('2 Loan '!H26),'2 Loan '!H26),"$",""))&lt;0.5*(LEN(IF(_xlfn.ISFORMULA('#_2 Loan '!H26),_xlfn.FORMULATEXT('#_2 Loan '!H26),'#_2 Loan '!H26))-LEN(SUBSTITUTE(IF(_xlfn.ISFORMULA('#_2 Loan '!H26),_xlfn.FORMULATEXT('#_2 Loan '!H26),'#_2 Loan '!H26),"$",""))),TRUE,FALSE),"MissingAbsMsg",TRUE,"PerfectMsg")</f>
        <v/>
      </c>
      <c r="I26" s="342" t="str">
        <f ca="1">_xlfn.IFS(ISBLANK('2 Loan '!I26),"",IF(NOT(ISNA('#_2 Loan '!I26)),IF(ISNA('2 Loan '!I26),TRUE,FALSE),FALSE),"StuNAMsg",IF(AND(ISNA('#_2 Loan '!I26),ISNA('2 Loan '!I26)),TRUE,FALSE),"PerfectMsg",IF(NOT(ISERROR('#_2 Loan '!I26)),IF(ISERROR('2 Loan '!I26),TRUE,FALSE),FALSE),"StuErrorMsg",IF(TYPE('#_2 Loan '!I26)&lt;&gt;TYPE('2 Loan '!I26),TRUE,FALSE),"WrongTypeMsg",IF(_xlfn.ISFORMULA('#_2 Loan '!I26),IF(NOT(_xlfn.ISFORMULA('2 Loan '!I26)),TRUE),FALSE),"MissingFormulaMsg",IF(NOT(AND(ISNUMBER(FIND("[",_xlfn.FORMULATEXT('#_2 Loan '!I26))),ISNUMBER(FIND("!",_xlfn.FORMULATEXT('#_2 Loan '!I26))))),AND(ISNUMBER(FIND("[",_xlfn.FORMULATEXT('2 Loan '!I26))),ISNUMBER(FIND("!",_xlfn.FORMULATEXT('2 Loan '!I26)))),FALSE),"ExternalRefsMsg",IF(ISNUMBER('#_2 Loan '!I26),IF(ABS('#_2 Loan '!I26-'2 Loan '!I26)&gt;0.00001,TRUE,FALSE),IF('#_2 Loan '!I26&lt;&gt;'2 Loan '!I26,TRUE,FALSE)),IF(ISNUMBER('#_2 Loan '!I26),IF('#_2 Loan '!I26&gt;'2 Loan '!I26,"TooLow","TooHigh"),"WrongAnswer"),NOT(_xlfn.ISFORMULA('#_2 Loan '!I26)),"PerfectMsg",IF((LEN(SUBSTITUTE(SUBSTITUTE(SUBSTITUTE(SUBSTITUTE(SUBSTITUTE(SUBSTITUTE(SUBSTITUTE(SUBSTITUTE(SUBSTITUTE(SUBSTITUTE(SUBSTITUTE(SUBSTITUTE(SUBSTITUTE(SUBSTITUTE(SUBSTITUTE(SUBSTITUTE(SUBSTITUTE(SUBSTITUTE(SUBSTITUTE(SUBSTITUTE(SUBSTITUTE(SUBSTITUTE(SUBSTITUTE(SUBSTITUTE(IF(_xlfn.ISFORMULA('2 Loan '!I26),_xlfn.FORMULATEXT('2 Loan '!I26),'2 Loan '!I26),"9","#"),"8","#"),"7","#"),"6","#"),"5","#"),"4","#"),"3","#"),"2","#"),"1","#"),"0","#"),CHAR(10),""),"$",""),"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'!I26),_xlfn.FORMULATEXT('2 Loan '!I26),'2 Loan '!I26),"9","#"),"8","#"),"7","#"),"6","#"),"5","#"),"4","#"),"3","#"),"2","#"),"1","#"),"0","#"),CHAR(10),""),"$",""),"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'!I26),_xlfn.FORMULATEXT('#_2 Loan '!I26),'#_2 Loan '!I26),"9","#"),"8","#"),"7","#"),"6","#"),"5","#"),"4","#"),"3","#"),"2","#"),"1","#"),"0","#"),CHAR(10),""),"$",""),"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'!I26),_xlfn.FORMULATEXT('#_2 Loan '!I26),'#_2 Loan '!I26),"9","#"),"8","#"),"7","#"),"6","#"),"5","#"),"4","#"),"3","#"),"2","#"),"1","#"),"0","#"),CHAR(10),""),"$","")," ",""),",","@"),"&gt;","@"),"&lt;","@"),"=","@"),")","@"),"(","@"),"^","@"),"/","@"),"+","@"),"*","@"),"-","@"),"@#","")))/2,TRUE,FALSE),"HardCodeMsg",IF(LEN(IF(_xlfn.ISFORMULA('2 Loan '!I26),_xlfn.FORMULATEXT('2 Loan '!I26),'2 Loan '!I26))-LEN(SUBSTITUTE(IF(_xlfn.ISFORMULA('2 Loan '!I26),_xlfn.FORMULATEXT('2 Loan '!I26),'2 Loan '!I26),"""",""))&gt;LEN(IF(_xlfn.ISFORMULA('#_2 Loan '!I26),_xlfn.FORMULATEXT('#_2 Loan '!I26),'#_2 Loan '!I26))-LEN(SUBSTITUTE(IF(_xlfn.ISFORMULA('#_2 Loan '!I26),_xlfn.FORMULATEXT('#_2 Loan '!I26),'#_2 Loan '!I26),"""","")),TRUE,FALSE),"HardQuoteMsg",IF(LEN(IF(_xlfn.ISFORMULA('2 Loan '!I26),_xlfn.FORMULATEXT('2 Loan '!I26),'2 Loan '!I26))-LEN(SUBSTITUTE(IF(_xlfn.ISFORMULA('2 Loan '!I26),_xlfn.FORMULATEXT('2 Loan '!I26),'2 Loan '!I26),"$",""))&lt;0.5*(LEN(IF(_xlfn.ISFORMULA('#_2 Loan '!I26),_xlfn.FORMULATEXT('#_2 Loan '!I26),'#_2 Loan '!I26))-LEN(SUBSTITUTE(IF(_xlfn.ISFORMULA('#_2 Loan '!I26),_xlfn.FORMULATEXT('#_2 Loan '!I26),'#_2 Loan '!I26),"$",""))),TRUE,FALSE),"MissingAbsMsg",TRUE,"PerfectMsg")</f>
        <v/>
      </c>
      <c r="J26" s="301" t="str">
        <f ca="1">_xlfn.IFS(ISBLANK('2 Loan '!J26),"",IF(NOT(ISNA('#_2 Loan '!J26)),IF(ISNA('2 Loan '!J26),TRUE,FALSE),FALSE),"StuNAMsg",IF(AND(ISNA('#_2 Loan '!J26),ISNA('2 Loan '!J26)),TRUE,FALSE),"PerfectMsg",IF(NOT(ISERROR('#_2 Loan '!J26)),IF(ISERROR('2 Loan '!J26),TRUE,FALSE),FALSE),"StuErrorMsg",IF(TYPE('#_2 Loan '!J26)&lt;&gt;TYPE('2 Loan '!J26),TRUE,FALSE),"WrongTypeMsg",IF(_xlfn.ISFORMULA('#_2 Loan '!J26),IF(NOT(_xlfn.ISFORMULA('2 Loan '!J26)),TRUE),FALSE),"MissingFormulaMsg",IF(NOT(AND(ISNUMBER(FIND("[",_xlfn.FORMULATEXT('#_2 Loan '!J26))),ISNUMBER(FIND("!",_xlfn.FORMULATEXT('#_2 Loan '!J26))))),AND(ISNUMBER(FIND("[",_xlfn.FORMULATEXT('2 Loan '!J26))),ISNUMBER(FIND("!",_xlfn.FORMULATEXT('2 Loan '!J26)))),FALSE),"ExternalRefsMsg",IF(ISNUMBER('#_2 Loan '!J26),IF(ABS('#_2 Loan '!J26-'2 Loan '!J26)&gt;0.00001,TRUE,FALSE),IF('#_2 Loan '!J26&lt;&gt;'2 Loan '!J26,TRUE,FALSE)),IF(ISNUMBER('#_2 Loan '!J26),IF('#_2 Loan '!J26&gt;'2 Loan '!J26,"TooLow","TooHigh"),"WrongAnswer"),NOT(_xlfn.ISFORMULA('#_2 Loan '!J26)),"PerfectMsg",IF((LEN(SUBSTITUTE(SUBSTITUTE(SUBSTITUTE(SUBSTITUTE(SUBSTITUTE(SUBSTITUTE(SUBSTITUTE(SUBSTITUTE(SUBSTITUTE(SUBSTITUTE(SUBSTITUTE(SUBSTITUTE(SUBSTITUTE(SUBSTITUTE(SUBSTITUTE(SUBSTITUTE(SUBSTITUTE(SUBSTITUTE(SUBSTITUTE(SUBSTITUTE(SUBSTITUTE(SUBSTITUTE(SUBSTITUTE(SUBSTITUTE(IF(_xlfn.ISFORMULA('2 Loan '!J26),_xlfn.FORMULATEXT('2 Loan '!J26),'2 Loan '!J26),"9","#"),"8","#"),"7","#"),"6","#"),"5","#"),"4","#"),"3","#"),"2","#"),"1","#"),"0","#"),CHAR(10),""),"$",""),"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'!J26),_xlfn.FORMULATEXT('2 Loan '!J26),'2 Loan '!J26),"9","#"),"8","#"),"7","#"),"6","#"),"5","#"),"4","#"),"3","#"),"2","#"),"1","#"),"0","#"),CHAR(10),""),"$",""),"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'!J26),_xlfn.FORMULATEXT('#_2 Loan '!J26),'#_2 Loan '!J26),"9","#"),"8","#"),"7","#"),"6","#"),"5","#"),"4","#"),"3","#"),"2","#"),"1","#"),"0","#"),CHAR(10),""),"$",""),"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'!J26),_xlfn.FORMULATEXT('#_2 Loan '!J26),'#_2 Loan '!J26),"9","#"),"8","#"),"7","#"),"6","#"),"5","#"),"4","#"),"3","#"),"2","#"),"1","#"),"0","#"),CHAR(10),""),"$","")," ",""),",","@"),"&gt;","@"),"&lt;","@"),"=","@"),")","@"),"(","@"),"^","@"),"/","@"),"+","@"),"*","@"),"-","@"),"@#","")))/2,TRUE,FALSE),"HardCodeMsg",IF(LEN(IF(_xlfn.ISFORMULA('2 Loan '!J26),_xlfn.FORMULATEXT('2 Loan '!J26),'2 Loan '!J26))-LEN(SUBSTITUTE(IF(_xlfn.ISFORMULA('2 Loan '!J26),_xlfn.FORMULATEXT('2 Loan '!J26),'2 Loan '!J26),"""",""))&gt;LEN(IF(_xlfn.ISFORMULA('#_2 Loan '!J26),_xlfn.FORMULATEXT('#_2 Loan '!J26),'#_2 Loan '!J26))-LEN(SUBSTITUTE(IF(_xlfn.ISFORMULA('#_2 Loan '!J26),_xlfn.FORMULATEXT('#_2 Loan '!J26),'#_2 Loan '!J26),"""","")),TRUE,FALSE),"HardQuoteMsg",IF(LEN(IF(_xlfn.ISFORMULA('2 Loan '!J26),_xlfn.FORMULATEXT('2 Loan '!J26),'2 Loan '!J26))-LEN(SUBSTITUTE(IF(_xlfn.ISFORMULA('2 Loan '!J26),_xlfn.FORMULATEXT('2 Loan '!J26),'2 Loan '!J26),"$",""))&lt;0.5*(LEN(IF(_xlfn.ISFORMULA('#_2 Loan '!J26),_xlfn.FORMULATEXT('#_2 Loan '!J26),'#_2 Loan '!J26))-LEN(SUBSTITUTE(IF(_xlfn.ISFORMULA('#_2 Loan '!J26),_xlfn.FORMULATEXT('#_2 Loan '!J26),'#_2 Loan '!J26),"$",""))),TRUE,FALSE),"MissingAbsMsg",TRUE,"PerfectMsg")</f>
        <v/>
      </c>
    </row>
    <row r="27" spans="5:11" s="286" customFormat="1" x14ac:dyDescent="0.15">
      <c r="E27" s="341">
        <v>0</v>
      </c>
      <c r="F27" s="341">
        <v>0</v>
      </c>
      <c r="G27" s="342">
        <v>0</v>
      </c>
      <c r="H27" s="342" t="str">
        <f ca="1">_xlfn.IFS(ISBLANK('2 Loan '!H27),"",IF(NOT(ISNA('#_2 Loan '!H27)),IF(ISNA('2 Loan '!H27),TRUE,FALSE),FALSE),"StuNAMsg",IF(AND(ISNA('#_2 Loan '!H27),ISNA('2 Loan '!H27)),TRUE,FALSE),"PerfectMsg",IF(NOT(ISERROR('#_2 Loan '!H27)),IF(ISERROR('2 Loan '!H27),TRUE,FALSE),FALSE),"StuErrorMsg",IF(TYPE('#_2 Loan '!H27)&lt;&gt;TYPE('2 Loan '!H27),TRUE,FALSE),"WrongTypeMsg",IF(_xlfn.ISFORMULA('#_2 Loan '!H27),IF(NOT(_xlfn.ISFORMULA('2 Loan '!H27)),TRUE),FALSE),"MissingFormulaMsg",IF(NOT(AND(ISNUMBER(FIND("[",_xlfn.FORMULATEXT('#_2 Loan '!H27))),ISNUMBER(FIND("!",_xlfn.FORMULATEXT('#_2 Loan '!H27))))),AND(ISNUMBER(FIND("[",_xlfn.FORMULATEXT('2 Loan '!H27))),ISNUMBER(FIND("!",_xlfn.FORMULATEXT('2 Loan '!H27)))),FALSE),"ExternalRefsMsg",IF(ISNUMBER('#_2 Loan '!H27),IF(ABS('#_2 Loan '!H27-'2 Loan '!H27)&gt;0.00001,TRUE,FALSE),IF('#_2 Loan '!H27&lt;&gt;'2 Loan '!H27,TRUE,FALSE)),IF(ISNUMBER('#_2 Loan '!H27),IF('#_2 Loan '!H27&gt;'2 Loan '!H27,"TooLow","TooHigh"),"WrongAnswer"),NOT(_xlfn.ISFORMULA('#_2 Loan '!H27)),"PerfectMsg",IF((LEN(SUBSTITUTE(SUBSTITUTE(SUBSTITUTE(SUBSTITUTE(SUBSTITUTE(SUBSTITUTE(SUBSTITUTE(SUBSTITUTE(SUBSTITUTE(SUBSTITUTE(SUBSTITUTE(SUBSTITUTE(SUBSTITUTE(SUBSTITUTE(SUBSTITUTE(SUBSTITUTE(SUBSTITUTE(SUBSTITUTE(SUBSTITUTE(SUBSTITUTE(SUBSTITUTE(SUBSTITUTE(SUBSTITUTE(SUBSTITUTE(IF(_xlfn.ISFORMULA('2 Loan '!H27),_xlfn.FORMULATEXT('2 Loan '!H27),'2 Loan '!H27),"9","#"),"8","#"),"7","#"),"6","#"),"5","#"),"4","#"),"3","#"),"2","#"),"1","#"),"0","#"),CHAR(10),""),"$",""),"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'!H27),_xlfn.FORMULATEXT('2 Loan '!H27),'2 Loan '!H27),"9","#"),"8","#"),"7","#"),"6","#"),"5","#"),"4","#"),"3","#"),"2","#"),"1","#"),"0","#"),CHAR(10),""),"$",""),"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'!H27),_xlfn.FORMULATEXT('#_2 Loan '!H27),'#_2 Loan '!H27),"9","#"),"8","#"),"7","#"),"6","#"),"5","#"),"4","#"),"3","#"),"2","#"),"1","#"),"0","#"),CHAR(10),""),"$",""),"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'!H27),_xlfn.FORMULATEXT('#_2 Loan '!H27),'#_2 Loan '!H27),"9","#"),"8","#"),"7","#"),"6","#"),"5","#"),"4","#"),"3","#"),"2","#"),"1","#"),"0","#"),CHAR(10),""),"$","")," ",""),",","@"),"&gt;","@"),"&lt;","@"),"=","@"),")","@"),"(","@"),"^","@"),"/","@"),"+","@"),"*","@"),"-","@"),"@#","")))/2,TRUE,FALSE),"HardCodeMsg",IF(LEN(IF(_xlfn.ISFORMULA('2 Loan '!H27),_xlfn.FORMULATEXT('2 Loan '!H27),'2 Loan '!H27))-LEN(SUBSTITUTE(IF(_xlfn.ISFORMULA('2 Loan '!H27),_xlfn.FORMULATEXT('2 Loan '!H27),'2 Loan '!H27),"""",""))&gt;LEN(IF(_xlfn.ISFORMULA('#_2 Loan '!H27),_xlfn.FORMULATEXT('#_2 Loan '!H27),'#_2 Loan '!H27))-LEN(SUBSTITUTE(IF(_xlfn.ISFORMULA('#_2 Loan '!H27),_xlfn.FORMULATEXT('#_2 Loan '!H27),'#_2 Loan '!H27),"""","")),TRUE,FALSE),"HardQuoteMsg",IF(LEN(IF(_xlfn.ISFORMULA('2 Loan '!H27),_xlfn.FORMULATEXT('2 Loan '!H27),'2 Loan '!H27))-LEN(SUBSTITUTE(IF(_xlfn.ISFORMULA('2 Loan '!H27),_xlfn.FORMULATEXT('2 Loan '!H27),'2 Loan '!H27),"$",""))&lt;0.5*(LEN(IF(_xlfn.ISFORMULA('#_2 Loan '!H27),_xlfn.FORMULATEXT('#_2 Loan '!H27),'#_2 Loan '!H27))-LEN(SUBSTITUTE(IF(_xlfn.ISFORMULA('#_2 Loan '!H27),_xlfn.FORMULATEXT('#_2 Loan '!H27),'#_2 Loan '!H27),"$",""))),TRUE,FALSE),"MissingAbsMsg",TRUE,"PerfectMsg")</f>
        <v/>
      </c>
      <c r="I27" s="342" t="str">
        <f ca="1">_xlfn.IFS(ISBLANK('2 Loan '!I27),"",IF(NOT(ISNA('#_2 Loan '!I27)),IF(ISNA('2 Loan '!I27),TRUE,FALSE),FALSE),"StuNAMsg",IF(AND(ISNA('#_2 Loan '!I27),ISNA('2 Loan '!I27)),TRUE,FALSE),"PerfectMsg",IF(NOT(ISERROR('#_2 Loan '!I27)),IF(ISERROR('2 Loan '!I27),TRUE,FALSE),FALSE),"StuErrorMsg",IF(TYPE('#_2 Loan '!I27)&lt;&gt;TYPE('2 Loan '!I27),TRUE,FALSE),"WrongTypeMsg",IF(_xlfn.ISFORMULA('#_2 Loan '!I27),IF(NOT(_xlfn.ISFORMULA('2 Loan '!I27)),TRUE),FALSE),"MissingFormulaMsg",IF(NOT(AND(ISNUMBER(FIND("[",_xlfn.FORMULATEXT('#_2 Loan '!I27))),ISNUMBER(FIND("!",_xlfn.FORMULATEXT('#_2 Loan '!I27))))),AND(ISNUMBER(FIND("[",_xlfn.FORMULATEXT('2 Loan '!I27))),ISNUMBER(FIND("!",_xlfn.FORMULATEXT('2 Loan '!I27)))),FALSE),"ExternalRefsMsg",IF(ISNUMBER('#_2 Loan '!I27),IF(ABS('#_2 Loan '!I27-'2 Loan '!I27)&gt;0.00001,TRUE,FALSE),IF('#_2 Loan '!I27&lt;&gt;'2 Loan '!I27,TRUE,FALSE)),IF(ISNUMBER('#_2 Loan '!I27),IF('#_2 Loan '!I27&gt;'2 Loan '!I27,"TooLow","TooHigh"),"WrongAnswer"),NOT(_xlfn.ISFORMULA('#_2 Loan '!I27)),"PerfectMsg",IF((LEN(SUBSTITUTE(SUBSTITUTE(SUBSTITUTE(SUBSTITUTE(SUBSTITUTE(SUBSTITUTE(SUBSTITUTE(SUBSTITUTE(SUBSTITUTE(SUBSTITUTE(SUBSTITUTE(SUBSTITUTE(SUBSTITUTE(SUBSTITUTE(SUBSTITUTE(SUBSTITUTE(SUBSTITUTE(SUBSTITUTE(SUBSTITUTE(SUBSTITUTE(SUBSTITUTE(SUBSTITUTE(SUBSTITUTE(SUBSTITUTE(IF(_xlfn.ISFORMULA('2 Loan '!I27),_xlfn.FORMULATEXT('2 Loan '!I27),'2 Loan '!I27),"9","#"),"8","#"),"7","#"),"6","#"),"5","#"),"4","#"),"3","#"),"2","#"),"1","#"),"0","#"),CHAR(10),""),"$",""),"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'!I27),_xlfn.FORMULATEXT('2 Loan '!I27),'2 Loan '!I27),"9","#"),"8","#"),"7","#"),"6","#"),"5","#"),"4","#"),"3","#"),"2","#"),"1","#"),"0","#"),CHAR(10),""),"$",""),"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'!I27),_xlfn.FORMULATEXT('#_2 Loan '!I27),'#_2 Loan '!I27),"9","#"),"8","#"),"7","#"),"6","#"),"5","#"),"4","#"),"3","#"),"2","#"),"1","#"),"0","#"),CHAR(10),""),"$",""),"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'!I27),_xlfn.FORMULATEXT('#_2 Loan '!I27),'#_2 Loan '!I27),"9","#"),"8","#"),"7","#"),"6","#"),"5","#"),"4","#"),"3","#"),"2","#"),"1","#"),"0","#"),CHAR(10),""),"$","")," ",""),",","@"),"&gt;","@"),"&lt;","@"),"=","@"),")","@"),"(","@"),"^","@"),"/","@"),"+","@"),"*","@"),"-","@"),"@#","")))/2,TRUE,FALSE),"HardCodeMsg",IF(LEN(IF(_xlfn.ISFORMULA('2 Loan '!I27),_xlfn.FORMULATEXT('2 Loan '!I27),'2 Loan '!I27))-LEN(SUBSTITUTE(IF(_xlfn.ISFORMULA('2 Loan '!I27),_xlfn.FORMULATEXT('2 Loan '!I27),'2 Loan '!I27),"""",""))&gt;LEN(IF(_xlfn.ISFORMULA('#_2 Loan '!I27),_xlfn.FORMULATEXT('#_2 Loan '!I27),'#_2 Loan '!I27))-LEN(SUBSTITUTE(IF(_xlfn.ISFORMULA('#_2 Loan '!I27),_xlfn.FORMULATEXT('#_2 Loan '!I27),'#_2 Loan '!I27),"""","")),TRUE,FALSE),"HardQuoteMsg",IF(LEN(IF(_xlfn.ISFORMULA('2 Loan '!I27),_xlfn.FORMULATEXT('2 Loan '!I27),'2 Loan '!I27))-LEN(SUBSTITUTE(IF(_xlfn.ISFORMULA('2 Loan '!I27),_xlfn.FORMULATEXT('2 Loan '!I27),'2 Loan '!I27),"$",""))&lt;0.5*(LEN(IF(_xlfn.ISFORMULA('#_2 Loan '!I27),_xlfn.FORMULATEXT('#_2 Loan '!I27),'#_2 Loan '!I27))-LEN(SUBSTITUTE(IF(_xlfn.ISFORMULA('#_2 Loan '!I27),_xlfn.FORMULATEXT('#_2 Loan '!I27),'#_2 Loan '!I27),"$",""))),TRUE,FALSE),"MissingAbsMsg",TRUE,"PerfectMsg")</f>
        <v/>
      </c>
      <c r="J27" s="301" t="str">
        <f ca="1">_xlfn.IFS(ISBLANK('2 Loan '!J27),"",IF(NOT(ISNA('#_2 Loan '!J27)),IF(ISNA('2 Loan '!J27),TRUE,FALSE),FALSE),"StuNAMsg",IF(AND(ISNA('#_2 Loan '!J27),ISNA('2 Loan '!J27)),TRUE,FALSE),"PerfectMsg",IF(NOT(ISERROR('#_2 Loan '!J27)),IF(ISERROR('2 Loan '!J27),TRUE,FALSE),FALSE),"StuErrorMsg",IF(TYPE('#_2 Loan '!J27)&lt;&gt;TYPE('2 Loan '!J27),TRUE,FALSE),"WrongTypeMsg",IF(_xlfn.ISFORMULA('#_2 Loan '!J27),IF(NOT(_xlfn.ISFORMULA('2 Loan '!J27)),TRUE),FALSE),"MissingFormulaMsg",IF(NOT(AND(ISNUMBER(FIND("[",_xlfn.FORMULATEXT('#_2 Loan '!J27))),ISNUMBER(FIND("!",_xlfn.FORMULATEXT('#_2 Loan '!J27))))),AND(ISNUMBER(FIND("[",_xlfn.FORMULATEXT('2 Loan '!J27))),ISNUMBER(FIND("!",_xlfn.FORMULATEXT('2 Loan '!J27)))),FALSE),"ExternalRefsMsg",IF(ISNUMBER('#_2 Loan '!J27),IF(ABS('#_2 Loan '!J27-'2 Loan '!J27)&gt;0.00001,TRUE,FALSE),IF('#_2 Loan '!J27&lt;&gt;'2 Loan '!J27,TRUE,FALSE)),IF(ISNUMBER('#_2 Loan '!J27),IF('#_2 Loan '!J27&gt;'2 Loan '!J27,"TooLow","TooHigh"),"WrongAnswer"),NOT(_xlfn.ISFORMULA('#_2 Loan '!J27)),"PerfectMsg",IF((LEN(SUBSTITUTE(SUBSTITUTE(SUBSTITUTE(SUBSTITUTE(SUBSTITUTE(SUBSTITUTE(SUBSTITUTE(SUBSTITUTE(SUBSTITUTE(SUBSTITUTE(SUBSTITUTE(SUBSTITUTE(SUBSTITUTE(SUBSTITUTE(SUBSTITUTE(SUBSTITUTE(SUBSTITUTE(SUBSTITUTE(SUBSTITUTE(SUBSTITUTE(SUBSTITUTE(SUBSTITUTE(SUBSTITUTE(SUBSTITUTE(IF(_xlfn.ISFORMULA('2 Loan '!J27),_xlfn.FORMULATEXT('2 Loan '!J27),'2 Loan '!J27),"9","#"),"8","#"),"7","#"),"6","#"),"5","#"),"4","#"),"3","#"),"2","#"),"1","#"),"0","#"),CHAR(10),""),"$",""),"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'!J27),_xlfn.FORMULATEXT('2 Loan '!J27),'2 Loan '!J27),"9","#"),"8","#"),"7","#"),"6","#"),"5","#"),"4","#"),"3","#"),"2","#"),"1","#"),"0","#"),CHAR(10),""),"$",""),"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'!J27),_xlfn.FORMULATEXT('#_2 Loan '!J27),'#_2 Loan '!J27),"9","#"),"8","#"),"7","#"),"6","#"),"5","#"),"4","#"),"3","#"),"2","#"),"1","#"),"0","#"),CHAR(10),""),"$",""),"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'!J27),_xlfn.FORMULATEXT('#_2 Loan '!J27),'#_2 Loan '!J27),"9","#"),"8","#"),"7","#"),"6","#"),"5","#"),"4","#"),"3","#"),"2","#"),"1","#"),"0","#"),CHAR(10),""),"$","")," ",""),",","@"),"&gt;","@"),"&lt;","@"),"=","@"),")","@"),"(","@"),"^","@"),"/","@"),"+","@"),"*","@"),"-","@"),"@#","")))/2,TRUE,FALSE),"HardCodeMsg",IF(LEN(IF(_xlfn.ISFORMULA('2 Loan '!J27),_xlfn.FORMULATEXT('2 Loan '!J27),'2 Loan '!J27))-LEN(SUBSTITUTE(IF(_xlfn.ISFORMULA('2 Loan '!J27),_xlfn.FORMULATEXT('2 Loan '!J27),'2 Loan '!J27),"""",""))&gt;LEN(IF(_xlfn.ISFORMULA('#_2 Loan '!J27),_xlfn.FORMULATEXT('#_2 Loan '!J27),'#_2 Loan '!J27))-LEN(SUBSTITUTE(IF(_xlfn.ISFORMULA('#_2 Loan '!J27),_xlfn.FORMULATEXT('#_2 Loan '!J27),'#_2 Loan '!J27),"""","")),TRUE,FALSE),"HardQuoteMsg",IF(LEN(IF(_xlfn.ISFORMULA('2 Loan '!J27),_xlfn.FORMULATEXT('2 Loan '!J27),'2 Loan '!J27))-LEN(SUBSTITUTE(IF(_xlfn.ISFORMULA('2 Loan '!J27),_xlfn.FORMULATEXT('2 Loan '!J27),'2 Loan '!J27),"$",""))&lt;0.5*(LEN(IF(_xlfn.ISFORMULA('#_2 Loan '!J27),_xlfn.FORMULATEXT('#_2 Loan '!J27),'#_2 Loan '!J27))-LEN(SUBSTITUTE(IF(_xlfn.ISFORMULA('#_2 Loan '!J27),_xlfn.FORMULATEXT('#_2 Loan '!J27),'#_2 Loan '!J27),"$",""))),TRUE,FALSE),"MissingAbsMsg",TRUE,"PerfectMsg")</f>
        <v/>
      </c>
    </row>
    <row r="28" spans="5:11" s="286" customFormat="1" x14ac:dyDescent="0.15">
      <c r="E28" s="341">
        <v>0</v>
      </c>
      <c r="F28" s="341">
        <v>0</v>
      </c>
      <c r="G28" s="342">
        <v>0</v>
      </c>
      <c r="H28" s="342" t="str">
        <f ca="1">_xlfn.IFS(ISBLANK('2 Loan '!H28),"",IF(NOT(ISNA('#_2 Loan '!H28)),IF(ISNA('2 Loan '!H28),TRUE,FALSE),FALSE),"StuNAMsg",IF(AND(ISNA('#_2 Loan '!H28),ISNA('2 Loan '!H28)),TRUE,FALSE),"PerfectMsg",IF(NOT(ISERROR('#_2 Loan '!H28)),IF(ISERROR('2 Loan '!H28),TRUE,FALSE),FALSE),"StuErrorMsg",IF(TYPE('#_2 Loan '!H28)&lt;&gt;TYPE('2 Loan '!H28),TRUE,FALSE),"WrongTypeMsg",IF(_xlfn.ISFORMULA('#_2 Loan '!H28),IF(NOT(_xlfn.ISFORMULA('2 Loan '!H28)),TRUE),FALSE),"MissingFormulaMsg",IF(NOT(AND(ISNUMBER(FIND("[",_xlfn.FORMULATEXT('#_2 Loan '!H28))),ISNUMBER(FIND("!",_xlfn.FORMULATEXT('#_2 Loan '!H28))))),AND(ISNUMBER(FIND("[",_xlfn.FORMULATEXT('2 Loan '!H28))),ISNUMBER(FIND("!",_xlfn.FORMULATEXT('2 Loan '!H28)))),FALSE),"ExternalRefsMsg",IF(ISNUMBER('#_2 Loan '!H28),IF(ABS('#_2 Loan '!H28-'2 Loan '!H28)&gt;0.00001,TRUE,FALSE),IF('#_2 Loan '!H28&lt;&gt;'2 Loan '!H28,TRUE,FALSE)),IF(ISNUMBER('#_2 Loan '!H28),IF('#_2 Loan '!H28&gt;'2 Loan '!H28,"TooLow","TooHigh"),"WrongAnswer"),NOT(_xlfn.ISFORMULA('#_2 Loan '!H28)),"PerfectMsg",IF((LEN(SUBSTITUTE(SUBSTITUTE(SUBSTITUTE(SUBSTITUTE(SUBSTITUTE(SUBSTITUTE(SUBSTITUTE(SUBSTITUTE(SUBSTITUTE(SUBSTITUTE(SUBSTITUTE(SUBSTITUTE(SUBSTITUTE(SUBSTITUTE(SUBSTITUTE(SUBSTITUTE(SUBSTITUTE(SUBSTITUTE(SUBSTITUTE(SUBSTITUTE(SUBSTITUTE(SUBSTITUTE(SUBSTITUTE(SUBSTITUTE(IF(_xlfn.ISFORMULA('2 Loan '!H28),_xlfn.FORMULATEXT('2 Loan '!H28),'2 Loan '!H28),"9","#"),"8","#"),"7","#"),"6","#"),"5","#"),"4","#"),"3","#"),"2","#"),"1","#"),"0","#"),CHAR(10),""),"$",""),"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'!H28),_xlfn.FORMULATEXT('2 Loan '!H28),'2 Loan '!H28),"9","#"),"8","#"),"7","#"),"6","#"),"5","#"),"4","#"),"3","#"),"2","#"),"1","#"),"0","#"),CHAR(10),""),"$",""),"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'!H28),_xlfn.FORMULATEXT('#_2 Loan '!H28),'#_2 Loan '!H28),"9","#"),"8","#"),"7","#"),"6","#"),"5","#"),"4","#"),"3","#"),"2","#"),"1","#"),"0","#"),CHAR(10),""),"$",""),"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'!H28),_xlfn.FORMULATEXT('#_2 Loan '!H28),'#_2 Loan '!H28),"9","#"),"8","#"),"7","#"),"6","#"),"5","#"),"4","#"),"3","#"),"2","#"),"1","#"),"0","#"),CHAR(10),""),"$","")," ",""),",","@"),"&gt;","@"),"&lt;","@"),"=","@"),")","@"),"(","@"),"^","@"),"/","@"),"+","@"),"*","@"),"-","@"),"@#","")))/2,TRUE,FALSE),"HardCodeMsg",IF(LEN(IF(_xlfn.ISFORMULA('2 Loan '!H28),_xlfn.FORMULATEXT('2 Loan '!H28),'2 Loan '!H28))-LEN(SUBSTITUTE(IF(_xlfn.ISFORMULA('2 Loan '!H28),_xlfn.FORMULATEXT('2 Loan '!H28),'2 Loan '!H28),"""",""))&gt;LEN(IF(_xlfn.ISFORMULA('#_2 Loan '!H28),_xlfn.FORMULATEXT('#_2 Loan '!H28),'#_2 Loan '!H28))-LEN(SUBSTITUTE(IF(_xlfn.ISFORMULA('#_2 Loan '!H28),_xlfn.FORMULATEXT('#_2 Loan '!H28),'#_2 Loan '!H28),"""","")),TRUE,FALSE),"HardQuoteMsg",IF(LEN(IF(_xlfn.ISFORMULA('2 Loan '!H28),_xlfn.FORMULATEXT('2 Loan '!H28),'2 Loan '!H28))-LEN(SUBSTITUTE(IF(_xlfn.ISFORMULA('2 Loan '!H28),_xlfn.FORMULATEXT('2 Loan '!H28),'2 Loan '!H28),"$",""))&lt;0.5*(LEN(IF(_xlfn.ISFORMULA('#_2 Loan '!H28),_xlfn.FORMULATEXT('#_2 Loan '!H28),'#_2 Loan '!H28))-LEN(SUBSTITUTE(IF(_xlfn.ISFORMULA('#_2 Loan '!H28),_xlfn.FORMULATEXT('#_2 Loan '!H28),'#_2 Loan '!H28),"$",""))),TRUE,FALSE),"MissingAbsMsg",TRUE,"PerfectMsg")</f>
        <v/>
      </c>
      <c r="I28" s="342" t="str">
        <f ca="1">_xlfn.IFS(ISBLANK('2 Loan '!I28),"",IF(NOT(ISNA('#_2 Loan '!I28)),IF(ISNA('2 Loan '!I28),TRUE,FALSE),FALSE),"StuNAMsg",IF(AND(ISNA('#_2 Loan '!I28),ISNA('2 Loan '!I28)),TRUE,FALSE),"PerfectMsg",IF(NOT(ISERROR('#_2 Loan '!I28)),IF(ISERROR('2 Loan '!I28),TRUE,FALSE),FALSE),"StuErrorMsg",IF(TYPE('#_2 Loan '!I28)&lt;&gt;TYPE('2 Loan '!I28),TRUE,FALSE),"WrongTypeMsg",IF(_xlfn.ISFORMULA('#_2 Loan '!I28),IF(NOT(_xlfn.ISFORMULA('2 Loan '!I28)),TRUE),FALSE),"MissingFormulaMsg",IF(NOT(AND(ISNUMBER(FIND("[",_xlfn.FORMULATEXT('#_2 Loan '!I28))),ISNUMBER(FIND("!",_xlfn.FORMULATEXT('#_2 Loan '!I28))))),AND(ISNUMBER(FIND("[",_xlfn.FORMULATEXT('2 Loan '!I28))),ISNUMBER(FIND("!",_xlfn.FORMULATEXT('2 Loan '!I28)))),FALSE),"ExternalRefsMsg",IF(ISNUMBER('#_2 Loan '!I28),IF(ABS('#_2 Loan '!I28-'2 Loan '!I28)&gt;0.00001,TRUE,FALSE),IF('#_2 Loan '!I28&lt;&gt;'2 Loan '!I28,TRUE,FALSE)),IF(ISNUMBER('#_2 Loan '!I28),IF('#_2 Loan '!I28&gt;'2 Loan '!I28,"TooLow","TooHigh"),"WrongAnswer"),NOT(_xlfn.ISFORMULA('#_2 Loan '!I28)),"PerfectMsg",IF((LEN(SUBSTITUTE(SUBSTITUTE(SUBSTITUTE(SUBSTITUTE(SUBSTITUTE(SUBSTITUTE(SUBSTITUTE(SUBSTITUTE(SUBSTITUTE(SUBSTITUTE(SUBSTITUTE(SUBSTITUTE(SUBSTITUTE(SUBSTITUTE(SUBSTITUTE(SUBSTITUTE(SUBSTITUTE(SUBSTITUTE(SUBSTITUTE(SUBSTITUTE(SUBSTITUTE(SUBSTITUTE(SUBSTITUTE(SUBSTITUTE(IF(_xlfn.ISFORMULA('2 Loan '!I28),_xlfn.FORMULATEXT('2 Loan '!I28),'2 Loan '!I28),"9","#"),"8","#"),"7","#"),"6","#"),"5","#"),"4","#"),"3","#"),"2","#"),"1","#"),"0","#"),CHAR(10),""),"$",""),"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'!I28),_xlfn.FORMULATEXT('2 Loan '!I28),'2 Loan '!I28),"9","#"),"8","#"),"7","#"),"6","#"),"5","#"),"4","#"),"3","#"),"2","#"),"1","#"),"0","#"),CHAR(10),""),"$",""),"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'!I28),_xlfn.FORMULATEXT('#_2 Loan '!I28),'#_2 Loan '!I28),"9","#"),"8","#"),"7","#"),"6","#"),"5","#"),"4","#"),"3","#"),"2","#"),"1","#"),"0","#"),CHAR(10),""),"$",""),"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'!I28),_xlfn.FORMULATEXT('#_2 Loan '!I28),'#_2 Loan '!I28),"9","#"),"8","#"),"7","#"),"6","#"),"5","#"),"4","#"),"3","#"),"2","#"),"1","#"),"0","#"),CHAR(10),""),"$","")," ",""),",","@"),"&gt;","@"),"&lt;","@"),"=","@"),")","@"),"(","@"),"^","@"),"/","@"),"+","@"),"*","@"),"-","@"),"@#","")))/2,TRUE,FALSE),"HardCodeMsg",IF(LEN(IF(_xlfn.ISFORMULA('2 Loan '!I28),_xlfn.FORMULATEXT('2 Loan '!I28),'2 Loan '!I28))-LEN(SUBSTITUTE(IF(_xlfn.ISFORMULA('2 Loan '!I28),_xlfn.FORMULATEXT('2 Loan '!I28),'2 Loan '!I28),"""",""))&gt;LEN(IF(_xlfn.ISFORMULA('#_2 Loan '!I28),_xlfn.FORMULATEXT('#_2 Loan '!I28),'#_2 Loan '!I28))-LEN(SUBSTITUTE(IF(_xlfn.ISFORMULA('#_2 Loan '!I28),_xlfn.FORMULATEXT('#_2 Loan '!I28),'#_2 Loan '!I28),"""","")),TRUE,FALSE),"HardQuoteMsg",IF(LEN(IF(_xlfn.ISFORMULA('2 Loan '!I28),_xlfn.FORMULATEXT('2 Loan '!I28),'2 Loan '!I28))-LEN(SUBSTITUTE(IF(_xlfn.ISFORMULA('2 Loan '!I28),_xlfn.FORMULATEXT('2 Loan '!I28),'2 Loan '!I28),"$",""))&lt;0.5*(LEN(IF(_xlfn.ISFORMULA('#_2 Loan '!I28),_xlfn.FORMULATEXT('#_2 Loan '!I28),'#_2 Loan '!I28))-LEN(SUBSTITUTE(IF(_xlfn.ISFORMULA('#_2 Loan '!I28),_xlfn.FORMULATEXT('#_2 Loan '!I28),'#_2 Loan '!I28),"$",""))),TRUE,FALSE),"MissingAbsMsg",TRUE,"PerfectMsg")</f>
        <v/>
      </c>
      <c r="J28" s="301" t="str">
        <f ca="1">_xlfn.IFS(ISBLANK('2 Loan '!J28),"",IF(NOT(ISNA('#_2 Loan '!J28)),IF(ISNA('2 Loan '!J28),TRUE,FALSE),FALSE),"StuNAMsg",IF(AND(ISNA('#_2 Loan '!J28),ISNA('2 Loan '!J28)),TRUE,FALSE),"PerfectMsg",IF(NOT(ISERROR('#_2 Loan '!J28)),IF(ISERROR('2 Loan '!J28),TRUE,FALSE),FALSE),"StuErrorMsg",IF(TYPE('#_2 Loan '!J28)&lt;&gt;TYPE('2 Loan '!J28),TRUE,FALSE),"WrongTypeMsg",IF(_xlfn.ISFORMULA('#_2 Loan '!J28),IF(NOT(_xlfn.ISFORMULA('2 Loan '!J28)),TRUE),FALSE),"MissingFormulaMsg",IF(NOT(AND(ISNUMBER(FIND("[",_xlfn.FORMULATEXT('#_2 Loan '!J28))),ISNUMBER(FIND("!",_xlfn.FORMULATEXT('#_2 Loan '!J28))))),AND(ISNUMBER(FIND("[",_xlfn.FORMULATEXT('2 Loan '!J28))),ISNUMBER(FIND("!",_xlfn.FORMULATEXT('2 Loan '!J28)))),FALSE),"ExternalRefsMsg",IF(ISNUMBER('#_2 Loan '!J28),IF(ABS('#_2 Loan '!J28-'2 Loan '!J28)&gt;0.00001,TRUE,FALSE),IF('#_2 Loan '!J28&lt;&gt;'2 Loan '!J28,TRUE,FALSE)),IF(ISNUMBER('#_2 Loan '!J28),IF('#_2 Loan '!J28&gt;'2 Loan '!J28,"TooLow","TooHigh"),"WrongAnswer"),NOT(_xlfn.ISFORMULA('#_2 Loan '!J28)),"PerfectMsg",IF((LEN(SUBSTITUTE(SUBSTITUTE(SUBSTITUTE(SUBSTITUTE(SUBSTITUTE(SUBSTITUTE(SUBSTITUTE(SUBSTITUTE(SUBSTITUTE(SUBSTITUTE(SUBSTITUTE(SUBSTITUTE(SUBSTITUTE(SUBSTITUTE(SUBSTITUTE(SUBSTITUTE(SUBSTITUTE(SUBSTITUTE(SUBSTITUTE(SUBSTITUTE(SUBSTITUTE(SUBSTITUTE(SUBSTITUTE(SUBSTITUTE(IF(_xlfn.ISFORMULA('2 Loan '!J28),_xlfn.FORMULATEXT('2 Loan '!J28),'2 Loan '!J28),"9","#"),"8","#"),"7","#"),"6","#"),"5","#"),"4","#"),"3","#"),"2","#"),"1","#"),"0","#"),CHAR(10),""),"$",""),"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'!J28),_xlfn.FORMULATEXT('2 Loan '!J28),'2 Loan '!J28),"9","#"),"8","#"),"7","#"),"6","#"),"5","#"),"4","#"),"3","#"),"2","#"),"1","#"),"0","#"),CHAR(10),""),"$",""),"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'!J28),_xlfn.FORMULATEXT('#_2 Loan '!J28),'#_2 Loan '!J28),"9","#"),"8","#"),"7","#"),"6","#"),"5","#"),"4","#"),"3","#"),"2","#"),"1","#"),"0","#"),CHAR(10),""),"$",""),"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'!J28),_xlfn.FORMULATEXT('#_2 Loan '!J28),'#_2 Loan '!J28),"9","#"),"8","#"),"7","#"),"6","#"),"5","#"),"4","#"),"3","#"),"2","#"),"1","#"),"0","#"),CHAR(10),""),"$","")," ",""),",","@"),"&gt;","@"),"&lt;","@"),"=","@"),")","@"),"(","@"),"^","@"),"/","@"),"+","@"),"*","@"),"-","@"),"@#","")))/2,TRUE,FALSE),"HardCodeMsg",IF(LEN(IF(_xlfn.ISFORMULA('2 Loan '!J28),_xlfn.FORMULATEXT('2 Loan '!J28),'2 Loan '!J28))-LEN(SUBSTITUTE(IF(_xlfn.ISFORMULA('2 Loan '!J28),_xlfn.FORMULATEXT('2 Loan '!J28),'2 Loan '!J28),"""",""))&gt;LEN(IF(_xlfn.ISFORMULA('#_2 Loan '!J28),_xlfn.FORMULATEXT('#_2 Loan '!J28),'#_2 Loan '!J28))-LEN(SUBSTITUTE(IF(_xlfn.ISFORMULA('#_2 Loan '!J28),_xlfn.FORMULATEXT('#_2 Loan '!J28),'#_2 Loan '!J28),"""","")),TRUE,FALSE),"HardQuoteMsg",IF(LEN(IF(_xlfn.ISFORMULA('2 Loan '!J28),_xlfn.FORMULATEXT('2 Loan '!J28),'2 Loan '!J28))-LEN(SUBSTITUTE(IF(_xlfn.ISFORMULA('2 Loan '!J28),_xlfn.FORMULATEXT('2 Loan '!J28),'2 Loan '!J28),"$",""))&lt;0.5*(LEN(IF(_xlfn.ISFORMULA('#_2 Loan '!J28),_xlfn.FORMULATEXT('#_2 Loan '!J28),'#_2 Loan '!J28))-LEN(SUBSTITUTE(IF(_xlfn.ISFORMULA('#_2 Loan '!J28),_xlfn.FORMULATEXT('#_2 Loan '!J28),'#_2 Loan '!J28),"$",""))),TRUE,FALSE),"MissingAbsMsg",TRUE,"PerfectMsg")</f>
        <v/>
      </c>
    </row>
    <row r="29" spans="5:11" s="286" customFormat="1" x14ac:dyDescent="0.15">
      <c r="E29" s="341">
        <v>0</v>
      </c>
      <c r="F29" s="341">
        <v>0</v>
      </c>
      <c r="G29" s="342">
        <v>162786</v>
      </c>
      <c r="H29" s="342" t="str">
        <f ca="1">_xlfn.IFS(ISBLANK('2 Loan '!H29),"",IF(NOT(ISNA('#_2 Loan '!H29)),IF(ISNA('2 Loan '!H29),TRUE,FALSE),FALSE),"StuNAMsg",IF(AND(ISNA('#_2 Loan '!H29),ISNA('2 Loan '!H29)),TRUE,FALSE),"PerfectMsg",IF(NOT(ISERROR('#_2 Loan '!H29)),IF(ISERROR('2 Loan '!H29),TRUE,FALSE),FALSE),"StuErrorMsg",IF(TYPE('#_2 Loan '!H29)&lt;&gt;TYPE('2 Loan '!H29),TRUE,FALSE),"WrongTypeMsg",IF(_xlfn.ISFORMULA('#_2 Loan '!H29),IF(NOT(_xlfn.ISFORMULA('2 Loan '!H29)),TRUE),FALSE),"MissingFormulaMsg",IF(NOT(AND(ISNUMBER(FIND("[",_xlfn.FORMULATEXT('#_2 Loan '!H29))),ISNUMBER(FIND("!",_xlfn.FORMULATEXT('#_2 Loan '!H29))))),AND(ISNUMBER(FIND("[",_xlfn.FORMULATEXT('2 Loan '!H29))),ISNUMBER(FIND("!",_xlfn.FORMULATEXT('2 Loan '!H29)))),FALSE),"ExternalRefsMsg",IF(ISNUMBER('#_2 Loan '!H29),IF(ABS('#_2 Loan '!H29-'2 Loan '!H29)&gt;0.00001,TRUE,FALSE),IF('#_2 Loan '!H29&lt;&gt;'2 Loan '!H29,TRUE,FALSE)),IF(ISNUMBER('#_2 Loan '!H29),IF('#_2 Loan '!H29&gt;'2 Loan '!H29,"TooLow","TooHigh"),"WrongAnswer"),NOT(_xlfn.ISFORMULA('#_2 Loan '!H29)),"PerfectMsg",IF((LEN(SUBSTITUTE(SUBSTITUTE(SUBSTITUTE(SUBSTITUTE(SUBSTITUTE(SUBSTITUTE(SUBSTITUTE(SUBSTITUTE(SUBSTITUTE(SUBSTITUTE(SUBSTITUTE(SUBSTITUTE(SUBSTITUTE(SUBSTITUTE(SUBSTITUTE(SUBSTITUTE(SUBSTITUTE(SUBSTITUTE(SUBSTITUTE(SUBSTITUTE(SUBSTITUTE(SUBSTITUTE(SUBSTITUTE(SUBSTITUTE(IF(_xlfn.ISFORMULA('2 Loan '!H29),_xlfn.FORMULATEXT('2 Loan '!H29),'2 Loan '!H29),"9","#"),"8","#"),"7","#"),"6","#"),"5","#"),"4","#"),"3","#"),"2","#"),"1","#"),"0","#"),CHAR(10),""),"$",""),"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'!H29),_xlfn.FORMULATEXT('2 Loan '!H29),'2 Loan '!H29),"9","#"),"8","#"),"7","#"),"6","#"),"5","#"),"4","#"),"3","#"),"2","#"),"1","#"),"0","#"),CHAR(10),""),"$",""),"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'!H29),_xlfn.FORMULATEXT('#_2 Loan '!H29),'#_2 Loan '!H29),"9","#"),"8","#"),"7","#"),"6","#"),"5","#"),"4","#"),"3","#"),"2","#"),"1","#"),"0","#"),CHAR(10),""),"$",""),"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'!H29),_xlfn.FORMULATEXT('#_2 Loan '!H29),'#_2 Loan '!H29),"9","#"),"8","#"),"7","#"),"6","#"),"5","#"),"4","#"),"3","#"),"2","#"),"1","#"),"0","#"),CHAR(10),""),"$","")," ",""),",","@"),"&gt;","@"),"&lt;","@"),"=","@"),")","@"),"(","@"),"^","@"),"/","@"),"+","@"),"*","@"),"-","@"),"@#","")))/2,TRUE,FALSE),"HardCodeMsg",IF(LEN(IF(_xlfn.ISFORMULA('2 Loan '!H29),_xlfn.FORMULATEXT('2 Loan '!H29),'2 Loan '!H29))-LEN(SUBSTITUTE(IF(_xlfn.ISFORMULA('2 Loan '!H29),_xlfn.FORMULATEXT('2 Loan '!H29),'2 Loan '!H29),"""",""))&gt;LEN(IF(_xlfn.ISFORMULA('#_2 Loan '!H29),_xlfn.FORMULATEXT('#_2 Loan '!H29),'#_2 Loan '!H29))-LEN(SUBSTITUTE(IF(_xlfn.ISFORMULA('#_2 Loan '!H29),_xlfn.FORMULATEXT('#_2 Loan '!H29),'#_2 Loan '!H29),"""","")),TRUE,FALSE),"HardQuoteMsg",IF(LEN(IF(_xlfn.ISFORMULA('2 Loan '!H29),_xlfn.FORMULATEXT('2 Loan '!H29),'2 Loan '!H29))-LEN(SUBSTITUTE(IF(_xlfn.ISFORMULA('2 Loan '!H29),_xlfn.FORMULATEXT('2 Loan '!H29),'2 Loan '!H29),"$",""))&lt;0.5*(LEN(IF(_xlfn.ISFORMULA('#_2 Loan '!H29),_xlfn.FORMULATEXT('#_2 Loan '!H29),'#_2 Loan '!H29))-LEN(SUBSTITUTE(IF(_xlfn.ISFORMULA('#_2 Loan '!H29),_xlfn.FORMULATEXT('#_2 Loan '!H29),'#_2 Loan '!H29),"$",""))),TRUE,FALSE),"MissingAbsMsg",TRUE,"PerfectMsg")</f>
        <v/>
      </c>
      <c r="I29" s="342" t="str">
        <f ca="1">_xlfn.IFS(ISBLANK('2 Loan '!I29),"",IF(NOT(ISNA('#_2 Loan '!I29)),IF(ISNA('2 Loan '!I29),TRUE,FALSE),FALSE),"StuNAMsg",IF(AND(ISNA('#_2 Loan '!I29),ISNA('2 Loan '!I29)),TRUE,FALSE),"PerfectMsg",IF(NOT(ISERROR('#_2 Loan '!I29)),IF(ISERROR('2 Loan '!I29),TRUE,FALSE),FALSE),"StuErrorMsg",IF(TYPE('#_2 Loan '!I29)&lt;&gt;TYPE('2 Loan '!I29),TRUE,FALSE),"WrongTypeMsg",IF(_xlfn.ISFORMULA('#_2 Loan '!I29),IF(NOT(_xlfn.ISFORMULA('2 Loan '!I29)),TRUE),FALSE),"MissingFormulaMsg",IF(NOT(AND(ISNUMBER(FIND("[",_xlfn.FORMULATEXT('#_2 Loan '!I29))),ISNUMBER(FIND("!",_xlfn.FORMULATEXT('#_2 Loan '!I29))))),AND(ISNUMBER(FIND("[",_xlfn.FORMULATEXT('2 Loan '!I29))),ISNUMBER(FIND("!",_xlfn.FORMULATEXT('2 Loan '!I29)))),FALSE),"ExternalRefsMsg",IF(ISNUMBER('#_2 Loan '!I29),IF(ABS('#_2 Loan '!I29-'2 Loan '!I29)&gt;0.00001,TRUE,FALSE),IF('#_2 Loan '!I29&lt;&gt;'2 Loan '!I29,TRUE,FALSE)),IF(ISNUMBER('#_2 Loan '!I29),IF('#_2 Loan '!I29&gt;'2 Loan '!I29,"TooLow","TooHigh"),"WrongAnswer"),NOT(_xlfn.ISFORMULA('#_2 Loan '!I29)),"PerfectMsg",IF((LEN(SUBSTITUTE(SUBSTITUTE(SUBSTITUTE(SUBSTITUTE(SUBSTITUTE(SUBSTITUTE(SUBSTITUTE(SUBSTITUTE(SUBSTITUTE(SUBSTITUTE(SUBSTITUTE(SUBSTITUTE(SUBSTITUTE(SUBSTITUTE(SUBSTITUTE(SUBSTITUTE(SUBSTITUTE(SUBSTITUTE(SUBSTITUTE(SUBSTITUTE(SUBSTITUTE(SUBSTITUTE(SUBSTITUTE(SUBSTITUTE(IF(_xlfn.ISFORMULA('2 Loan '!I29),_xlfn.FORMULATEXT('2 Loan '!I29),'2 Loan '!I29),"9","#"),"8","#"),"7","#"),"6","#"),"5","#"),"4","#"),"3","#"),"2","#"),"1","#"),"0","#"),CHAR(10),""),"$",""),"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'!I29),_xlfn.FORMULATEXT('2 Loan '!I29),'2 Loan '!I29),"9","#"),"8","#"),"7","#"),"6","#"),"5","#"),"4","#"),"3","#"),"2","#"),"1","#"),"0","#"),CHAR(10),""),"$",""),"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'!I29),_xlfn.FORMULATEXT('#_2 Loan '!I29),'#_2 Loan '!I29),"9","#"),"8","#"),"7","#"),"6","#"),"5","#"),"4","#"),"3","#"),"2","#"),"1","#"),"0","#"),CHAR(10),""),"$",""),"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'!I29),_xlfn.FORMULATEXT('#_2 Loan '!I29),'#_2 Loan '!I29),"9","#"),"8","#"),"7","#"),"6","#"),"5","#"),"4","#"),"3","#"),"2","#"),"1","#"),"0","#"),CHAR(10),""),"$","")," ",""),",","@"),"&gt;","@"),"&lt;","@"),"=","@"),")","@"),"(","@"),"^","@"),"/","@"),"+","@"),"*","@"),"-","@"),"@#","")))/2,TRUE,FALSE),"HardCodeMsg",IF(LEN(IF(_xlfn.ISFORMULA('2 Loan '!I29),_xlfn.FORMULATEXT('2 Loan '!I29),'2 Loan '!I29))-LEN(SUBSTITUTE(IF(_xlfn.ISFORMULA('2 Loan '!I29),_xlfn.FORMULATEXT('2 Loan '!I29),'2 Loan '!I29),"""",""))&gt;LEN(IF(_xlfn.ISFORMULA('#_2 Loan '!I29),_xlfn.FORMULATEXT('#_2 Loan '!I29),'#_2 Loan '!I29))-LEN(SUBSTITUTE(IF(_xlfn.ISFORMULA('#_2 Loan '!I29),_xlfn.FORMULATEXT('#_2 Loan '!I29),'#_2 Loan '!I29),"""","")),TRUE,FALSE),"HardQuoteMsg",IF(LEN(IF(_xlfn.ISFORMULA('2 Loan '!I29),_xlfn.FORMULATEXT('2 Loan '!I29),'2 Loan '!I29))-LEN(SUBSTITUTE(IF(_xlfn.ISFORMULA('2 Loan '!I29),_xlfn.FORMULATEXT('2 Loan '!I29),'2 Loan '!I29),"$",""))&lt;0.5*(LEN(IF(_xlfn.ISFORMULA('#_2 Loan '!I29),_xlfn.FORMULATEXT('#_2 Loan '!I29),'#_2 Loan '!I29))-LEN(SUBSTITUTE(IF(_xlfn.ISFORMULA('#_2 Loan '!I29),_xlfn.FORMULATEXT('#_2 Loan '!I29),'#_2 Loan '!I29),"$",""))),TRUE,FALSE),"MissingAbsMsg",TRUE,"PerfectMsg")</f>
        <v/>
      </c>
      <c r="J29" s="301" t="str">
        <f ca="1">_xlfn.IFS(ISBLANK('2 Loan '!J29),"",IF(NOT(ISNA('#_2 Loan '!J29)),IF(ISNA('2 Loan '!J29),TRUE,FALSE),FALSE),"StuNAMsg",IF(AND(ISNA('#_2 Loan '!J29),ISNA('2 Loan '!J29)),TRUE,FALSE),"PerfectMsg",IF(NOT(ISERROR('#_2 Loan '!J29)),IF(ISERROR('2 Loan '!J29),TRUE,FALSE),FALSE),"StuErrorMsg",IF(TYPE('#_2 Loan '!J29)&lt;&gt;TYPE('2 Loan '!J29),TRUE,FALSE),"WrongTypeMsg",IF(_xlfn.ISFORMULA('#_2 Loan '!J29),IF(NOT(_xlfn.ISFORMULA('2 Loan '!J29)),TRUE),FALSE),"MissingFormulaMsg",IF(NOT(AND(ISNUMBER(FIND("[",_xlfn.FORMULATEXT('#_2 Loan '!J29))),ISNUMBER(FIND("!",_xlfn.FORMULATEXT('#_2 Loan '!J29))))),AND(ISNUMBER(FIND("[",_xlfn.FORMULATEXT('2 Loan '!J29))),ISNUMBER(FIND("!",_xlfn.FORMULATEXT('2 Loan '!J29)))),FALSE),"ExternalRefsMsg",IF(ISNUMBER('#_2 Loan '!J29),IF(ABS('#_2 Loan '!J29-'2 Loan '!J29)&gt;0.00001,TRUE,FALSE),IF('#_2 Loan '!J29&lt;&gt;'2 Loan '!J29,TRUE,FALSE)),IF(ISNUMBER('#_2 Loan '!J29),IF('#_2 Loan '!J29&gt;'2 Loan '!J29,"TooLow","TooHigh"),"WrongAnswer"),NOT(_xlfn.ISFORMULA('#_2 Loan '!J29)),"PerfectMsg",IF((LEN(SUBSTITUTE(SUBSTITUTE(SUBSTITUTE(SUBSTITUTE(SUBSTITUTE(SUBSTITUTE(SUBSTITUTE(SUBSTITUTE(SUBSTITUTE(SUBSTITUTE(SUBSTITUTE(SUBSTITUTE(SUBSTITUTE(SUBSTITUTE(SUBSTITUTE(SUBSTITUTE(SUBSTITUTE(SUBSTITUTE(SUBSTITUTE(SUBSTITUTE(SUBSTITUTE(SUBSTITUTE(SUBSTITUTE(SUBSTITUTE(IF(_xlfn.ISFORMULA('2 Loan '!J29),_xlfn.FORMULATEXT('2 Loan '!J29),'2 Loan '!J29),"9","#"),"8","#"),"7","#"),"6","#"),"5","#"),"4","#"),"3","#"),"2","#"),"1","#"),"0","#"),CHAR(10),""),"$",""),"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'!J29),_xlfn.FORMULATEXT('2 Loan '!J29),'2 Loan '!J29),"9","#"),"8","#"),"7","#"),"6","#"),"5","#"),"4","#"),"3","#"),"2","#"),"1","#"),"0","#"),CHAR(10),""),"$",""),"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'!J29),_xlfn.FORMULATEXT('#_2 Loan '!J29),'#_2 Loan '!J29),"9","#"),"8","#"),"7","#"),"6","#"),"5","#"),"4","#"),"3","#"),"2","#"),"1","#"),"0","#"),CHAR(10),""),"$",""),"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'!J29),_xlfn.FORMULATEXT('#_2 Loan '!J29),'#_2 Loan '!J29),"9","#"),"8","#"),"7","#"),"6","#"),"5","#"),"4","#"),"3","#"),"2","#"),"1","#"),"0","#"),CHAR(10),""),"$","")," ",""),",","@"),"&gt;","@"),"&lt;","@"),"=","@"),")","@"),"(","@"),"^","@"),"/","@"),"+","@"),"*","@"),"-","@"),"@#","")))/2,TRUE,FALSE),"HardCodeMsg",IF(LEN(IF(_xlfn.ISFORMULA('2 Loan '!J29),_xlfn.FORMULATEXT('2 Loan '!J29),'2 Loan '!J29))-LEN(SUBSTITUTE(IF(_xlfn.ISFORMULA('2 Loan '!J29),_xlfn.FORMULATEXT('2 Loan '!J29),'2 Loan '!J29),"""",""))&gt;LEN(IF(_xlfn.ISFORMULA('#_2 Loan '!J29),_xlfn.FORMULATEXT('#_2 Loan '!J29),'#_2 Loan '!J29))-LEN(SUBSTITUTE(IF(_xlfn.ISFORMULA('#_2 Loan '!J29),_xlfn.FORMULATEXT('#_2 Loan '!J29),'#_2 Loan '!J29),"""","")),TRUE,FALSE),"HardQuoteMsg",IF(LEN(IF(_xlfn.ISFORMULA('2 Loan '!J29),_xlfn.FORMULATEXT('2 Loan '!J29),'2 Loan '!J29))-LEN(SUBSTITUTE(IF(_xlfn.ISFORMULA('2 Loan '!J29),_xlfn.FORMULATEXT('2 Loan '!J29),'2 Loan '!J29),"$",""))&lt;0.5*(LEN(IF(_xlfn.ISFORMULA('#_2 Loan '!J29),_xlfn.FORMULATEXT('#_2 Loan '!J29),'#_2 Loan '!J29))-LEN(SUBSTITUTE(IF(_xlfn.ISFORMULA('#_2 Loan '!J29),_xlfn.FORMULATEXT('#_2 Loan '!J29),'#_2 Loan '!J29),"$",""))),TRUE,FALSE),"MissingAbsMsg",TRUE,"PerfectMsg")</f>
        <v/>
      </c>
    </row>
    <row r="30" spans="5:11" s="286" customFormat="1" x14ac:dyDescent="0.15">
      <c r="E30" s="341">
        <v>0</v>
      </c>
      <c r="F30" s="341">
        <v>0</v>
      </c>
      <c r="G30" s="342">
        <v>83242</v>
      </c>
      <c r="H30" s="342" t="str">
        <f ca="1">_xlfn.IFS(ISBLANK('2 Loan '!H30),"",IF(NOT(ISNA('#_2 Loan '!H30)),IF(ISNA('2 Loan '!H30),TRUE,FALSE),FALSE),"StuNAMsg",IF(AND(ISNA('#_2 Loan '!H30),ISNA('2 Loan '!H30)),TRUE,FALSE),"PerfectMsg",IF(NOT(ISERROR('#_2 Loan '!H30)),IF(ISERROR('2 Loan '!H30),TRUE,FALSE),FALSE),"StuErrorMsg",IF(TYPE('#_2 Loan '!H30)&lt;&gt;TYPE('2 Loan '!H30),TRUE,FALSE),"WrongTypeMsg",IF(_xlfn.ISFORMULA('#_2 Loan '!H30),IF(NOT(_xlfn.ISFORMULA('2 Loan '!H30)),TRUE),FALSE),"MissingFormulaMsg",IF(NOT(AND(ISNUMBER(FIND("[",_xlfn.FORMULATEXT('#_2 Loan '!H30))),ISNUMBER(FIND("!",_xlfn.FORMULATEXT('#_2 Loan '!H30))))),AND(ISNUMBER(FIND("[",_xlfn.FORMULATEXT('2 Loan '!H30))),ISNUMBER(FIND("!",_xlfn.FORMULATEXT('2 Loan '!H30)))),FALSE),"ExternalRefsMsg",IF(ISNUMBER('#_2 Loan '!H30),IF(ABS('#_2 Loan '!H30-'2 Loan '!H30)&gt;0.00001,TRUE,FALSE),IF('#_2 Loan '!H30&lt;&gt;'2 Loan '!H30,TRUE,FALSE)),IF(ISNUMBER('#_2 Loan '!H30),IF('#_2 Loan '!H30&gt;'2 Loan '!H30,"TooLow","TooHigh"),"WrongAnswer"),NOT(_xlfn.ISFORMULA('#_2 Loan '!H30)),"PerfectMsg",IF((LEN(SUBSTITUTE(SUBSTITUTE(SUBSTITUTE(SUBSTITUTE(SUBSTITUTE(SUBSTITUTE(SUBSTITUTE(SUBSTITUTE(SUBSTITUTE(SUBSTITUTE(SUBSTITUTE(SUBSTITUTE(SUBSTITUTE(SUBSTITUTE(SUBSTITUTE(SUBSTITUTE(SUBSTITUTE(SUBSTITUTE(SUBSTITUTE(SUBSTITUTE(SUBSTITUTE(SUBSTITUTE(SUBSTITUTE(SUBSTITUTE(IF(_xlfn.ISFORMULA('2 Loan '!H30),_xlfn.FORMULATEXT('2 Loan '!H30),'2 Loan '!H30),"9","#"),"8","#"),"7","#"),"6","#"),"5","#"),"4","#"),"3","#"),"2","#"),"1","#"),"0","#"),CHAR(10),""),"$",""),"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'!H30),_xlfn.FORMULATEXT('2 Loan '!H30),'2 Loan '!H30),"9","#"),"8","#"),"7","#"),"6","#"),"5","#"),"4","#"),"3","#"),"2","#"),"1","#"),"0","#"),CHAR(10),""),"$",""),"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'!H30),_xlfn.FORMULATEXT('#_2 Loan '!H30),'#_2 Loan '!H30),"9","#"),"8","#"),"7","#"),"6","#"),"5","#"),"4","#"),"3","#"),"2","#"),"1","#"),"0","#"),CHAR(10),""),"$",""),"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'!H30),_xlfn.FORMULATEXT('#_2 Loan '!H30),'#_2 Loan '!H30),"9","#"),"8","#"),"7","#"),"6","#"),"5","#"),"4","#"),"3","#"),"2","#"),"1","#"),"0","#"),CHAR(10),""),"$","")," ",""),",","@"),"&gt;","@"),"&lt;","@"),"=","@"),")","@"),"(","@"),"^","@"),"/","@"),"+","@"),"*","@"),"-","@"),"@#","")))/2,TRUE,FALSE),"HardCodeMsg",IF(LEN(IF(_xlfn.ISFORMULA('2 Loan '!H30),_xlfn.FORMULATEXT('2 Loan '!H30),'2 Loan '!H30))-LEN(SUBSTITUTE(IF(_xlfn.ISFORMULA('2 Loan '!H30),_xlfn.FORMULATEXT('2 Loan '!H30),'2 Loan '!H30),"""",""))&gt;LEN(IF(_xlfn.ISFORMULA('#_2 Loan '!H30),_xlfn.FORMULATEXT('#_2 Loan '!H30),'#_2 Loan '!H30))-LEN(SUBSTITUTE(IF(_xlfn.ISFORMULA('#_2 Loan '!H30),_xlfn.FORMULATEXT('#_2 Loan '!H30),'#_2 Loan '!H30),"""","")),TRUE,FALSE),"HardQuoteMsg",IF(LEN(IF(_xlfn.ISFORMULA('2 Loan '!H30),_xlfn.FORMULATEXT('2 Loan '!H30),'2 Loan '!H30))-LEN(SUBSTITUTE(IF(_xlfn.ISFORMULA('2 Loan '!H30),_xlfn.FORMULATEXT('2 Loan '!H30),'2 Loan '!H30),"$",""))&lt;0.5*(LEN(IF(_xlfn.ISFORMULA('#_2 Loan '!H30),_xlfn.FORMULATEXT('#_2 Loan '!H30),'#_2 Loan '!H30))-LEN(SUBSTITUTE(IF(_xlfn.ISFORMULA('#_2 Loan '!H30),_xlfn.FORMULATEXT('#_2 Loan '!H30),'#_2 Loan '!H30),"$",""))),TRUE,FALSE),"MissingAbsMsg",TRUE,"PerfectMsg")</f>
        <v/>
      </c>
      <c r="I30" s="342" t="str">
        <f ca="1">_xlfn.IFS(ISBLANK('2 Loan '!I30),"",IF(NOT(ISNA('#_2 Loan '!I30)),IF(ISNA('2 Loan '!I30),TRUE,FALSE),FALSE),"StuNAMsg",IF(AND(ISNA('#_2 Loan '!I30),ISNA('2 Loan '!I30)),TRUE,FALSE),"PerfectMsg",IF(NOT(ISERROR('#_2 Loan '!I30)),IF(ISERROR('2 Loan '!I30),TRUE,FALSE),FALSE),"StuErrorMsg",IF(TYPE('#_2 Loan '!I30)&lt;&gt;TYPE('2 Loan '!I30),TRUE,FALSE),"WrongTypeMsg",IF(_xlfn.ISFORMULA('#_2 Loan '!I30),IF(NOT(_xlfn.ISFORMULA('2 Loan '!I30)),TRUE),FALSE),"MissingFormulaMsg",IF(NOT(AND(ISNUMBER(FIND("[",_xlfn.FORMULATEXT('#_2 Loan '!I30))),ISNUMBER(FIND("!",_xlfn.FORMULATEXT('#_2 Loan '!I30))))),AND(ISNUMBER(FIND("[",_xlfn.FORMULATEXT('2 Loan '!I30))),ISNUMBER(FIND("!",_xlfn.FORMULATEXT('2 Loan '!I30)))),FALSE),"ExternalRefsMsg",IF(ISNUMBER('#_2 Loan '!I30),IF(ABS('#_2 Loan '!I30-'2 Loan '!I30)&gt;0.00001,TRUE,FALSE),IF('#_2 Loan '!I30&lt;&gt;'2 Loan '!I30,TRUE,FALSE)),IF(ISNUMBER('#_2 Loan '!I30),IF('#_2 Loan '!I30&gt;'2 Loan '!I30,"TooLow","TooHigh"),"WrongAnswer"),NOT(_xlfn.ISFORMULA('#_2 Loan '!I30)),"PerfectMsg",IF((LEN(SUBSTITUTE(SUBSTITUTE(SUBSTITUTE(SUBSTITUTE(SUBSTITUTE(SUBSTITUTE(SUBSTITUTE(SUBSTITUTE(SUBSTITUTE(SUBSTITUTE(SUBSTITUTE(SUBSTITUTE(SUBSTITUTE(SUBSTITUTE(SUBSTITUTE(SUBSTITUTE(SUBSTITUTE(SUBSTITUTE(SUBSTITUTE(SUBSTITUTE(SUBSTITUTE(SUBSTITUTE(SUBSTITUTE(SUBSTITUTE(IF(_xlfn.ISFORMULA('2 Loan '!I30),_xlfn.FORMULATEXT('2 Loan '!I30),'2 Loan '!I30),"9","#"),"8","#"),"7","#"),"6","#"),"5","#"),"4","#"),"3","#"),"2","#"),"1","#"),"0","#"),CHAR(10),""),"$",""),"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'!I30),_xlfn.FORMULATEXT('2 Loan '!I30),'2 Loan '!I30),"9","#"),"8","#"),"7","#"),"6","#"),"5","#"),"4","#"),"3","#"),"2","#"),"1","#"),"0","#"),CHAR(10),""),"$",""),"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'!I30),_xlfn.FORMULATEXT('#_2 Loan '!I30),'#_2 Loan '!I30),"9","#"),"8","#"),"7","#"),"6","#"),"5","#"),"4","#"),"3","#"),"2","#"),"1","#"),"0","#"),CHAR(10),""),"$",""),"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'!I30),_xlfn.FORMULATEXT('#_2 Loan '!I30),'#_2 Loan '!I30),"9","#"),"8","#"),"7","#"),"6","#"),"5","#"),"4","#"),"3","#"),"2","#"),"1","#"),"0","#"),CHAR(10),""),"$","")," ",""),",","@"),"&gt;","@"),"&lt;","@"),"=","@"),")","@"),"(","@"),"^","@"),"/","@"),"+","@"),"*","@"),"-","@"),"@#","")))/2,TRUE,FALSE),"HardCodeMsg",IF(LEN(IF(_xlfn.ISFORMULA('2 Loan '!I30),_xlfn.FORMULATEXT('2 Loan '!I30),'2 Loan '!I30))-LEN(SUBSTITUTE(IF(_xlfn.ISFORMULA('2 Loan '!I30),_xlfn.FORMULATEXT('2 Loan '!I30),'2 Loan '!I30),"""",""))&gt;LEN(IF(_xlfn.ISFORMULA('#_2 Loan '!I30),_xlfn.FORMULATEXT('#_2 Loan '!I30),'#_2 Loan '!I30))-LEN(SUBSTITUTE(IF(_xlfn.ISFORMULA('#_2 Loan '!I30),_xlfn.FORMULATEXT('#_2 Loan '!I30),'#_2 Loan '!I30),"""","")),TRUE,FALSE),"HardQuoteMsg",IF(LEN(IF(_xlfn.ISFORMULA('2 Loan '!I30),_xlfn.FORMULATEXT('2 Loan '!I30),'2 Loan '!I30))-LEN(SUBSTITUTE(IF(_xlfn.ISFORMULA('2 Loan '!I30),_xlfn.FORMULATEXT('2 Loan '!I30),'2 Loan '!I30),"$",""))&lt;0.5*(LEN(IF(_xlfn.ISFORMULA('#_2 Loan '!I30),_xlfn.FORMULATEXT('#_2 Loan '!I30),'#_2 Loan '!I30))-LEN(SUBSTITUTE(IF(_xlfn.ISFORMULA('#_2 Loan '!I30),_xlfn.FORMULATEXT('#_2 Loan '!I30),'#_2 Loan '!I30),"$",""))),TRUE,FALSE),"MissingAbsMsg",TRUE,"PerfectMsg")</f>
        <v/>
      </c>
      <c r="J30" s="301" t="str">
        <f ca="1">_xlfn.IFS(ISBLANK('2 Loan '!J30),"",IF(NOT(ISNA('#_2 Loan '!J30)),IF(ISNA('2 Loan '!J30),TRUE,FALSE),FALSE),"StuNAMsg",IF(AND(ISNA('#_2 Loan '!J30),ISNA('2 Loan '!J30)),TRUE,FALSE),"PerfectMsg",IF(NOT(ISERROR('#_2 Loan '!J30)),IF(ISERROR('2 Loan '!J30),TRUE,FALSE),FALSE),"StuErrorMsg",IF(TYPE('#_2 Loan '!J30)&lt;&gt;TYPE('2 Loan '!J30),TRUE,FALSE),"WrongTypeMsg",IF(_xlfn.ISFORMULA('#_2 Loan '!J30),IF(NOT(_xlfn.ISFORMULA('2 Loan '!J30)),TRUE),FALSE),"MissingFormulaMsg",IF(NOT(AND(ISNUMBER(FIND("[",_xlfn.FORMULATEXT('#_2 Loan '!J30))),ISNUMBER(FIND("!",_xlfn.FORMULATEXT('#_2 Loan '!J30))))),AND(ISNUMBER(FIND("[",_xlfn.FORMULATEXT('2 Loan '!J30))),ISNUMBER(FIND("!",_xlfn.FORMULATEXT('2 Loan '!J30)))),FALSE),"ExternalRefsMsg",IF(ISNUMBER('#_2 Loan '!J30),IF(ABS('#_2 Loan '!J30-'2 Loan '!J30)&gt;0.00001,TRUE,FALSE),IF('#_2 Loan '!J30&lt;&gt;'2 Loan '!J30,TRUE,FALSE)),IF(ISNUMBER('#_2 Loan '!J30),IF('#_2 Loan '!J30&gt;'2 Loan '!J30,"TooLow","TooHigh"),"WrongAnswer"),NOT(_xlfn.ISFORMULA('#_2 Loan '!J30)),"PerfectMsg",IF((LEN(SUBSTITUTE(SUBSTITUTE(SUBSTITUTE(SUBSTITUTE(SUBSTITUTE(SUBSTITUTE(SUBSTITUTE(SUBSTITUTE(SUBSTITUTE(SUBSTITUTE(SUBSTITUTE(SUBSTITUTE(SUBSTITUTE(SUBSTITUTE(SUBSTITUTE(SUBSTITUTE(SUBSTITUTE(SUBSTITUTE(SUBSTITUTE(SUBSTITUTE(SUBSTITUTE(SUBSTITUTE(SUBSTITUTE(SUBSTITUTE(IF(_xlfn.ISFORMULA('2 Loan '!J30),_xlfn.FORMULATEXT('2 Loan '!J30),'2 Loan '!J30),"9","#"),"8","#"),"7","#"),"6","#"),"5","#"),"4","#"),"3","#"),"2","#"),"1","#"),"0","#"),CHAR(10),""),"$",""),"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'!J30),_xlfn.FORMULATEXT('2 Loan '!J30),'2 Loan '!J30),"9","#"),"8","#"),"7","#"),"6","#"),"5","#"),"4","#"),"3","#"),"2","#"),"1","#"),"0","#"),CHAR(10),""),"$",""),"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'!J30),_xlfn.FORMULATEXT('#_2 Loan '!J30),'#_2 Loan '!J30),"9","#"),"8","#"),"7","#"),"6","#"),"5","#"),"4","#"),"3","#"),"2","#"),"1","#"),"0","#"),CHAR(10),""),"$",""),"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'!J30),_xlfn.FORMULATEXT('#_2 Loan '!J30),'#_2 Loan '!J30),"9","#"),"8","#"),"7","#"),"6","#"),"5","#"),"4","#"),"3","#"),"2","#"),"1","#"),"0","#"),CHAR(10),""),"$","")," ",""),",","@"),"&gt;","@"),"&lt;","@"),"=","@"),")","@"),"(","@"),"^","@"),"/","@"),"+","@"),"*","@"),"-","@"),"@#","")))/2,TRUE,FALSE),"HardCodeMsg",IF(LEN(IF(_xlfn.ISFORMULA('2 Loan '!J30),_xlfn.FORMULATEXT('2 Loan '!J30),'2 Loan '!J30))-LEN(SUBSTITUTE(IF(_xlfn.ISFORMULA('2 Loan '!J30),_xlfn.FORMULATEXT('2 Loan '!J30),'2 Loan '!J30),"""",""))&gt;LEN(IF(_xlfn.ISFORMULA('#_2 Loan '!J30),_xlfn.FORMULATEXT('#_2 Loan '!J30),'#_2 Loan '!J30))-LEN(SUBSTITUTE(IF(_xlfn.ISFORMULA('#_2 Loan '!J30),_xlfn.FORMULATEXT('#_2 Loan '!J30),'#_2 Loan '!J30),"""","")),TRUE,FALSE),"HardQuoteMsg",IF(LEN(IF(_xlfn.ISFORMULA('2 Loan '!J30),_xlfn.FORMULATEXT('2 Loan '!J30),'2 Loan '!J30))-LEN(SUBSTITUTE(IF(_xlfn.ISFORMULA('2 Loan '!J30),_xlfn.FORMULATEXT('2 Loan '!J30),'2 Loan '!J30),"$",""))&lt;0.5*(LEN(IF(_xlfn.ISFORMULA('#_2 Loan '!J30),_xlfn.FORMULATEXT('#_2 Loan '!J30),'#_2 Loan '!J30))-LEN(SUBSTITUTE(IF(_xlfn.ISFORMULA('#_2 Loan '!J30),_xlfn.FORMULATEXT('#_2 Loan '!J30),'#_2 Loan '!J30),"$",""))),TRUE,FALSE),"MissingAbsMsg",TRUE,"PerfectMsg")</f>
        <v/>
      </c>
    </row>
    <row r="31" spans="5:11" s="286" customFormat="1" x14ac:dyDescent="0.15">
      <c r="E31" s="341">
        <v>0</v>
      </c>
      <c r="F31" s="341">
        <v>0</v>
      </c>
      <c r="G31" s="342">
        <v>208825</v>
      </c>
      <c r="H31" s="342" t="str">
        <f ca="1">_xlfn.IFS(ISBLANK('2 Loan '!H31),"",IF(NOT(ISNA('#_2 Loan '!H31)),IF(ISNA('2 Loan '!H31),TRUE,FALSE),FALSE),"StuNAMsg",IF(AND(ISNA('#_2 Loan '!H31),ISNA('2 Loan '!H31)),TRUE,FALSE),"PerfectMsg",IF(NOT(ISERROR('#_2 Loan '!H31)),IF(ISERROR('2 Loan '!H31),TRUE,FALSE),FALSE),"StuErrorMsg",IF(TYPE('#_2 Loan '!H31)&lt;&gt;TYPE('2 Loan '!H31),TRUE,FALSE),"WrongTypeMsg",IF(_xlfn.ISFORMULA('#_2 Loan '!H31),IF(NOT(_xlfn.ISFORMULA('2 Loan '!H31)),TRUE),FALSE),"MissingFormulaMsg",IF(NOT(AND(ISNUMBER(FIND("[",_xlfn.FORMULATEXT('#_2 Loan '!H31))),ISNUMBER(FIND("!",_xlfn.FORMULATEXT('#_2 Loan '!H31))))),AND(ISNUMBER(FIND("[",_xlfn.FORMULATEXT('2 Loan '!H31))),ISNUMBER(FIND("!",_xlfn.FORMULATEXT('2 Loan '!H31)))),FALSE),"ExternalRefsMsg",IF(ISNUMBER('#_2 Loan '!H31),IF(ABS('#_2 Loan '!H31-'2 Loan '!H31)&gt;0.00001,TRUE,FALSE),IF('#_2 Loan '!H31&lt;&gt;'2 Loan '!H31,TRUE,FALSE)),IF(ISNUMBER('#_2 Loan '!H31),IF('#_2 Loan '!H31&gt;'2 Loan '!H31,"TooLow","TooHigh"),"WrongAnswer"),NOT(_xlfn.ISFORMULA('#_2 Loan '!H31)),"PerfectMsg",IF((LEN(SUBSTITUTE(SUBSTITUTE(SUBSTITUTE(SUBSTITUTE(SUBSTITUTE(SUBSTITUTE(SUBSTITUTE(SUBSTITUTE(SUBSTITUTE(SUBSTITUTE(SUBSTITUTE(SUBSTITUTE(SUBSTITUTE(SUBSTITUTE(SUBSTITUTE(SUBSTITUTE(SUBSTITUTE(SUBSTITUTE(SUBSTITUTE(SUBSTITUTE(SUBSTITUTE(SUBSTITUTE(SUBSTITUTE(SUBSTITUTE(IF(_xlfn.ISFORMULA('2 Loan '!H31),_xlfn.FORMULATEXT('2 Loan '!H31),'2 Loan '!H31),"9","#"),"8","#"),"7","#"),"6","#"),"5","#"),"4","#"),"3","#"),"2","#"),"1","#"),"0","#"),CHAR(10),""),"$",""),"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'!H31),_xlfn.FORMULATEXT('2 Loan '!H31),'2 Loan '!H31),"9","#"),"8","#"),"7","#"),"6","#"),"5","#"),"4","#"),"3","#"),"2","#"),"1","#"),"0","#"),CHAR(10),""),"$",""),"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'!H31),_xlfn.FORMULATEXT('#_2 Loan '!H31),'#_2 Loan '!H31),"9","#"),"8","#"),"7","#"),"6","#"),"5","#"),"4","#"),"3","#"),"2","#"),"1","#"),"0","#"),CHAR(10),""),"$",""),"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'!H31),_xlfn.FORMULATEXT('#_2 Loan '!H31),'#_2 Loan '!H31),"9","#"),"8","#"),"7","#"),"6","#"),"5","#"),"4","#"),"3","#"),"2","#"),"1","#"),"0","#"),CHAR(10),""),"$","")," ",""),",","@"),"&gt;","@"),"&lt;","@"),"=","@"),")","@"),"(","@"),"^","@"),"/","@"),"+","@"),"*","@"),"-","@"),"@#","")))/2,TRUE,FALSE),"HardCodeMsg",IF(LEN(IF(_xlfn.ISFORMULA('2 Loan '!H31),_xlfn.FORMULATEXT('2 Loan '!H31),'2 Loan '!H31))-LEN(SUBSTITUTE(IF(_xlfn.ISFORMULA('2 Loan '!H31),_xlfn.FORMULATEXT('2 Loan '!H31),'2 Loan '!H31),"""",""))&gt;LEN(IF(_xlfn.ISFORMULA('#_2 Loan '!H31),_xlfn.FORMULATEXT('#_2 Loan '!H31),'#_2 Loan '!H31))-LEN(SUBSTITUTE(IF(_xlfn.ISFORMULA('#_2 Loan '!H31),_xlfn.FORMULATEXT('#_2 Loan '!H31),'#_2 Loan '!H31),"""","")),TRUE,FALSE),"HardQuoteMsg",IF(LEN(IF(_xlfn.ISFORMULA('2 Loan '!H31),_xlfn.FORMULATEXT('2 Loan '!H31),'2 Loan '!H31))-LEN(SUBSTITUTE(IF(_xlfn.ISFORMULA('2 Loan '!H31),_xlfn.FORMULATEXT('2 Loan '!H31),'2 Loan '!H31),"$",""))&lt;0.5*(LEN(IF(_xlfn.ISFORMULA('#_2 Loan '!H31),_xlfn.FORMULATEXT('#_2 Loan '!H31),'#_2 Loan '!H31))-LEN(SUBSTITUTE(IF(_xlfn.ISFORMULA('#_2 Loan '!H31),_xlfn.FORMULATEXT('#_2 Loan '!H31),'#_2 Loan '!H31),"$",""))),TRUE,FALSE),"MissingAbsMsg",TRUE,"PerfectMsg")</f>
        <v/>
      </c>
      <c r="I31" s="342" t="str">
        <f ca="1">_xlfn.IFS(ISBLANK('2 Loan '!I31),"",IF(NOT(ISNA('#_2 Loan '!I31)),IF(ISNA('2 Loan '!I31),TRUE,FALSE),FALSE),"StuNAMsg",IF(AND(ISNA('#_2 Loan '!I31),ISNA('2 Loan '!I31)),TRUE,FALSE),"PerfectMsg",IF(NOT(ISERROR('#_2 Loan '!I31)),IF(ISERROR('2 Loan '!I31),TRUE,FALSE),FALSE),"StuErrorMsg",IF(TYPE('#_2 Loan '!I31)&lt;&gt;TYPE('2 Loan '!I31),TRUE,FALSE),"WrongTypeMsg",IF(_xlfn.ISFORMULA('#_2 Loan '!I31),IF(NOT(_xlfn.ISFORMULA('2 Loan '!I31)),TRUE),FALSE),"MissingFormulaMsg",IF(NOT(AND(ISNUMBER(FIND("[",_xlfn.FORMULATEXT('#_2 Loan '!I31))),ISNUMBER(FIND("!",_xlfn.FORMULATEXT('#_2 Loan '!I31))))),AND(ISNUMBER(FIND("[",_xlfn.FORMULATEXT('2 Loan '!I31))),ISNUMBER(FIND("!",_xlfn.FORMULATEXT('2 Loan '!I31)))),FALSE),"ExternalRefsMsg",IF(ISNUMBER('#_2 Loan '!I31),IF(ABS('#_2 Loan '!I31-'2 Loan '!I31)&gt;0.00001,TRUE,FALSE),IF('#_2 Loan '!I31&lt;&gt;'2 Loan '!I31,TRUE,FALSE)),IF(ISNUMBER('#_2 Loan '!I31),IF('#_2 Loan '!I31&gt;'2 Loan '!I31,"TooLow","TooHigh"),"WrongAnswer"),NOT(_xlfn.ISFORMULA('#_2 Loan '!I31)),"PerfectMsg",IF((LEN(SUBSTITUTE(SUBSTITUTE(SUBSTITUTE(SUBSTITUTE(SUBSTITUTE(SUBSTITUTE(SUBSTITUTE(SUBSTITUTE(SUBSTITUTE(SUBSTITUTE(SUBSTITUTE(SUBSTITUTE(SUBSTITUTE(SUBSTITUTE(SUBSTITUTE(SUBSTITUTE(SUBSTITUTE(SUBSTITUTE(SUBSTITUTE(SUBSTITUTE(SUBSTITUTE(SUBSTITUTE(SUBSTITUTE(SUBSTITUTE(IF(_xlfn.ISFORMULA('2 Loan '!I31),_xlfn.FORMULATEXT('2 Loan '!I31),'2 Loan '!I31),"9","#"),"8","#"),"7","#"),"6","#"),"5","#"),"4","#"),"3","#"),"2","#"),"1","#"),"0","#"),CHAR(10),""),"$",""),"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'!I31),_xlfn.FORMULATEXT('2 Loan '!I31),'2 Loan '!I31),"9","#"),"8","#"),"7","#"),"6","#"),"5","#"),"4","#"),"3","#"),"2","#"),"1","#"),"0","#"),CHAR(10),""),"$",""),"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'!I31),_xlfn.FORMULATEXT('#_2 Loan '!I31),'#_2 Loan '!I31),"9","#"),"8","#"),"7","#"),"6","#"),"5","#"),"4","#"),"3","#"),"2","#"),"1","#"),"0","#"),CHAR(10),""),"$",""),"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'!I31),_xlfn.FORMULATEXT('#_2 Loan '!I31),'#_2 Loan '!I31),"9","#"),"8","#"),"7","#"),"6","#"),"5","#"),"4","#"),"3","#"),"2","#"),"1","#"),"0","#"),CHAR(10),""),"$","")," ",""),",","@"),"&gt;","@"),"&lt;","@"),"=","@"),")","@"),"(","@"),"^","@"),"/","@"),"+","@"),"*","@"),"-","@"),"@#","")))/2,TRUE,FALSE),"HardCodeMsg",IF(LEN(IF(_xlfn.ISFORMULA('2 Loan '!I31),_xlfn.FORMULATEXT('2 Loan '!I31),'2 Loan '!I31))-LEN(SUBSTITUTE(IF(_xlfn.ISFORMULA('2 Loan '!I31),_xlfn.FORMULATEXT('2 Loan '!I31),'2 Loan '!I31),"""",""))&gt;LEN(IF(_xlfn.ISFORMULA('#_2 Loan '!I31),_xlfn.FORMULATEXT('#_2 Loan '!I31),'#_2 Loan '!I31))-LEN(SUBSTITUTE(IF(_xlfn.ISFORMULA('#_2 Loan '!I31),_xlfn.FORMULATEXT('#_2 Loan '!I31),'#_2 Loan '!I31),"""","")),TRUE,FALSE),"HardQuoteMsg",IF(LEN(IF(_xlfn.ISFORMULA('2 Loan '!I31),_xlfn.FORMULATEXT('2 Loan '!I31),'2 Loan '!I31))-LEN(SUBSTITUTE(IF(_xlfn.ISFORMULA('2 Loan '!I31),_xlfn.FORMULATEXT('2 Loan '!I31),'2 Loan '!I31),"$",""))&lt;0.5*(LEN(IF(_xlfn.ISFORMULA('#_2 Loan '!I31),_xlfn.FORMULATEXT('#_2 Loan '!I31),'#_2 Loan '!I31))-LEN(SUBSTITUTE(IF(_xlfn.ISFORMULA('#_2 Loan '!I31),_xlfn.FORMULATEXT('#_2 Loan '!I31),'#_2 Loan '!I31),"$",""))),TRUE,FALSE),"MissingAbsMsg",TRUE,"PerfectMsg")</f>
        <v/>
      </c>
      <c r="J31" s="301" t="str">
        <f ca="1">_xlfn.IFS(ISBLANK('2 Loan '!J31),"",IF(NOT(ISNA('#_2 Loan '!J31)),IF(ISNA('2 Loan '!J31),TRUE,FALSE),FALSE),"StuNAMsg",IF(AND(ISNA('#_2 Loan '!J31),ISNA('2 Loan '!J31)),TRUE,FALSE),"PerfectMsg",IF(NOT(ISERROR('#_2 Loan '!J31)),IF(ISERROR('2 Loan '!J31),TRUE,FALSE),FALSE),"StuErrorMsg",IF(TYPE('#_2 Loan '!J31)&lt;&gt;TYPE('2 Loan '!J31),TRUE,FALSE),"WrongTypeMsg",IF(_xlfn.ISFORMULA('#_2 Loan '!J31),IF(NOT(_xlfn.ISFORMULA('2 Loan '!J31)),TRUE),FALSE),"MissingFormulaMsg",IF(NOT(AND(ISNUMBER(FIND("[",_xlfn.FORMULATEXT('#_2 Loan '!J31))),ISNUMBER(FIND("!",_xlfn.FORMULATEXT('#_2 Loan '!J31))))),AND(ISNUMBER(FIND("[",_xlfn.FORMULATEXT('2 Loan '!J31))),ISNUMBER(FIND("!",_xlfn.FORMULATEXT('2 Loan '!J31)))),FALSE),"ExternalRefsMsg",IF(ISNUMBER('#_2 Loan '!J31),IF(ABS('#_2 Loan '!J31-'2 Loan '!J31)&gt;0.00001,TRUE,FALSE),IF('#_2 Loan '!J31&lt;&gt;'2 Loan '!J31,TRUE,FALSE)),IF(ISNUMBER('#_2 Loan '!J31),IF('#_2 Loan '!J31&gt;'2 Loan '!J31,"TooLow","TooHigh"),"WrongAnswer"),NOT(_xlfn.ISFORMULA('#_2 Loan '!J31)),"PerfectMsg",IF((LEN(SUBSTITUTE(SUBSTITUTE(SUBSTITUTE(SUBSTITUTE(SUBSTITUTE(SUBSTITUTE(SUBSTITUTE(SUBSTITUTE(SUBSTITUTE(SUBSTITUTE(SUBSTITUTE(SUBSTITUTE(SUBSTITUTE(SUBSTITUTE(SUBSTITUTE(SUBSTITUTE(SUBSTITUTE(SUBSTITUTE(SUBSTITUTE(SUBSTITUTE(SUBSTITUTE(SUBSTITUTE(SUBSTITUTE(SUBSTITUTE(IF(_xlfn.ISFORMULA('2 Loan '!J31),_xlfn.FORMULATEXT('2 Loan '!J31),'2 Loan '!J31),"9","#"),"8","#"),"7","#"),"6","#"),"5","#"),"4","#"),"3","#"),"2","#"),"1","#"),"0","#"),CHAR(10),""),"$",""),"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'!J31),_xlfn.FORMULATEXT('2 Loan '!J31),'2 Loan '!J31),"9","#"),"8","#"),"7","#"),"6","#"),"5","#"),"4","#"),"3","#"),"2","#"),"1","#"),"0","#"),CHAR(10),""),"$",""),"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'!J31),_xlfn.FORMULATEXT('#_2 Loan '!J31),'#_2 Loan '!J31),"9","#"),"8","#"),"7","#"),"6","#"),"5","#"),"4","#"),"3","#"),"2","#"),"1","#"),"0","#"),CHAR(10),""),"$",""),"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'!J31),_xlfn.FORMULATEXT('#_2 Loan '!J31),'#_2 Loan '!J31),"9","#"),"8","#"),"7","#"),"6","#"),"5","#"),"4","#"),"3","#"),"2","#"),"1","#"),"0","#"),CHAR(10),""),"$","")," ",""),",","@"),"&gt;","@"),"&lt;","@"),"=","@"),")","@"),"(","@"),"^","@"),"/","@"),"+","@"),"*","@"),"-","@"),"@#","")))/2,TRUE,FALSE),"HardCodeMsg",IF(LEN(IF(_xlfn.ISFORMULA('2 Loan '!J31),_xlfn.FORMULATEXT('2 Loan '!J31),'2 Loan '!J31))-LEN(SUBSTITUTE(IF(_xlfn.ISFORMULA('2 Loan '!J31),_xlfn.FORMULATEXT('2 Loan '!J31),'2 Loan '!J31),"""",""))&gt;LEN(IF(_xlfn.ISFORMULA('#_2 Loan '!J31),_xlfn.FORMULATEXT('#_2 Loan '!J31),'#_2 Loan '!J31))-LEN(SUBSTITUTE(IF(_xlfn.ISFORMULA('#_2 Loan '!J31),_xlfn.FORMULATEXT('#_2 Loan '!J31),'#_2 Loan '!J31),"""","")),TRUE,FALSE),"HardQuoteMsg",IF(LEN(IF(_xlfn.ISFORMULA('2 Loan '!J31),_xlfn.FORMULATEXT('2 Loan '!J31),'2 Loan '!J31))-LEN(SUBSTITUTE(IF(_xlfn.ISFORMULA('2 Loan '!J31),_xlfn.FORMULATEXT('2 Loan '!J31),'2 Loan '!J31),"$",""))&lt;0.5*(LEN(IF(_xlfn.ISFORMULA('#_2 Loan '!J31),_xlfn.FORMULATEXT('#_2 Loan '!J31),'#_2 Loan '!J31))-LEN(SUBSTITUTE(IF(_xlfn.ISFORMULA('#_2 Loan '!J31),_xlfn.FORMULATEXT('#_2 Loan '!J31),'#_2 Loan '!J31),"$",""))),TRUE,FALSE),"MissingAbsMsg",TRUE,"PerfectMsg")</f>
        <v/>
      </c>
    </row>
    <row r="32" spans="5:11" s="286" customFormat="1" x14ac:dyDescent="0.15">
      <c r="E32" s="341">
        <v>0</v>
      </c>
      <c r="F32" s="341">
        <v>0</v>
      </c>
      <c r="G32" s="342">
        <v>249062</v>
      </c>
      <c r="H32" s="342" t="str">
        <f ca="1">_xlfn.IFS(ISBLANK('2 Loan '!H32),"",IF(NOT(ISNA('#_2 Loan '!H32)),IF(ISNA('2 Loan '!H32),TRUE,FALSE),FALSE),"StuNAMsg",IF(AND(ISNA('#_2 Loan '!H32),ISNA('2 Loan '!H32)),TRUE,FALSE),"PerfectMsg",IF(NOT(ISERROR('#_2 Loan '!H32)),IF(ISERROR('2 Loan '!H32),TRUE,FALSE),FALSE),"StuErrorMsg",IF(TYPE('#_2 Loan '!H32)&lt;&gt;TYPE('2 Loan '!H32),TRUE,FALSE),"WrongTypeMsg",IF(_xlfn.ISFORMULA('#_2 Loan '!H32),IF(NOT(_xlfn.ISFORMULA('2 Loan '!H32)),TRUE),FALSE),"MissingFormulaMsg",IF(NOT(AND(ISNUMBER(FIND("[",_xlfn.FORMULATEXT('#_2 Loan '!H32))),ISNUMBER(FIND("!",_xlfn.FORMULATEXT('#_2 Loan '!H32))))),AND(ISNUMBER(FIND("[",_xlfn.FORMULATEXT('2 Loan '!H32))),ISNUMBER(FIND("!",_xlfn.FORMULATEXT('2 Loan '!H32)))),FALSE),"ExternalRefsMsg",IF(ISNUMBER('#_2 Loan '!H32),IF(ABS('#_2 Loan '!H32-'2 Loan '!H32)&gt;0.00001,TRUE,FALSE),IF('#_2 Loan '!H32&lt;&gt;'2 Loan '!H32,TRUE,FALSE)),IF(ISNUMBER('#_2 Loan '!H32),IF('#_2 Loan '!H32&gt;'2 Loan '!H32,"TooLow","TooHigh"),"WrongAnswer"),NOT(_xlfn.ISFORMULA('#_2 Loan '!H32)),"PerfectMsg",IF((LEN(SUBSTITUTE(SUBSTITUTE(SUBSTITUTE(SUBSTITUTE(SUBSTITUTE(SUBSTITUTE(SUBSTITUTE(SUBSTITUTE(SUBSTITUTE(SUBSTITUTE(SUBSTITUTE(SUBSTITUTE(SUBSTITUTE(SUBSTITUTE(SUBSTITUTE(SUBSTITUTE(SUBSTITUTE(SUBSTITUTE(SUBSTITUTE(SUBSTITUTE(SUBSTITUTE(SUBSTITUTE(SUBSTITUTE(SUBSTITUTE(IF(_xlfn.ISFORMULA('2 Loan '!H32),_xlfn.FORMULATEXT('2 Loan '!H32),'2 Loan '!H32),"9","#"),"8","#"),"7","#"),"6","#"),"5","#"),"4","#"),"3","#"),"2","#"),"1","#"),"0","#"),CHAR(10),""),"$",""),"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'!H32),_xlfn.FORMULATEXT('2 Loan '!H32),'2 Loan '!H32),"9","#"),"8","#"),"7","#"),"6","#"),"5","#"),"4","#"),"3","#"),"2","#"),"1","#"),"0","#"),CHAR(10),""),"$",""),"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'!H32),_xlfn.FORMULATEXT('#_2 Loan '!H32),'#_2 Loan '!H32),"9","#"),"8","#"),"7","#"),"6","#"),"5","#"),"4","#"),"3","#"),"2","#"),"1","#"),"0","#"),CHAR(10),""),"$",""),"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'!H32),_xlfn.FORMULATEXT('#_2 Loan '!H32),'#_2 Loan '!H32),"9","#"),"8","#"),"7","#"),"6","#"),"5","#"),"4","#"),"3","#"),"2","#"),"1","#"),"0","#"),CHAR(10),""),"$","")," ",""),",","@"),"&gt;","@"),"&lt;","@"),"=","@"),")","@"),"(","@"),"^","@"),"/","@"),"+","@"),"*","@"),"-","@"),"@#","")))/2,TRUE,FALSE),"HardCodeMsg",IF(LEN(IF(_xlfn.ISFORMULA('2 Loan '!H32),_xlfn.FORMULATEXT('2 Loan '!H32),'2 Loan '!H32))-LEN(SUBSTITUTE(IF(_xlfn.ISFORMULA('2 Loan '!H32),_xlfn.FORMULATEXT('2 Loan '!H32),'2 Loan '!H32),"""",""))&gt;LEN(IF(_xlfn.ISFORMULA('#_2 Loan '!H32),_xlfn.FORMULATEXT('#_2 Loan '!H32),'#_2 Loan '!H32))-LEN(SUBSTITUTE(IF(_xlfn.ISFORMULA('#_2 Loan '!H32),_xlfn.FORMULATEXT('#_2 Loan '!H32),'#_2 Loan '!H32),"""","")),TRUE,FALSE),"HardQuoteMsg",IF(LEN(IF(_xlfn.ISFORMULA('2 Loan '!H32),_xlfn.FORMULATEXT('2 Loan '!H32),'2 Loan '!H32))-LEN(SUBSTITUTE(IF(_xlfn.ISFORMULA('2 Loan '!H32),_xlfn.FORMULATEXT('2 Loan '!H32),'2 Loan '!H32),"$",""))&lt;0.5*(LEN(IF(_xlfn.ISFORMULA('#_2 Loan '!H32),_xlfn.FORMULATEXT('#_2 Loan '!H32),'#_2 Loan '!H32))-LEN(SUBSTITUTE(IF(_xlfn.ISFORMULA('#_2 Loan '!H32),_xlfn.FORMULATEXT('#_2 Loan '!H32),'#_2 Loan '!H32),"$",""))),TRUE,FALSE),"MissingAbsMsg",TRUE,"PerfectMsg")</f>
        <v/>
      </c>
      <c r="I32" s="342" t="str">
        <f ca="1">_xlfn.IFS(ISBLANK('2 Loan '!I32),"",IF(NOT(ISNA('#_2 Loan '!I32)),IF(ISNA('2 Loan '!I32),TRUE,FALSE),FALSE),"StuNAMsg",IF(AND(ISNA('#_2 Loan '!I32),ISNA('2 Loan '!I32)),TRUE,FALSE),"PerfectMsg",IF(NOT(ISERROR('#_2 Loan '!I32)),IF(ISERROR('2 Loan '!I32),TRUE,FALSE),FALSE),"StuErrorMsg",IF(TYPE('#_2 Loan '!I32)&lt;&gt;TYPE('2 Loan '!I32),TRUE,FALSE),"WrongTypeMsg",IF(_xlfn.ISFORMULA('#_2 Loan '!I32),IF(NOT(_xlfn.ISFORMULA('2 Loan '!I32)),TRUE),FALSE),"MissingFormulaMsg",IF(NOT(AND(ISNUMBER(FIND("[",_xlfn.FORMULATEXT('#_2 Loan '!I32))),ISNUMBER(FIND("!",_xlfn.FORMULATEXT('#_2 Loan '!I32))))),AND(ISNUMBER(FIND("[",_xlfn.FORMULATEXT('2 Loan '!I32))),ISNUMBER(FIND("!",_xlfn.FORMULATEXT('2 Loan '!I32)))),FALSE),"ExternalRefsMsg",IF(ISNUMBER('#_2 Loan '!I32),IF(ABS('#_2 Loan '!I32-'2 Loan '!I32)&gt;0.00001,TRUE,FALSE),IF('#_2 Loan '!I32&lt;&gt;'2 Loan '!I32,TRUE,FALSE)),IF(ISNUMBER('#_2 Loan '!I32),IF('#_2 Loan '!I32&gt;'2 Loan '!I32,"TooLow","TooHigh"),"WrongAnswer"),NOT(_xlfn.ISFORMULA('#_2 Loan '!I32)),"PerfectMsg",IF((LEN(SUBSTITUTE(SUBSTITUTE(SUBSTITUTE(SUBSTITUTE(SUBSTITUTE(SUBSTITUTE(SUBSTITUTE(SUBSTITUTE(SUBSTITUTE(SUBSTITUTE(SUBSTITUTE(SUBSTITUTE(SUBSTITUTE(SUBSTITUTE(SUBSTITUTE(SUBSTITUTE(SUBSTITUTE(SUBSTITUTE(SUBSTITUTE(SUBSTITUTE(SUBSTITUTE(SUBSTITUTE(SUBSTITUTE(SUBSTITUTE(IF(_xlfn.ISFORMULA('2 Loan '!I32),_xlfn.FORMULATEXT('2 Loan '!I32),'2 Loan '!I32),"9","#"),"8","#"),"7","#"),"6","#"),"5","#"),"4","#"),"3","#"),"2","#"),"1","#"),"0","#"),CHAR(10),""),"$",""),"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'!I32),_xlfn.FORMULATEXT('2 Loan '!I32),'2 Loan '!I32),"9","#"),"8","#"),"7","#"),"6","#"),"5","#"),"4","#"),"3","#"),"2","#"),"1","#"),"0","#"),CHAR(10),""),"$",""),"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'!I32),_xlfn.FORMULATEXT('#_2 Loan '!I32),'#_2 Loan '!I32),"9","#"),"8","#"),"7","#"),"6","#"),"5","#"),"4","#"),"3","#"),"2","#"),"1","#"),"0","#"),CHAR(10),""),"$",""),"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'!I32),_xlfn.FORMULATEXT('#_2 Loan '!I32),'#_2 Loan '!I32),"9","#"),"8","#"),"7","#"),"6","#"),"5","#"),"4","#"),"3","#"),"2","#"),"1","#"),"0","#"),CHAR(10),""),"$","")," ",""),",","@"),"&gt;","@"),"&lt;","@"),"=","@"),")","@"),"(","@"),"^","@"),"/","@"),"+","@"),"*","@"),"-","@"),"@#","")))/2,TRUE,FALSE),"HardCodeMsg",IF(LEN(IF(_xlfn.ISFORMULA('2 Loan '!I32),_xlfn.FORMULATEXT('2 Loan '!I32),'2 Loan '!I32))-LEN(SUBSTITUTE(IF(_xlfn.ISFORMULA('2 Loan '!I32),_xlfn.FORMULATEXT('2 Loan '!I32),'2 Loan '!I32),"""",""))&gt;LEN(IF(_xlfn.ISFORMULA('#_2 Loan '!I32),_xlfn.FORMULATEXT('#_2 Loan '!I32),'#_2 Loan '!I32))-LEN(SUBSTITUTE(IF(_xlfn.ISFORMULA('#_2 Loan '!I32),_xlfn.FORMULATEXT('#_2 Loan '!I32),'#_2 Loan '!I32),"""","")),TRUE,FALSE),"HardQuoteMsg",IF(LEN(IF(_xlfn.ISFORMULA('2 Loan '!I32),_xlfn.FORMULATEXT('2 Loan '!I32),'2 Loan '!I32))-LEN(SUBSTITUTE(IF(_xlfn.ISFORMULA('2 Loan '!I32),_xlfn.FORMULATEXT('2 Loan '!I32),'2 Loan '!I32),"$",""))&lt;0.5*(LEN(IF(_xlfn.ISFORMULA('#_2 Loan '!I32),_xlfn.FORMULATEXT('#_2 Loan '!I32),'#_2 Loan '!I32))-LEN(SUBSTITUTE(IF(_xlfn.ISFORMULA('#_2 Loan '!I32),_xlfn.FORMULATEXT('#_2 Loan '!I32),'#_2 Loan '!I32),"$",""))),TRUE,FALSE),"MissingAbsMsg",TRUE,"PerfectMsg")</f>
        <v/>
      </c>
      <c r="J32" s="301" t="str">
        <f ca="1">_xlfn.IFS(ISBLANK('2 Loan '!J32),"",IF(NOT(ISNA('#_2 Loan '!J32)),IF(ISNA('2 Loan '!J32),TRUE,FALSE),FALSE),"StuNAMsg",IF(AND(ISNA('#_2 Loan '!J32),ISNA('2 Loan '!J32)),TRUE,FALSE),"PerfectMsg",IF(NOT(ISERROR('#_2 Loan '!J32)),IF(ISERROR('2 Loan '!J32),TRUE,FALSE),FALSE),"StuErrorMsg",IF(TYPE('#_2 Loan '!J32)&lt;&gt;TYPE('2 Loan '!J32),TRUE,FALSE),"WrongTypeMsg",IF(_xlfn.ISFORMULA('#_2 Loan '!J32),IF(NOT(_xlfn.ISFORMULA('2 Loan '!J32)),TRUE),FALSE),"MissingFormulaMsg",IF(NOT(AND(ISNUMBER(FIND("[",_xlfn.FORMULATEXT('#_2 Loan '!J32))),ISNUMBER(FIND("!",_xlfn.FORMULATEXT('#_2 Loan '!J32))))),AND(ISNUMBER(FIND("[",_xlfn.FORMULATEXT('2 Loan '!J32))),ISNUMBER(FIND("!",_xlfn.FORMULATEXT('2 Loan '!J32)))),FALSE),"ExternalRefsMsg",IF(ISNUMBER('#_2 Loan '!J32),IF(ABS('#_2 Loan '!J32-'2 Loan '!J32)&gt;0.00001,TRUE,FALSE),IF('#_2 Loan '!J32&lt;&gt;'2 Loan '!J32,TRUE,FALSE)),IF(ISNUMBER('#_2 Loan '!J32),IF('#_2 Loan '!J32&gt;'2 Loan '!J32,"TooLow","TooHigh"),"WrongAnswer"),NOT(_xlfn.ISFORMULA('#_2 Loan '!J32)),"PerfectMsg",IF((LEN(SUBSTITUTE(SUBSTITUTE(SUBSTITUTE(SUBSTITUTE(SUBSTITUTE(SUBSTITUTE(SUBSTITUTE(SUBSTITUTE(SUBSTITUTE(SUBSTITUTE(SUBSTITUTE(SUBSTITUTE(SUBSTITUTE(SUBSTITUTE(SUBSTITUTE(SUBSTITUTE(SUBSTITUTE(SUBSTITUTE(SUBSTITUTE(SUBSTITUTE(SUBSTITUTE(SUBSTITUTE(SUBSTITUTE(SUBSTITUTE(IF(_xlfn.ISFORMULA('2 Loan '!J32),_xlfn.FORMULATEXT('2 Loan '!J32),'2 Loan '!J32),"9","#"),"8","#"),"7","#"),"6","#"),"5","#"),"4","#"),"3","#"),"2","#"),"1","#"),"0","#"),CHAR(10),""),"$",""),"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'!J32),_xlfn.FORMULATEXT('2 Loan '!J32),'2 Loan '!J32),"9","#"),"8","#"),"7","#"),"6","#"),"5","#"),"4","#"),"3","#"),"2","#"),"1","#"),"0","#"),CHAR(10),""),"$",""),"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'!J32),_xlfn.FORMULATEXT('#_2 Loan '!J32),'#_2 Loan '!J32),"9","#"),"8","#"),"7","#"),"6","#"),"5","#"),"4","#"),"3","#"),"2","#"),"1","#"),"0","#"),CHAR(10),""),"$",""),"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'!J32),_xlfn.FORMULATEXT('#_2 Loan '!J32),'#_2 Loan '!J32),"9","#"),"8","#"),"7","#"),"6","#"),"5","#"),"4","#"),"3","#"),"2","#"),"1","#"),"0","#"),CHAR(10),""),"$","")," ",""),",","@"),"&gt;","@"),"&lt;","@"),"=","@"),")","@"),"(","@"),"^","@"),"/","@"),"+","@"),"*","@"),"-","@"),"@#","")))/2,TRUE,FALSE),"HardCodeMsg",IF(LEN(IF(_xlfn.ISFORMULA('2 Loan '!J32),_xlfn.FORMULATEXT('2 Loan '!J32),'2 Loan '!J32))-LEN(SUBSTITUTE(IF(_xlfn.ISFORMULA('2 Loan '!J32),_xlfn.FORMULATEXT('2 Loan '!J32),'2 Loan '!J32),"""",""))&gt;LEN(IF(_xlfn.ISFORMULA('#_2 Loan '!J32),_xlfn.FORMULATEXT('#_2 Loan '!J32),'#_2 Loan '!J32))-LEN(SUBSTITUTE(IF(_xlfn.ISFORMULA('#_2 Loan '!J32),_xlfn.FORMULATEXT('#_2 Loan '!J32),'#_2 Loan '!J32),"""","")),TRUE,FALSE),"HardQuoteMsg",IF(LEN(IF(_xlfn.ISFORMULA('2 Loan '!J32),_xlfn.FORMULATEXT('2 Loan '!J32),'2 Loan '!J32))-LEN(SUBSTITUTE(IF(_xlfn.ISFORMULA('2 Loan '!J32),_xlfn.FORMULATEXT('2 Loan '!J32),'2 Loan '!J32),"$",""))&lt;0.5*(LEN(IF(_xlfn.ISFORMULA('#_2 Loan '!J32),_xlfn.FORMULATEXT('#_2 Loan '!J32),'#_2 Loan '!J32))-LEN(SUBSTITUTE(IF(_xlfn.ISFORMULA('#_2 Loan '!J32),_xlfn.FORMULATEXT('#_2 Loan '!J32),'#_2 Loan '!J32),"$",""))),TRUE,FALSE),"MissingAbsMsg",TRUE,"PerfectMsg")</f>
        <v/>
      </c>
    </row>
    <row r="33" spans="5:10" s="286" customFormat="1" x14ac:dyDescent="0.15">
      <c r="E33" s="341">
        <v>0</v>
      </c>
      <c r="F33" s="341">
        <v>0</v>
      </c>
      <c r="G33" s="342">
        <v>144147</v>
      </c>
      <c r="H33" s="342" t="str">
        <f ca="1">_xlfn.IFS(ISBLANK('2 Loan '!H33),"",IF(NOT(ISNA('#_2 Loan '!H33)),IF(ISNA('2 Loan '!H33),TRUE,FALSE),FALSE),"StuNAMsg",IF(AND(ISNA('#_2 Loan '!H33),ISNA('2 Loan '!H33)),TRUE,FALSE),"PerfectMsg",IF(NOT(ISERROR('#_2 Loan '!H33)),IF(ISERROR('2 Loan '!H33),TRUE,FALSE),FALSE),"StuErrorMsg",IF(TYPE('#_2 Loan '!H33)&lt;&gt;TYPE('2 Loan '!H33),TRUE,FALSE),"WrongTypeMsg",IF(_xlfn.ISFORMULA('#_2 Loan '!H33),IF(NOT(_xlfn.ISFORMULA('2 Loan '!H33)),TRUE),FALSE),"MissingFormulaMsg",IF(NOT(AND(ISNUMBER(FIND("[",_xlfn.FORMULATEXT('#_2 Loan '!H33))),ISNUMBER(FIND("!",_xlfn.FORMULATEXT('#_2 Loan '!H33))))),AND(ISNUMBER(FIND("[",_xlfn.FORMULATEXT('2 Loan '!H33))),ISNUMBER(FIND("!",_xlfn.FORMULATEXT('2 Loan '!H33)))),FALSE),"ExternalRefsMsg",IF(ISNUMBER('#_2 Loan '!H33),IF(ABS('#_2 Loan '!H33-'2 Loan '!H33)&gt;0.00001,TRUE,FALSE),IF('#_2 Loan '!H33&lt;&gt;'2 Loan '!H33,TRUE,FALSE)),IF(ISNUMBER('#_2 Loan '!H33),IF('#_2 Loan '!H33&gt;'2 Loan '!H33,"TooLow","TooHigh"),"WrongAnswer"),NOT(_xlfn.ISFORMULA('#_2 Loan '!H33)),"PerfectMsg",IF((LEN(SUBSTITUTE(SUBSTITUTE(SUBSTITUTE(SUBSTITUTE(SUBSTITUTE(SUBSTITUTE(SUBSTITUTE(SUBSTITUTE(SUBSTITUTE(SUBSTITUTE(SUBSTITUTE(SUBSTITUTE(SUBSTITUTE(SUBSTITUTE(SUBSTITUTE(SUBSTITUTE(SUBSTITUTE(SUBSTITUTE(SUBSTITUTE(SUBSTITUTE(SUBSTITUTE(SUBSTITUTE(SUBSTITUTE(SUBSTITUTE(IF(_xlfn.ISFORMULA('2 Loan '!H33),_xlfn.FORMULATEXT('2 Loan '!H33),'2 Loan '!H33),"9","#"),"8","#"),"7","#"),"6","#"),"5","#"),"4","#"),"3","#"),"2","#"),"1","#"),"0","#"),CHAR(10),""),"$",""),"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'!H33),_xlfn.FORMULATEXT('2 Loan '!H33),'2 Loan '!H33),"9","#"),"8","#"),"7","#"),"6","#"),"5","#"),"4","#"),"3","#"),"2","#"),"1","#"),"0","#"),CHAR(10),""),"$",""),"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'!H33),_xlfn.FORMULATEXT('#_2 Loan '!H33),'#_2 Loan '!H33),"9","#"),"8","#"),"7","#"),"6","#"),"5","#"),"4","#"),"3","#"),"2","#"),"1","#"),"0","#"),CHAR(10),""),"$",""),"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'!H33),_xlfn.FORMULATEXT('#_2 Loan '!H33),'#_2 Loan '!H33),"9","#"),"8","#"),"7","#"),"6","#"),"5","#"),"4","#"),"3","#"),"2","#"),"1","#"),"0","#"),CHAR(10),""),"$","")," ",""),",","@"),"&gt;","@"),"&lt;","@"),"=","@"),")","@"),"(","@"),"^","@"),"/","@"),"+","@"),"*","@"),"-","@"),"@#","")))/2,TRUE,FALSE),"HardCodeMsg",IF(LEN(IF(_xlfn.ISFORMULA('2 Loan '!H33),_xlfn.FORMULATEXT('2 Loan '!H33),'2 Loan '!H33))-LEN(SUBSTITUTE(IF(_xlfn.ISFORMULA('2 Loan '!H33),_xlfn.FORMULATEXT('2 Loan '!H33),'2 Loan '!H33),"""",""))&gt;LEN(IF(_xlfn.ISFORMULA('#_2 Loan '!H33),_xlfn.FORMULATEXT('#_2 Loan '!H33),'#_2 Loan '!H33))-LEN(SUBSTITUTE(IF(_xlfn.ISFORMULA('#_2 Loan '!H33),_xlfn.FORMULATEXT('#_2 Loan '!H33),'#_2 Loan '!H33),"""","")),TRUE,FALSE),"HardQuoteMsg",IF(LEN(IF(_xlfn.ISFORMULA('2 Loan '!H33),_xlfn.FORMULATEXT('2 Loan '!H33),'2 Loan '!H33))-LEN(SUBSTITUTE(IF(_xlfn.ISFORMULA('2 Loan '!H33),_xlfn.FORMULATEXT('2 Loan '!H33),'2 Loan '!H33),"$",""))&lt;0.5*(LEN(IF(_xlfn.ISFORMULA('#_2 Loan '!H33),_xlfn.FORMULATEXT('#_2 Loan '!H33),'#_2 Loan '!H33))-LEN(SUBSTITUTE(IF(_xlfn.ISFORMULA('#_2 Loan '!H33),_xlfn.FORMULATEXT('#_2 Loan '!H33),'#_2 Loan '!H33),"$",""))),TRUE,FALSE),"MissingAbsMsg",TRUE,"PerfectMsg")</f>
        <v/>
      </c>
      <c r="I33" s="342" t="str">
        <f ca="1">_xlfn.IFS(ISBLANK('2 Loan '!I33),"",IF(NOT(ISNA('#_2 Loan '!I33)),IF(ISNA('2 Loan '!I33),TRUE,FALSE),FALSE),"StuNAMsg",IF(AND(ISNA('#_2 Loan '!I33),ISNA('2 Loan '!I33)),TRUE,FALSE),"PerfectMsg",IF(NOT(ISERROR('#_2 Loan '!I33)),IF(ISERROR('2 Loan '!I33),TRUE,FALSE),FALSE),"StuErrorMsg",IF(TYPE('#_2 Loan '!I33)&lt;&gt;TYPE('2 Loan '!I33),TRUE,FALSE),"WrongTypeMsg",IF(_xlfn.ISFORMULA('#_2 Loan '!I33),IF(NOT(_xlfn.ISFORMULA('2 Loan '!I33)),TRUE),FALSE),"MissingFormulaMsg",IF(NOT(AND(ISNUMBER(FIND("[",_xlfn.FORMULATEXT('#_2 Loan '!I33))),ISNUMBER(FIND("!",_xlfn.FORMULATEXT('#_2 Loan '!I33))))),AND(ISNUMBER(FIND("[",_xlfn.FORMULATEXT('2 Loan '!I33))),ISNUMBER(FIND("!",_xlfn.FORMULATEXT('2 Loan '!I33)))),FALSE),"ExternalRefsMsg",IF(ISNUMBER('#_2 Loan '!I33),IF(ABS('#_2 Loan '!I33-'2 Loan '!I33)&gt;0.00001,TRUE,FALSE),IF('#_2 Loan '!I33&lt;&gt;'2 Loan '!I33,TRUE,FALSE)),IF(ISNUMBER('#_2 Loan '!I33),IF('#_2 Loan '!I33&gt;'2 Loan '!I33,"TooLow","TooHigh"),"WrongAnswer"),NOT(_xlfn.ISFORMULA('#_2 Loan '!I33)),"PerfectMsg",IF((LEN(SUBSTITUTE(SUBSTITUTE(SUBSTITUTE(SUBSTITUTE(SUBSTITUTE(SUBSTITUTE(SUBSTITUTE(SUBSTITUTE(SUBSTITUTE(SUBSTITUTE(SUBSTITUTE(SUBSTITUTE(SUBSTITUTE(SUBSTITUTE(SUBSTITUTE(SUBSTITUTE(SUBSTITUTE(SUBSTITUTE(SUBSTITUTE(SUBSTITUTE(SUBSTITUTE(SUBSTITUTE(SUBSTITUTE(SUBSTITUTE(IF(_xlfn.ISFORMULA('2 Loan '!I33),_xlfn.FORMULATEXT('2 Loan '!I33),'2 Loan '!I33),"9","#"),"8","#"),"7","#"),"6","#"),"5","#"),"4","#"),"3","#"),"2","#"),"1","#"),"0","#"),CHAR(10),""),"$",""),"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'!I33),_xlfn.FORMULATEXT('2 Loan '!I33),'2 Loan '!I33),"9","#"),"8","#"),"7","#"),"6","#"),"5","#"),"4","#"),"3","#"),"2","#"),"1","#"),"0","#"),CHAR(10),""),"$",""),"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'!I33),_xlfn.FORMULATEXT('#_2 Loan '!I33),'#_2 Loan '!I33),"9","#"),"8","#"),"7","#"),"6","#"),"5","#"),"4","#"),"3","#"),"2","#"),"1","#"),"0","#"),CHAR(10),""),"$",""),"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'!I33),_xlfn.FORMULATEXT('#_2 Loan '!I33),'#_2 Loan '!I33),"9","#"),"8","#"),"7","#"),"6","#"),"5","#"),"4","#"),"3","#"),"2","#"),"1","#"),"0","#"),CHAR(10),""),"$","")," ",""),",","@"),"&gt;","@"),"&lt;","@"),"=","@"),")","@"),"(","@"),"^","@"),"/","@"),"+","@"),"*","@"),"-","@"),"@#","")))/2,TRUE,FALSE),"HardCodeMsg",IF(LEN(IF(_xlfn.ISFORMULA('2 Loan '!I33),_xlfn.FORMULATEXT('2 Loan '!I33),'2 Loan '!I33))-LEN(SUBSTITUTE(IF(_xlfn.ISFORMULA('2 Loan '!I33),_xlfn.FORMULATEXT('2 Loan '!I33),'2 Loan '!I33),"""",""))&gt;LEN(IF(_xlfn.ISFORMULA('#_2 Loan '!I33),_xlfn.FORMULATEXT('#_2 Loan '!I33),'#_2 Loan '!I33))-LEN(SUBSTITUTE(IF(_xlfn.ISFORMULA('#_2 Loan '!I33),_xlfn.FORMULATEXT('#_2 Loan '!I33),'#_2 Loan '!I33),"""","")),TRUE,FALSE),"HardQuoteMsg",IF(LEN(IF(_xlfn.ISFORMULA('2 Loan '!I33),_xlfn.FORMULATEXT('2 Loan '!I33),'2 Loan '!I33))-LEN(SUBSTITUTE(IF(_xlfn.ISFORMULA('2 Loan '!I33),_xlfn.FORMULATEXT('2 Loan '!I33),'2 Loan '!I33),"$",""))&lt;0.5*(LEN(IF(_xlfn.ISFORMULA('#_2 Loan '!I33),_xlfn.FORMULATEXT('#_2 Loan '!I33),'#_2 Loan '!I33))-LEN(SUBSTITUTE(IF(_xlfn.ISFORMULA('#_2 Loan '!I33),_xlfn.FORMULATEXT('#_2 Loan '!I33),'#_2 Loan '!I33),"$",""))),TRUE,FALSE),"MissingAbsMsg",TRUE,"PerfectMsg")</f>
        <v/>
      </c>
      <c r="J33" s="301" t="str">
        <f ca="1">_xlfn.IFS(ISBLANK('2 Loan '!J33),"",IF(NOT(ISNA('#_2 Loan '!J33)),IF(ISNA('2 Loan '!J33),TRUE,FALSE),FALSE),"StuNAMsg",IF(AND(ISNA('#_2 Loan '!J33),ISNA('2 Loan '!J33)),TRUE,FALSE),"PerfectMsg",IF(NOT(ISERROR('#_2 Loan '!J33)),IF(ISERROR('2 Loan '!J33),TRUE,FALSE),FALSE),"StuErrorMsg",IF(TYPE('#_2 Loan '!J33)&lt;&gt;TYPE('2 Loan '!J33),TRUE,FALSE),"WrongTypeMsg",IF(_xlfn.ISFORMULA('#_2 Loan '!J33),IF(NOT(_xlfn.ISFORMULA('2 Loan '!J33)),TRUE),FALSE),"MissingFormulaMsg",IF(NOT(AND(ISNUMBER(FIND("[",_xlfn.FORMULATEXT('#_2 Loan '!J33))),ISNUMBER(FIND("!",_xlfn.FORMULATEXT('#_2 Loan '!J33))))),AND(ISNUMBER(FIND("[",_xlfn.FORMULATEXT('2 Loan '!J33))),ISNUMBER(FIND("!",_xlfn.FORMULATEXT('2 Loan '!J33)))),FALSE),"ExternalRefsMsg",IF(ISNUMBER('#_2 Loan '!J33),IF(ABS('#_2 Loan '!J33-'2 Loan '!J33)&gt;0.00001,TRUE,FALSE),IF('#_2 Loan '!J33&lt;&gt;'2 Loan '!J33,TRUE,FALSE)),IF(ISNUMBER('#_2 Loan '!J33),IF('#_2 Loan '!J33&gt;'2 Loan '!J33,"TooLow","TooHigh"),"WrongAnswer"),NOT(_xlfn.ISFORMULA('#_2 Loan '!J33)),"PerfectMsg",IF((LEN(SUBSTITUTE(SUBSTITUTE(SUBSTITUTE(SUBSTITUTE(SUBSTITUTE(SUBSTITUTE(SUBSTITUTE(SUBSTITUTE(SUBSTITUTE(SUBSTITUTE(SUBSTITUTE(SUBSTITUTE(SUBSTITUTE(SUBSTITUTE(SUBSTITUTE(SUBSTITUTE(SUBSTITUTE(SUBSTITUTE(SUBSTITUTE(SUBSTITUTE(SUBSTITUTE(SUBSTITUTE(SUBSTITUTE(SUBSTITUTE(IF(_xlfn.ISFORMULA('2 Loan '!J33),_xlfn.FORMULATEXT('2 Loan '!J33),'2 Loan '!J33),"9","#"),"8","#"),"7","#"),"6","#"),"5","#"),"4","#"),"3","#"),"2","#"),"1","#"),"0","#"),CHAR(10),""),"$",""),"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'!J33),_xlfn.FORMULATEXT('2 Loan '!J33),'2 Loan '!J33),"9","#"),"8","#"),"7","#"),"6","#"),"5","#"),"4","#"),"3","#"),"2","#"),"1","#"),"0","#"),CHAR(10),""),"$",""),"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'!J33),_xlfn.FORMULATEXT('#_2 Loan '!J33),'#_2 Loan '!J33),"9","#"),"8","#"),"7","#"),"6","#"),"5","#"),"4","#"),"3","#"),"2","#"),"1","#"),"0","#"),CHAR(10),""),"$",""),"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'!J33),_xlfn.FORMULATEXT('#_2 Loan '!J33),'#_2 Loan '!J33),"9","#"),"8","#"),"7","#"),"6","#"),"5","#"),"4","#"),"3","#"),"2","#"),"1","#"),"0","#"),CHAR(10),""),"$","")," ",""),",","@"),"&gt;","@"),"&lt;","@"),"=","@"),")","@"),"(","@"),"^","@"),"/","@"),"+","@"),"*","@"),"-","@"),"@#","")))/2,TRUE,FALSE),"HardCodeMsg",IF(LEN(IF(_xlfn.ISFORMULA('2 Loan '!J33),_xlfn.FORMULATEXT('2 Loan '!J33),'2 Loan '!J33))-LEN(SUBSTITUTE(IF(_xlfn.ISFORMULA('2 Loan '!J33),_xlfn.FORMULATEXT('2 Loan '!J33),'2 Loan '!J33),"""",""))&gt;LEN(IF(_xlfn.ISFORMULA('#_2 Loan '!J33),_xlfn.FORMULATEXT('#_2 Loan '!J33),'#_2 Loan '!J33))-LEN(SUBSTITUTE(IF(_xlfn.ISFORMULA('#_2 Loan '!J33),_xlfn.FORMULATEXT('#_2 Loan '!J33),'#_2 Loan '!J33),"""","")),TRUE,FALSE),"HardQuoteMsg",IF(LEN(IF(_xlfn.ISFORMULA('2 Loan '!J33),_xlfn.FORMULATEXT('2 Loan '!J33),'2 Loan '!J33))-LEN(SUBSTITUTE(IF(_xlfn.ISFORMULA('2 Loan '!J33),_xlfn.FORMULATEXT('2 Loan '!J33),'2 Loan '!J33),"$",""))&lt;0.5*(LEN(IF(_xlfn.ISFORMULA('#_2 Loan '!J33),_xlfn.FORMULATEXT('#_2 Loan '!J33),'#_2 Loan '!J33))-LEN(SUBSTITUTE(IF(_xlfn.ISFORMULA('#_2 Loan '!J33),_xlfn.FORMULATEXT('#_2 Loan '!J33),'#_2 Loan '!J33),"$",""))),TRUE,FALSE),"MissingAbsMsg",TRUE,"PerfectMsg")</f>
        <v/>
      </c>
    </row>
    <row r="34" spans="5:10" s="286" customFormat="1" x14ac:dyDescent="0.15">
      <c r="E34" s="341">
        <v>0</v>
      </c>
      <c r="F34" s="341">
        <v>0</v>
      </c>
      <c r="G34" s="342">
        <v>90574</v>
      </c>
      <c r="H34" s="342" t="str">
        <f ca="1">_xlfn.IFS(ISBLANK('2 Loan '!H34),"",IF(NOT(ISNA('#_2 Loan '!H34)),IF(ISNA('2 Loan '!H34),TRUE,FALSE),FALSE),"StuNAMsg",IF(AND(ISNA('#_2 Loan '!H34),ISNA('2 Loan '!H34)),TRUE,FALSE),"PerfectMsg",IF(NOT(ISERROR('#_2 Loan '!H34)),IF(ISERROR('2 Loan '!H34),TRUE,FALSE),FALSE),"StuErrorMsg",IF(TYPE('#_2 Loan '!H34)&lt;&gt;TYPE('2 Loan '!H34),TRUE,FALSE),"WrongTypeMsg",IF(_xlfn.ISFORMULA('#_2 Loan '!H34),IF(NOT(_xlfn.ISFORMULA('2 Loan '!H34)),TRUE),FALSE),"MissingFormulaMsg",IF(NOT(AND(ISNUMBER(FIND("[",_xlfn.FORMULATEXT('#_2 Loan '!H34))),ISNUMBER(FIND("!",_xlfn.FORMULATEXT('#_2 Loan '!H34))))),AND(ISNUMBER(FIND("[",_xlfn.FORMULATEXT('2 Loan '!H34))),ISNUMBER(FIND("!",_xlfn.FORMULATEXT('2 Loan '!H34)))),FALSE),"ExternalRefsMsg",IF(ISNUMBER('#_2 Loan '!H34),IF(ABS('#_2 Loan '!H34-'2 Loan '!H34)&gt;0.00001,TRUE,FALSE),IF('#_2 Loan '!H34&lt;&gt;'2 Loan '!H34,TRUE,FALSE)),IF(ISNUMBER('#_2 Loan '!H34),IF('#_2 Loan '!H34&gt;'2 Loan '!H34,"TooLow","TooHigh"),"WrongAnswer"),NOT(_xlfn.ISFORMULA('#_2 Loan '!H34)),"PerfectMsg",IF((LEN(SUBSTITUTE(SUBSTITUTE(SUBSTITUTE(SUBSTITUTE(SUBSTITUTE(SUBSTITUTE(SUBSTITUTE(SUBSTITUTE(SUBSTITUTE(SUBSTITUTE(SUBSTITUTE(SUBSTITUTE(SUBSTITUTE(SUBSTITUTE(SUBSTITUTE(SUBSTITUTE(SUBSTITUTE(SUBSTITUTE(SUBSTITUTE(SUBSTITUTE(SUBSTITUTE(SUBSTITUTE(SUBSTITUTE(SUBSTITUTE(IF(_xlfn.ISFORMULA('2 Loan '!H34),_xlfn.FORMULATEXT('2 Loan '!H34),'2 Loan '!H34),"9","#"),"8","#"),"7","#"),"6","#"),"5","#"),"4","#"),"3","#"),"2","#"),"1","#"),"0","#"),CHAR(10),""),"$",""),"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'!H34),_xlfn.FORMULATEXT('2 Loan '!H34),'2 Loan '!H34),"9","#"),"8","#"),"7","#"),"6","#"),"5","#"),"4","#"),"3","#"),"2","#"),"1","#"),"0","#"),CHAR(10),""),"$",""),"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'!H34),_xlfn.FORMULATEXT('#_2 Loan '!H34),'#_2 Loan '!H34),"9","#"),"8","#"),"7","#"),"6","#"),"5","#"),"4","#"),"3","#"),"2","#"),"1","#"),"0","#"),CHAR(10),""),"$",""),"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'!H34),_xlfn.FORMULATEXT('#_2 Loan '!H34),'#_2 Loan '!H34),"9","#"),"8","#"),"7","#"),"6","#"),"5","#"),"4","#"),"3","#"),"2","#"),"1","#"),"0","#"),CHAR(10),""),"$","")," ",""),",","@"),"&gt;","@"),"&lt;","@"),"=","@"),")","@"),"(","@"),"^","@"),"/","@"),"+","@"),"*","@"),"-","@"),"@#","")))/2,TRUE,FALSE),"HardCodeMsg",IF(LEN(IF(_xlfn.ISFORMULA('2 Loan '!H34),_xlfn.FORMULATEXT('2 Loan '!H34),'2 Loan '!H34))-LEN(SUBSTITUTE(IF(_xlfn.ISFORMULA('2 Loan '!H34),_xlfn.FORMULATEXT('2 Loan '!H34),'2 Loan '!H34),"""",""))&gt;LEN(IF(_xlfn.ISFORMULA('#_2 Loan '!H34),_xlfn.FORMULATEXT('#_2 Loan '!H34),'#_2 Loan '!H34))-LEN(SUBSTITUTE(IF(_xlfn.ISFORMULA('#_2 Loan '!H34),_xlfn.FORMULATEXT('#_2 Loan '!H34),'#_2 Loan '!H34),"""","")),TRUE,FALSE),"HardQuoteMsg",IF(LEN(IF(_xlfn.ISFORMULA('2 Loan '!H34),_xlfn.FORMULATEXT('2 Loan '!H34),'2 Loan '!H34))-LEN(SUBSTITUTE(IF(_xlfn.ISFORMULA('2 Loan '!H34),_xlfn.FORMULATEXT('2 Loan '!H34),'2 Loan '!H34),"$",""))&lt;0.5*(LEN(IF(_xlfn.ISFORMULA('#_2 Loan '!H34),_xlfn.FORMULATEXT('#_2 Loan '!H34),'#_2 Loan '!H34))-LEN(SUBSTITUTE(IF(_xlfn.ISFORMULA('#_2 Loan '!H34),_xlfn.FORMULATEXT('#_2 Loan '!H34),'#_2 Loan '!H34),"$",""))),TRUE,FALSE),"MissingAbsMsg",TRUE,"PerfectMsg")</f>
        <v/>
      </c>
      <c r="I34" s="342" t="str">
        <f ca="1">_xlfn.IFS(ISBLANK('2 Loan '!I34),"",IF(NOT(ISNA('#_2 Loan '!I34)),IF(ISNA('2 Loan '!I34),TRUE,FALSE),FALSE),"StuNAMsg",IF(AND(ISNA('#_2 Loan '!I34),ISNA('2 Loan '!I34)),TRUE,FALSE),"PerfectMsg",IF(NOT(ISERROR('#_2 Loan '!I34)),IF(ISERROR('2 Loan '!I34),TRUE,FALSE),FALSE),"StuErrorMsg",IF(TYPE('#_2 Loan '!I34)&lt;&gt;TYPE('2 Loan '!I34),TRUE,FALSE),"WrongTypeMsg",IF(_xlfn.ISFORMULA('#_2 Loan '!I34),IF(NOT(_xlfn.ISFORMULA('2 Loan '!I34)),TRUE),FALSE),"MissingFormulaMsg",IF(NOT(AND(ISNUMBER(FIND("[",_xlfn.FORMULATEXT('#_2 Loan '!I34))),ISNUMBER(FIND("!",_xlfn.FORMULATEXT('#_2 Loan '!I34))))),AND(ISNUMBER(FIND("[",_xlfn.FORMULATEXT('2 Loan '!I34))),ISNUMBER(FIND("!",_xlfn.FORMULATEXT('2 Loan '!I34)))),FALSE),"ExternalRefsMsg",IF(ISNUMBER('#_2 Loan '!I34),IF(ABS('#_2 Loan '!I34-'2 Loan '!I34)&gt;0.00001,TRUE,FALSE),IF('#_2 Loan '!I34&lt;&gt;'2 Loan '!I34,TRUE,FALSE)),IF(ISNUMBER('#_2 Loan '!I34),IF('#_2 Loan '!I34&gt;'2 Loan '!I34,"TooLow","TooHigh"),"WrongAnswer"),NOT(_xlfn.ISFORMULA('#_2 Loan '!I34)),"PerfectMsg",IF((LEN(SUBSTITUTE(SUBSTITUTE(SUBSTITUTE(SUBSTITUTE(SUBSTITUTE(SUBSTITUTE(SUBSTITUTE(SUBSTITUTE(SUBSTITUTE(SUBSTITUTE(SUBSTITUTE(SUBSTITUTE(SUBSTITUTE(SUBSTITUTE(SUBSTITUTE(SUBSTITUTE(SUBSTITUTE(SUBSTITUTE(SUBSTITUTE(SUBSTITUTE(SUBSTITUTE(SUBSTITUTE(SUBSTITUTE(SUBSTITUTE(IF(_xlfn.ISFORMULA('2 Loan '!I34),_xlfn.FORMULATEXT('2 Loan '!I34),'2 Loan '!I34),"9","#"),"8","#"),"7","#"),"6","#"),"5","#"),"4","#"),"3","#"),"2","#"),"1","#"),"0","#"),CHAR(10),""),"$",""),"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'!I34),_xlfn.FORMULATEXT('2 Loan '!I34),'2 Loan '!I34),"9","#"),"8","#"),"7","#"),"6","#"),"5","#"),"4","#"),"3","#"),"2","#"),"1","#"),"0","#"),CHAR(10),""),"$",""),"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'!I34),_xlfn.FORMULATEXT('#_2 Loan '!I34),'#_2 Loan '!I34),"9","#"),"8","#"),"7","#"),"6","#"),"5","#"),"4","#"),"3","#"),"2","#"),"1","#"),"0","#"),CHAR(10),""),"$",""),"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'!I34),_xlfn.FORMULATEXT('#_2 Loan '!I34),'#_2 Loan '!I34),"9","#"),"8","#"),"7","#"),"6","#"),"5","#"),"4","#"),"3","#"),"2","#"),"1","#"),"0","#"),CHAR(10),""),"$","")," ",""),",","@"),"&gt;","@"),"&lt;","@"),"=","@"),")","@"),"(","@"),"^","@"),"/","@"),"+","@"),"*","@"),"-","@"),"@#","")))/2,TRUE,FALSE),"HardCodeMsg",IF(LEN(IF(_xlfn.ISFORMULA('2 Loan '!I34),_xlfn.FORMULATEXT('2 Loan '!I34),'2 Loan '!I34))-LEN(SUBSTITUTE(IF(_xlfn.ISFORMULA('2 Loan '!I34),_xlfn.FORMULATEXT('2 Loan '!I34),'2 Loan '!I34),"""",""))&gt;LEN(IF(_xlfn.ISFORMULA('#_2 Loan '!I34),_xlfn.FORMULATEXT('#_2 Loan '!I34),'#_2 Loan '!I34))-LEN(SUBSTITUTE(IF(_xlfn.ISFORMULA('#_2 Loan '!I34),_xlfn.FORMULATEXT('#_2 Loan '!I34),'#_2 Loan '!I34),"""","")),TRUE,FALSE),"HardQuoteMsg",IF(LEN(IF(_xlfn.ISFORMULA('2 Loan '!I34),_xlfn.FORMULATEXT('2 Loan '!I34),'2 Loan '!I34))-LEN(SUBSTITUTE(IF(_xlfn.ISFORMULA('2 Loan '!I34),_xlfn.FORMULATEXT('2 Loan '!I34),'2 Loan '!I34),"$",""))&lt;0.5*(LEN(IF(_xlfn.ISFORMULA('#_2 Loan '!I34),_xlfn.FORMULATEXT('#_2 Loan '!I34),'#_2 Loan '!I34))-LEN(SUBSTITUTE(IF(_xlfn.ISFORMULA('#_2 Loan '!I34),_xlfn.FORMULATEXT('#_2 Loan '!I34),'#_2 Loan '!I34),"$",""))),TRUE,FALSE),"MissingAbsMsg",TRUE,"PerfectMsg")</f>
        <v/>
      </c>
      <c r="J34" s="301" t="str">
        <f ca="1">_xlfn.IFS(ISBLANK('2 Loan '!J34),"",IF(NOT(ISNA('#_2 Loan '!J34)),IF(ISNA('2 Loan '!J34),TRUE,FALSE),FALSE),"StuNAMsg",IF(AND(ISNA('#_2 Loan '!J34),ISNA('2 Loan '!J34)),TRUE,FALSE),"PerfectMsg",IF(NOT(ISERROR('#_2 Loan '!J34)),IF(ISERROR('2 Loan '!J34),TRUE,FALSE),FALSE),"StuErrorMsg",IF(TYPE('#_2 Loan '!J34)&lt;&gt;TYPE('2 Loan '!J34),TRUE,FALSE),"WrongTypeMsg",IF(_xlfn.ISFORMULA('#_2 Loan '!J34),IF(NOT(_xlfn.ISFORMULA('2 Loan '!J34)),TRUE),FALSE),"MissingFormulaMsg",IF(NOT(AND(ISNUMBER(FIND("[",_xlfn.FORMULATEXT('#_2 Loan '!J34))),ISNUMBER(FIND("!",_xlfn.FORMULATEXT('#_2 Loan '!J34))))),AND(ISNUMBER(FIND("[",_xlfn.FORMULATEXT('2 Loan '!J34))),ISNUMBER(FIND("!",_xlfn.FORMULATEXT('2 Loan '!J34)))),FALSE),"ExternalRefsMsg",IF(ISNUMBER('#_2 Loan '!J34),IF(ABS('#_2 Loan '!J34-'2 Loan '!J34)&gt;0.00001,TRUE,FALSE),IF('#_2 Loan '!J34&lt;&gt;'2 Loan '!J34,TRUE,FALSE)),IF(ISNUMBER('#_2 Loan '!J34),IF('#_2 Loan '!J34&gt;'2 Loan '!J34,"TooLow","TooHigh"),"WrongAnswer"),NOT(_xlfn.ISFORMULA('#_2 Loan '!J34)),"PerfectMsg",IF((LEN(SUBSTITUTE(SUBSTITUTE(SUBSTITUTE(SUBSTITUTE(SUBSTITUTE(SUBSTITUTE(SUBSTITUTE(SUBSTITUTE(SUBSTITUTE(SUBSTITUTE(SUBSTITUTE(SUBSTITUTE(SUBSTITUTE(SUBSTITUTE(SUBSTITUTE(SUBSTITUTE(SUBSTITUTE(SUBSTITUTE(SUBSTITUTE(SUBSTITUTE(SUBSTITUTE(SUBSTITUTE(SUBSTITUTE(SUBSTITUTE(IF(_xlfn.ISFORMULA('2 Loan '!J34),_xlfn.FORMULATEXT('2 Loan '!J34),'2 Loan '!J34),"9","#"),"8","#"),"7","#"),"6","#"),"5","#"),"4","#"),"3","#"),"2","#"),"1","#"),"0","#"),CHAR(10),""),"$",""),"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'!J34),_xlfn.FORMULATEXT('2 Loan '!J34),'2 Loan '!J34),"9","#"),"8","#"),"7","#"),"6","#"),"5","#"),"4","#"),"3","#"),"2","#"),"1","#"),"0","#"),CHAR(10),""),"$",""),"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'!J34),_xlfn.FORMULATEXT('#_2 Loan '!J34),'#_2 Loan '!J34),"9","#"),"8","#"),"7","#"),"6","#"),"5","#"),"4","#"),"3","#"),"2","#"),"1","#"),"0","#"),CHAR(10),""),"$",""),"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'!J34),_xlfn.FORMULATEXT('#_2 Loan '!J34),'#_2 Loan '!J34),"9","#"),"8","#"),"7","#"),"6","#"),"5","#"),"4","#"),"3","#"),"2","#"),"1","#"),"0","#"),CHAR(10),""),"$","")," ",""),",","@"),"&gt;","@"),"&lt;","@"),"=","@"),")","@"),"(","@"),"^","@"),"/","@"),"+","@"),"*","@"),"-","@"),"@#","")))/2,TRUE,FALSE),"HardCodeMsg",IF(LEN(IF(_xlfn.ISFORMULA('2 Loan '!J34),_xlfn.FORMULATEXT('2 Loan '!J34),'2 Loan '!J34))-LEN(SUBSTITUTE(IF(_xlfn.ISFORMULA('2 Loan '!J34),_xlfn.FORMULATEXT('2 Loan '!J34),'2 Loan '!J34),"""",""))&gt;LEN(IF(_xlfn.ISFORMULA('#_2 Loan '!J34),_xlfn.FORMULATEXT('#_2 Loan '!J34),'#_2 Loan '!J34))-LEN(SUBSTITUTE(IF(_xlfn.ISFORMULA('#_2 Loan '!J34),_xlfn.FORMULATEXT('#_2 Loan '!J34),'#_2 Loan '!J34),"""","")),TRUE,FALSE),"HardQuoteMsg",IF(LEN(IF(_xlfn.ISFORMULA('2 Loan '!J34),_xlfn.FORMULATEXT('2 Loan '!J34),'2 Loan '!J34))-LEN(SUBSTITUTE(IF(_xlfn.ISFORMULA('2 Loan '!J34),_xlfn.FORMULATEXT('2 Loan '!J34),'2 Loan '!J34),"$",""))&lt;0.5*(LEN(IF(_xlfn.ISFORMULA('#_2 Loan '!J34),_xlfn.FORMULATEXT('#_2 Loan '!J34),'#_2 Loan '!J34))-LEN(SUBSTITUTE(IF(_xlfn.ISFORMULA('#_2 Loan '!J34),_xlfn.FORMULATEXT('#_2 Loan '!J34),'#_2 Loan '!J34),"$",""))),TRUE,FALSE),"MissingAbsMsg",TRUE,"PerfectMsg")</f>
        <v/>
      </c>
    </row>
    <row r="35" spans="5:10" s="286" customFormat="1" x14ac:dyDescent="0.15">
      <c r="E35" s="341">
        <v>0</v>
      </c>
      <c r="F35" s="341">
        <v>0</v>
      </c>
      <c r="G35" s="342">
        <v>169963</v>
      </c>
      <c r="H35" s="342" t="str">
        <f ca="1">_xlfn.IFS(ISBLANK('2 Loan '!H35),"",IF(NOT(ISNA('#_2 Loan '!H35)),IF(ISNA('2 Loan '!H35),TRUE,FALSE),FALSE),"StuNAMsg",IF(AND(ISNA('#_2 Loan '!H35),ISNA('2 Loan '!H35)),TRUE,FALSE),"PerfectMsg",IF(NOT(ISERROR('#_2 Loan '!H35)),IF(ISERROR('2 Loan '!H35),TRUE,FALSE),FALSE),"StuErrorMsg",IF(TYPE('#_2 Loan '!H35)&lt;&gt;TYPE('2 Loan '!H35),TRUE,FALSE),"WrongTypeMsg",IF(_xlfn.ISFORMULA('#_2 Loan '!H35),IF(NOT(_xlfn.ISFORMULA('2 Loan '!H35)),TRUE),FALSE),"MissingFormulaMsg",IF(NOT(AND(ISNUMBER(FIND("[",_xlfn.FORMULATEXT('#_2 Loan '!H35))),ISNUMBER(FIND("!",_xlfn.FORMULATEXT('#_2 Loan '!H35))))),AND(ISNUMBER(FIND("[",_xlfn.FORMULATEXT('2 Loan '!H35))),ISNUMBER(FIND("!",_xlfn.FORMULATEXT('2 Loan '!H35)))),FALSE),"ExternalRefsMsg",IF(ISNUMBER('#_2 Loan '!H35),IF(ABS('#_2 Loan '!H35-'2 Loan '!H35)&gt;0.00001,TRUE,FALSE),IF('#_2 Loan '!H35&lt;&gt;'2 Loan '!H35,TRUE,FALSE)),IF(ISNUMBER('#_2 Loan '!H35),IF('#_2 Loan '!H35&gt;'2 Loan '!H35,"TooLow","TooHigh"),"WrongAnswer"),NOT(_xlfn.ISFORMULA('#_2 Loan '!H35)),"PerfectMsg",IF((LEN(SUBSTITUTE(SUBSTITUTE(SUBSTITUTE(SUBSTITUTE(SUBSTITUTE(SUBSTITUTE(SUBSTITUTE(SUBSTITUTE(SUBSTITUTE(SUBSTITUTE(SUBSTITUTE(SUBSTITUTE(SUBSTITUTE(SUBSTITUTE(SUBSTITUTE(SUBSTITUTE(SUBSTITUTE(SUBSTITUTE(SUBSTITUTE(SUBSTITUTE(SUBSTITUTE(SUBSTITUTE(SUBSTITUTE(SUBSTITUTE(IF(_xlfn.ISFORMULA('2 Loan '!H35),_xlfn.FORMULATEXT('2 Loan '!H35),'2 Loan '!H35),"9","#"),"8","#"),"7","#"),"6","#"),"5","#"),"4","#"),"3","#"),"2","#"),"1","#"),"0","#"),CHAR(10),""),"$",""),"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'!H35),_xlfn.FORMULATEXT('2 Loan '!H35),'2 Loan '!H35),"9","#"),"8","#"),"7","#"),"6","#"),"5","#"),"4","#"),"3","#"),"2","#"),"1","#"),"0","#"),CHAR(10),""),"$",""),"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'!H35),_xlfn.FORMULATEXT('#_2 Loan '!H35),'#_2 Loan '!H35),"9","#"),"8","#"),"7","#"),"6","#"),"5","#"),"4","#"),"3","#"),"2","#"),"1","#"),"0","#"),CHAR(10),""),"$",""),"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'!H35),_xlfn.FORMULATEXT('#_2 Loan '!H35),'#_2 Loan '!H35),"9","#"),"8","#"),"7","#"),"6","#"),"5","#"),"4","#"),"3","#"),"2","#"),"1","#"),"0","#"),CHAR(10),""),"$","")," ",""),",","@"),"&gt;","@"),"&lt;","@"),"=","@"),")","@"),"(","@"),"^","@"),"/","@"),"+","@"),"*","@"),"-","@"),"@#","")))/2,TRUE,FALSE),"HardCodeMsg",IF(LEN(IF(_xlfn.ISFORMULA('2 Loan '!H35),_xlfn.FORMULATEXT('2 Loan '!H35),'2 Loan '!H35))-LEN(SUBSTITUTE(IF(_xlfn.ISFORMULA('2 Loan '!H35),_xlfn.FORMULATEXT('2 Loan '!H35),'2 Loan '!H35),"""",""))&gt;LEN(IF(_xlfn.ISFORMULA('#_2 Loan '!H35),_xlfn.FORMULATEXT('#_2 Loan '!H35),'#_2 Loan '!H35))-LEN(SUBSTITUTE(IF(_xlfn.ISFORMULA('#_2 Loan '!H35),_xlfn.FORMULATEXT('#_2 Loan '!H35),'#_2 Loan '!H35),"""","")),TRUE,FALSE),"HardQuoteMsg",IF(LEN(IF(_xlfn.ISFORMULA('2 Loan '!H35),_xlfn.FORMULATEXT('2 Loan '!H35),'2 Loan '!H35))-LEN(SUBSTITUTE(IF(_xlfn.ISFORMULA('2 Loan '!H35),_xlfn.FORMULATEXT('2 Loan '!H35),'2 Loan '!H35),"$",""))&lt;0.5*(LEN(IF(_xlfn.ISFORMULA('#_2 Loan '!H35),_xlfn.FORMULATEXT('#_2 Loan '!H35),'#_2 Loan '!H35))-LEN(SUBSTITUTE(IF(_xlfn.ISFORMULA('#_2 Loan '!H35),_xlfn.FORMULATEXT('#_2 Loan '!H35),'#_2 Loan '!H35),"$",""))),TRUE,FALSE),"MissingAbsMsg",TRUE,"PerfectMsg")</f>
        <v/>
      </c>
      <c r="I35" s="342" t="str">
        <f ca="1">_xlfn.IFS(ISBLANK('2 Loan '!I35),"",IF(NOT(ISNA('#_2 Loan '!I35)),IF(ISNA('2 Loan '!I35),TRUE,FALSE),FALSE),"StuNAMsg",IF(AND(ISNA('#_2 Loan '!I35),ISNA('2 Loan '!I35)),TRUE,FALSE),"PerfectMsg",IF(NOT(ISERROR('#_2 Loan '!I35)),IF(ISERROR('2 Loan '!I35),TRUE,FALSE),FALSE),"StuErrorMsg",IF(TYPE('#_2 Loan '!I35)&lt;&gt;TYPE('2 Loan '!I35),TRUE,FALSE),"WrongTypeMsg",IF(_xlfn.ISFORMULA('#_2 Loan '!I35),IF(NOT(_xlfn.ISFORMULA('2 Loan '!I35)),TRUE),FALSE),"MissingFormulaMsg",IF(NOT(AND(ISNUMBER(FIND("[",_xlfn.FORMULATEXT('#_2 Loan '!I35))),ISNUMBER(FIND("!",_xlfn.FORMULATEXT('#_2 Loan '!I35))))),AND(ISNUMBER(FIND("[",_xlfn.FORMULATEXT('2 Loan '!I35))),ISNUMBER(FIND("!",_xlfn.FORMULATEXT('2 Loan '!I35)))),FALSE),"ExternalRefsMsg",IF(ISNUMBER('#_2 Loan '!I35),IF(ABS('#_2 Loan '!I35-'2 Loan '!I35)&gt;0.00001,TRUE,FALSE),IF('#_2 Loan '!I35&lt;&gt;'2 Loan '!I35,TRUE,FALSE)),IF(ISNUMBER('#_2 Loan '!I35),IF('#_2 Loan '!I35&gt;'2 Loan '!I35,"TooLow","TooHigh"),"WrongAnswer"),NOT(_xlfn.ISFORMULA('#_2 Loan '!I35)),"PerfectMsg",IF((LEN(SUBSTITUTE(SUBSTITUTE(SUBSTITUTE(SUBSTITUTE(SUBSTITUTE(SUBSTITUTE(SUBSTITUTE(SUBSTITUTE(SUBSTITUTE(SUBSTITUTE(SUBSTITUTE(SUBSTITUTE(SUBSTITUTE(SUBSTITUTE(SUBSTITUTE(SUBSTITUTE(SUBSTITUTE(SUBSTITUTE(SUBSTITUTE(SUBSTITUTE(SUBSTITUTE(SUBSTITUTE(SUBSTITUTE(SUBSTITUTE(IF(_xlfn.ISFORMULA('2 Loan '!I35),_xlfn.FORMULATEXT('2 Loan '!I35),'2 Loan '!I35),"9","#"),"8","#"),"7","#"),"6","#"),"5","#"),"4","#"),"3","#"),"2","#"),"1","#"),"0","#"),CHAR(10),""),"$",""),"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'!I35),_xlfn.FORMULATEXT('2 Loan '!I35),'2 Loan '!I35),"9","#"),"8","#"),"7","#"),"6","#"),"5","#"),"4","#"),"3","#"),"2","#"),"1","#"),"0","#"),CHAR(10),""),"$",""),"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'!I35),_xlfn.FORMULATEXT('#_2 Loan '!I35),'#_2 Loan '!I35),"9","#"),"8","#"),"7","#"),"6","#"),"5","#"),"4","#"),"3","#"),"2","#"),"1","#"),"0","#"),CHAR(10),""),"$",""),"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'!I35),_xlfn.FORMULATEXT('#_2 Loan '!I35),'#_2 Loan '!I35),"9","#"),"8","#"),"7","#"),"6","#"),"5","#"),"4","#"),"3","#"),"2","#"),"1","#"),"0","#"),CHAR(10),""),"$","")," ",""),",","@"),"&gt;","@"),"&lt;","@"),"=","@"),")","@"),"(","@"),"^","@"),"/","@"),"+","@"),"*","@"),"-","@"),"@#","")))/2,TRUE,FALSE),"HardCodeMsg",IF(LEN(IF(_xlfn.ISFORMULA('2 Loan '!I35),_xlfn.FORMULATEXT('2 Loan '!I35),'2 Loan '!I35))-LEN(SUBSTITUTE(IF(_xlfn.ISFORMULA('2 Loan '!I35),_xlfn.FORMULATEXT('2 Loan '!I35),'2 Loan '!I35),"""",""))&gt;LEN(IF(_xlfn.ISFORMULA('#_2 Loan '!I35),_xlfn.FORMULATEXT('#_2 Loan '!I35),'#_2 Loan '!I35))-LEN(SUBSTITUTE(IF(_xlfn.ISFORMULA('#_2 Loan '!I35),_xlfn.FORMULATEXT('#_2 Loan '!I35),'#_2 Loan '!I35),"""","")),TRUE,FALSE),"HardQuoteMsg",IF(LEN(IF(_xlfn.ISFORMULA('2 Loan '!I35),_xlfn.FORMULATEXT('2 Loan '!I35),'2 Loan '!I35))-LEN(SUBSTITUTE(IF(_xlfn.ISFORMULA('2 Loan '!I35),_xlfn.FORMULATEXT('2 Loan '!I35),'2 Loan '!I35),"$",""))&lt;0.5*(LEN(IF(_xlfn.ISFORMULA('#_2 Loan '!I35),_xlfn.FORMULATEXT('#_2 Loan '!I35),'#_2 Loan '!I35))-LEN(SUBSTITUTE(IF(_xlfn.ISFORMULA('#_2 Loan '!I35),_xlfn.FORMULATEXT('#_2 Loan '!I35),'#_2 Loan '!I35),"$",""))),TRUE,FALSE),"MissingAbsMsg",TRUE,"PerfectMsg")</f>
        <v/>
      </c>
      <c r="J35" s="301" t="str">
        <f ca="1">_xlfn.IFS(ISBLANK('2 Loan '!J35),"",IF(NOT(ISNA('#_2 Loan '!J35)),IF(ISNA('2 Loan '!J35),TRUE,FALSE),FALSE),"StuNAMsg",IF(AND(ISNA('#_2 Loan '!J35),ISNA('2 Loan '!J35)),TRUE,FALSE),"PerfectMsg",IF(NOT(ISERROR('#_2 Loan '!J35)),IF(ISERROR('2 Loan '!J35),TRUE,FALSE),FALSE),"StuErrorMsg",IF(TYPE('#_2 Loan '!J35)&lt;&gt;TYPE('2 Loan '!J35),TRUE,FALSE),"WrongTypeMsg",IF(_xlfn.ISFORMULA('#_2 Loan '!J35),IF(NOT(_xlfn.ISFORMULA('2 Loan '!J35)),TRUE),FALSE),"MissingFormulaMsg",IF(NOT(AND(ISNUMBER(FIND("[",_xlfn.FORMULATEXT('#_2 Loan '!J35))),ISNUMBER(FIND("!",_xlfn.FORMULATEXT('#_2 Loan '!J35))))),AND(ISNUMBER(FIND("[",_xlfn.FORMULATEXT('2 Loan '!J35))),ISNUMBER(FIND("!",_xlfn.FORMULATEXT('2 Loan '!J35)))),FALSE),"ExternalRefsMsg",IF(ISNUMBER('#_2 Loan '!J35),IF(ABS('#_2 Loan '!J35-'2 Loan '!J35)&gt;0.00001,TRUE,FALSE),IF('#_2 Loan '!J35&lt;&gt;'2 Loan '!J35,TRUE,FALSE)),IF(ISNUMBER('#_2 Loan '!J35),IF('#_2 Loan '!J35&gt;'2 Loan '!J35,"TooLow","TooHigh"),"WrongAnswer"),NOT(_xlfn.ISFORMULA('#_2 Loan '!J35)),"PerfectMsg",IF((LEN(SUBSTITUTE(SUBSTITUTE(SUBSTITUTE(SUBSTITUTE(SUBSTITUTE(SUBSTITUTE(SUBSTITUTE(SUBSTITUTE(SUBSTITUTE(SUBSTITUTE(SUBSTITUTE(SUBSTITUTE(SUBSTITUTE(SUBSTITUTE(SUBSTITUTE(SUBSTITUTE(SUBSTITUTE(SUBSTITUTE(SUBSTITUTE(SUBSTITUTE(SUBSTITUTE(SUBSTITUTE(SUBSTITUTE(SUBSTITUTE(IF(_xlfn.ISFORMULA('2 Loan '!J35),_xlfn.FORMULATEXT('2 Loan '!J35),'2 Loan '!J35),"9","#"),"8","#"),"7","#"),"6","#"),"5","#"),"4","#"),"3","#"),"2","#"),"1","#"),"0","#"),CHAR(10),""),"$",""),"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'!J35),_xlfn.FORMULATEXT('2 Loan '!J35),'2 Loan '!J35),"9","#"),"8","#"),"7","#"),"6","#"),"5","#"),"4","#"),"3","#"),"2","#"),"1","#"),"0","#"),CHAR(10),""),"$",""),"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'!J35),_xlfn.FORMULATEXT('#_2 Loan '!J35),'#_2 Loan '!J35),"9","#"),"8","#"),"7","#"),"6","#"),"5","#"),"4","#"),"3","#"),"2","#"),"1","#"),"0","#"),CHAR(10),""),"$",""),"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'!J35),_xlfn.FORMULATEXT('#_2 Loan '!J35),'#_2 Loan '!J35),"9","#"),"8","#"),"7","#"),"6","#"),"5","#"),"4","#"),"3","#"),"2","#"),"1","#"),"0","#"),CHAR(10),""),"$","")," ",""),",","@"),"&gt;","@"),"&lt;","@"),"=","@"),")","@"),"(","@"),"^","@"),"/","@"),"+","@"),"*","@"),"-","@"),"@#","")))/2,TRUE,FALSE),"HardCodeMsg",IF(LEN(IF(_xlfn.ISFORMULA('2 Loan '!J35),_xlfn.FORMULATEXT('2 Loan '!J35),'2 Loan '!J35))-LEN(SUBSTITUTE(IF(_xlfn.ISFORMULA('2 Loan '!J35),_xlfn.FORMULATEXT('2 Loan '!J35),'2 Loan '!J35),"""",""))&gt;LEN(IF(_xlfn.ISFORMULA('#_2 Loan '!J35),_xlfn.FORMULATEXT('#_2 Loan '!J35),'#_2 Loan '!J35))-LEN(SUBSTITUTE(IF(_xlfn.ISFORMULA('#_2 Loan '!J35),_xlfn.FORMULATEXT('#_2 Loan '!J35),'#_2 Loan '!J35),"""","")),TRUE,FALSE),"HardQuoteMsg",IF(LEN(IF(_xlfn.ISFORMULA('2 Loan '!J35),_xlfn.FORMULATEXT('2 Loan '!J35),'2 Loan '!J35))-LEN(SUBSTITUTE(IF(_xlfn.ISFORMULA('2 Loan '!J35),_xlfn.FORMULATEXT('2 Loan '!J35),'2 Loan '!J35),"$",""))&lt;0.5*(LEN(IF(_xlfn.ISFORMULA('#_2 Loan '!J35),_xlfn.FORMULATEXT('#_2 Loan '!J35),'#_2 Loan '!J35))-LEN(SUBSTITUTE(IF(_xlfn.ISFORMULA('#_2 Loan '!J35),_xlfn.FORMULATEXT('#_2 Loan '!J35),'#_2 Loan '!J35),"$",""))),TRUE,FALSE),"MissingAbsMsg",TRUE,"PerfectMsg")</f>
        <v/>
      </c>
    </row>
    <row r="36" spans="5:10" s="286" customFormat="1" x14ac:dyDescent="0.15">
      <c r="E36" s="341">
        <v>0</v>
      </c>
      <c r="F36" s="341">
        <v>0</v>
      </c>
      <c r="G36" s="342">
        <v>305754</v>
      </c>
      <c r="H36" s="342" t="str">
        <f ca="1">_xlfn.IFS(ISBLANK('2 Loan '!H36),"",IF(NOT(ISNA('#_2 Loan '!H36)),IF(ISNA('2 Loan '!H36),TRUE,FALSE),FALSE),"StuNAMsg",IF(AND(ISNA('#_2 Loan '!H36),ISNA('2 Loan '!H36)),TRUE,FALSE),"PerfectMsg",IF(NOT(ISERROR('#_2 Loan '!H36)),IF(ISERROR('2 Loan '!H36),TRUE,FALSE),FALSE),"StuErrorMsg",IF(TYPE('#_2 Loan '!H36)&lt;&gt;TYPE('2 Loan '!H36),TRUE,FALSE),"WrongTypeMsg",IF(_xlfn.ISFORMULA('#_2 Loan '!H36),IF(NOT(_xlfn.ISFORMULA('2 Loan '!H36)),TRUE),FALSE),"MissingFormulaMsg",IF(NOT(AND(ISNUMBER(FIND("[",_xlfn.FORMULATEXT('#_2 Loan '!H36))),ISNUMBER(FIND("!",_xlfn.FORMULATEXT('#_2 Loan '!H36))))),AND(ISNUMBER(FIND("[",_xlfn.FORMULATEXT('2 Loan '!H36))),ISNUMBER(FIND("!",_xlfn.FORMULATEXT('2 Loan '!H36)))),FALSE),"ExternalRefsMsg",IF(ISNUMBER('#_2 Loan '!H36),IF(ABS('#_2 Loan '!H36-'2 Loan '!H36)&gt;0.00001,TRUE,FALSE),IF('#_2 Loan '!H36&lt;&gt;'2 Loan '!H36,TRUE,FALSE)),IF(ISNUMBER('#_2 Loan '!H36),IF('#_2 Loan '!H36&gt;'2 Loan '!H36,"TooLow","TooHigh"),"WrongAnswer"),NOT(_xlfn.ISFORMULA('#_2 Loan '!H36)),"PerfectMsg",IF((LEN(SUBSTITUTE(SUBSTITUTE(SUBSTITUTE(SUBSTITUTE(SUBSTITUTE(SUBSTITUTE(SUBSTITUTE(SUBSTITUTE(SUBSTITUTE(SUBSTITUTE(SUBSTITUTE(SUBSTITUTE(SUBSTITUTE(SUBSTITUTE(SUBSTITUTE(SUBSTITUTE(SUBSTITUTE(SUBSTITUTE(SUBSTITUTE(SUBSTITUTE(SUBSTITUTE(SUBSTITUTE(SUBSTITUTE(SUBSTITUTE(IF(_xlfn.ISFORMULA('2 Loan '!H36),_xlfn.FORMULATEXT('2 Loan '!H36),'2 Loan '!H36),"9","#"),"8","#"),"7","#"),"6","#"),"5","#"),"4","#"),"3","#"),"2","#"),"1","#"),"0","#"),CHAR(10),""),"$",""),"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'!H36),_xlfn.FORMULATEXT('2 Loan '!H36),'2 Loan '!H36),"9","#"),"8","#"),"7","#"),"6","#"),"5","#"),"4","#"),"3","#"),"2","#"),"1","#"),"0","#"),CHAR(10),""),"$",""),"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'!H36),_xlfn.FORMULATEXT('#_2 Loan '!H36),'#_2 Loan '!H36),"9","#"),"8","#"),"7","#"),"6","#"),"5","#"),"4","#"),"3","#"),"2","#"),"1","#"),"0","#"),CHAR(10),""),"$",""),"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'!H36),_xlfn.FORMULATEXT('#_2 Loan '!H36),'#_2 Loan '!H36),"9","#"),"8","#"),"7","#"),"6","#"),"5","#"),"4","#"),"3","#"),"2","#"),"1","#"),"0","#"),CHAR(10),""),"$","")," ",""),",","@"),"&gt;","@"),"&lt;","@"),"=","@"),")","@"),"(","@"),"^","@"),"/","@"),"+","@"),"*","@"),"-","@"),"@#","")))/2,TRUE,FALSE),"HardCodeMsg",IF(LEN(IF(_xlfn.ISFORMULA('2 Loan '!H36),_xlfn.FORMULATEXT('2 Loan '!H36),'2 Loan '!H36))-LEN(SUBSTITUTE(IF(_xlfn.ISFORMULA('2 Loan '!H36),_xlfn.FORMULATEXT('2 Loan '!H36),'2 Loan '!H36),"""",""))&gt;LEN(IF(_xlfn.ISFORMULA('#_2 Loan '!H36),_xlfn.FORMULATEXT('#_2 Loan '!H36),'#_2 Loan '!H36))-LEN(SUBSTITUTE(IF(_xlfn.ISFORMULA('#_2 Loan '!H36),_xlfn.FORMULATEXT('#_2 Loan '!H36),'#_2 Loan '!H36),"""","")),TRUE,FALSE),"HardQuoteMsg",IF(LEN(IF(_xlfn.ISFORMULA('2 Loan '!H36),_xlfn.FORMULATEXT('2 Loan '!H36),'2 Loan '!H36))-LEN(SUBSTITUTE(IF(_xlfn.ISFORMULA('2 Loan '!H36),_xlfn.FORMULATEXT('2 Loan '!H36),'2 Loan '!H36),"$",""))&lt;0.5*(LEN(IF(_xlfn.ISFORMULA('#_2 Loan '!H36),_xlfn.FORMULATEXT('#_2 Loan '!H36),'#_2 Loan '!H36))-LEN(SUBSTITUTE(IF(_xlfn.ISFORMULA('#_2 Loan '!H36),_xlfn.FORMULATEXT('#_2 Loan '!H36),'#_2 Loan '!H36),"$",""))),TRUE,FALSE),"MissingAbsMsg",TRUE,"PerfectMsg")</f>
        <v/>
      </c>
      <c r="I36" s="342" t="str">
        <f ca="1">_xlfn.IFS(ISBLANK('2 Loan '!I36),"",IF(NOT(ISNA('#_2 Loan '!I36)),IF(ISNA('2 Loan '!I36),TRUE,FALSE),FALSE),"StuNAMsg",IF(AND(ISNA('#_2 Loan '!I36),ISNA('2 Loan '!I36)),TRUE,FALSE),"PerfectMsg",IF(NOT(ISERROR('#_2 Loan '!I36)),IF(ISERROR('2 Loan '!I36),TRUE,FALSE),FALSE),"StuErrorMsg",IF(TYPE('#_2 Loan '!I36)&lt;&gt;TYPE('2 Loan '!I36),TRUE,FALSE),"WrongTypeMsg",IF(_xlfn.ISFORMULA('#_2 Loan '!I36),IF(NOT(_xlfn.ISFORMULA('2 Loan '!I36)),TRUE),FALSE),"MissingFormulaMsg",IF(NOT(AND(ISNUMBER(FIND("[",_xlfn.FORMULATEXT('#_2 Loan '!I36))),ISNUMBER(FIND("!",_xlfn.FORMULATEXT('#_2 Loan '!I36))))),AND(ISNUMBER(FIND("[",_xlfn.FORMULATEXT('2 Loan '!I36))),ISNUMBER(FIND("!",_xlfn.FORMULATEXT('2 Loan '!I36)))),FALSE),"ExternalRefsMsg",IF(ISNUMBER('#_2 Loan '!I36),IF(ABS('#_2 Loan '!I36-'2 Loan '!I36)&gt;0.00001,TRUE,FALSE),IF('#_2 Loan '!I36&lt;&gt;'2 Loan '!I36,TRUE,FALSE)),IF(ISNUMBER('#_2 Loan '!I36),IF('#_2 Loan '!I36&gt;'2 Loan '!I36,"TooLow","TooHigh"),"WrongAnswer"),NOT(_xlfn.ISFORMULA('#_2 Loan '!I36)),"PerfectMsg",IF((LEN(SUBSTITUTE(SUBSTITUTE(SUBSTITUTE(SUBSTITUTE(SUBSTITUTE(SUBSTITUTE(SUBSTITUTE(SUBSTITUTE(SUBSTITUTE(SUBSTITUTE(SUBSTITUTE(SUBSTITUTE(SUBSTITUTE(SUBSTITUTE(SUBSTITUTE(SUBSTITUTE(SUBSTITUTE(SUBSTITUTE(SUBSTITUTE(SUBSTITUTE(SUBSTITUTE(SUBSTITUTE(SUBSTITUTE(SUBSTITUTE(IF(_xlfn.ISFORMULA('2 Loan '!I36),_xlfn.FORMULATEXT('2 Loan '!I36),'2 Loan '!I36),"9","#"),"8","#"),"7","#"),"6","#"),"5","#"),"4","#"),"3","#"),"2","#"),"1","#"),"0","#"),CHAR(10),""),"$",""),"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'!I36),_xlfn.FORMULATEXT('2 Loan '!I36),'2 Loan '!I36),"9","#"),"8","#"),"7","#"),"6","#"),"5","#"),"4","#"),"3","#"),"2","#"),"1","#"),"0","#"),CHAR(10),""),"$",""),"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'!I36),_xlfn.FORMULATEXT('#_2 Loan '!I36),'#_2 Loan '!I36),"9","#"),"8","#"),"7","#"),"6","#"),"5","#"),"4","#"),"3","#"),"2","#"),"1","#"),"0","#"),CHAR(10),""),"$",""),"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'!I36),_xlfn.FORMULATEXT('#_2 Loan '!I36),'#_2 Loan '!I36),"9","#"),"8","#"),"7","#"),"6","#"),"5","#"),"4","#"),"3","#"),"2","#"),"1","#"),"0","#"),CHAR(10),""),"$","")," ",""),",","@"),"&gt;","@"),"&lt;","@"),"=","@"),")","@"),"(","@"),"^","@"),"/","@"),"+","@"),"*","@"),"-","@"),"@#","")))/2,TRUE,FALSE),"HardCodeMsg",IF(LEN(IF(_xlfn.ISFORMULA('2 Loan '!I36),_xlfn.FORMULATEXT('2 Loan '!I36),'2 Loan '!I36))-LEN(SUBSTITUTE(IF(_xlfn.ISFORMULA('2 Loan '!I36),_xlfn.FORMULATEXT('2 Loan '!I36),'2 Loan '!I36),"""",""))&gt;LEN(IF(_xlfn.ISFORMULA('#_2 Loan '!I36),_xlfn.FORMULATEXT('#_2 Loan '!I36),'#_2 Loan '!I36))-LEN(SUBSTITUTE(IF(_xlfn.ISFORMULA('#_2 Loan '!I36),_xlfn.FORMULATEXT('#_2 Loan '!I36),'#_2 Loan '!I36),"""","")),TRUE,FALSE),"HardQuoteMsg",IF(LEN(IF(_xlfn.ISFORMULA('2 Loan '!I36),_xlfn.FORMULATEXT('2 Loan '!I36),'2 Loan '!I36))-LEN(SUBSTITUTE(IF(_xlfn.ISFORMULA('2 Loan '!I36),_xlfn.FORMULATEXT('2 Loan '!I36),'2 Loan '!I36),"$",""))&lt;0.5*(LEN(IF(_xlfn.ISFORMULA('#_2 Loan '!I36),_xlfn.FORMULATEXT('#_2 Loan '!I36),'#_2 Loan '!I36))-LEN(SUBSTITUTE(IF(_xlfn.ISFORMULA('#_2 Loan '!I36),_xlfn.FORMULATEXT('#_2 Loan '!I36),'#_2 Loan '!I36),"$",""))),TRUE,FALSE),"MissingAbsMsg",TRUE,"PerfectMsg")</f>
        <v/>
      </c>
      <c r="J36" s="301" t="str">
        <f ca="1">_xlfn.IFS(ISBLANK('2 Loan '!J36),"",IF(NOT(ISNA('#_2 Loan '!J36)),IF(ISNA('2 Loan '!J36),TRUE,FALSE),FALSE),"StuNAMsg",IF(AND(ISNA('#_2 Loan '!J36),ISNA('2 Loan '!J36)),TRUE,FALSE),"PerfectMsg",IF(NOT(ISERROR('#_2 Loan '!J36)),IF(ISERROR('2 Loan '!J36),TRUE,FALSE),FALSE),"StuErrorMsg",IF(TYPE('#_2 Loan '!J36)&lt;&gt;TYPE('2 Loan '!J36),TRUE,FALSE),"WrongTypeMsg",IF(_xlfn.ISFORMULA('#_2 Loan '!J36),IF(NOT(_xlfn.ISFORMULA('2 Loan '!J36)),TRUE),FALSE),"MissingFormulaMsg",IF(NOT(AND(ISNUMBER(FIND("[",_xlfn.FORMULATEXT('#_2 Loan '!J36))),ISNUMBER(FIND("!",_xlfn.FORMULATEXT('#_2 Loan '!J36))))),AND(ISNUMBER(FIND("[",_xlfn.FORMULATEXT('2 Loan '!J36))),ISNUMBER(FIND("!",_xlfn.FORMULATEXT('2 Loan '!J36)))),FALSE),"ExternalRefsMsg",IF(ISNUMBER('#_2 Loan '!J36),IF(ABS('#_2 Loan '!J36-'2 Loan '!J36)&gt;0.00001,TRUE,FALSE),IF('#_2 Loan '!J36&lt;&gt;'2 Loan '!J36,TRUE,FALSE)),IF(ISNUMBER('#_2 Loan '!J36),IF('#_2 Loan '!J36&gt;'2 Loan '!J36,"TooLow","TooHigh"),"WrongAnswer"),NOT(_xlfn.ISFORMULA('#_2 Loan '!J36)),"PerfectMsg",IF((LEN(SUBSTITUTE(SUBSTITUTE(SUBSTITUTE(SUBSTITUTE(SUBSTITUTE(SUBSTITUTE(SUBSTITUTE(SUBSTITUTE(SUBSTITUTE(SUBSTITUTE(SUBSTITUTE(SUBSTITUTE(SUBSTITUTE(SUBSTITUTE(SUBSTITUTE(SUBSTITUTE(SUBSTITUTE(SUBSTITUTE(SUBSTITUTE(SUBSTITUTE(SUBSTITUTE(SUBSTITUTE(SUBSTITUTE(SUBSTITUTE(IF(_xlfn.ISFORMULA('2 Loan '!J36),_xlfn.FORMULATEXT('2 Loan '!J36),'2 Loan '!J36),"9","#"),"8","#"),"7","#"),"6","#"),"5","#"),"4","#"),"3","#"),"2","#"),"1","#"),"0","#"),CHAR(10),""),"$",""),"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'!J36),_xlfn.FORMULATEXT('2 Loan '!J36),'2 Loan '!J36),"9","#"),"8","#"),"7","#"),"6","#"),"5","#"),"4","#"),"3","#"),"2","#"),"1","#"),"0","#"),CHAR(10),""),"$",""),"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'!J36),_xlfn.FORMULATEXT('#_2 Loan '!J36),'#_2 Loan '!J36),"9","#"),"8","#"),"7","#"),"6","#"),"5","#"),"4","#"),"3","#"),"2","#"),"1","#"),"0","#"),CHAR(10),""),"$",""),"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'!J36),_xlfn.FORMULATEXT('#_2 Loan '!J36),'#_2 Loan '!J36),"9","#"),"8","#"),"7","#"),"6","#"),"5","#"),"4","#"),"3","#"),"2","#"),"1","#"),"0","#"),CHAR(10),""),"$","")," ",""),",","@"),"&gt;","@"),"&lt;","@"),"=","@"),")","@"),"(","@"),"^","@"),"/","@"),"+","@"),"*","@"),"-","@"),"@#","")))/2,TRUE,FALSE),"HardCodeMsg",IF(LEN(IF(_xlfn.ISFORMULA('2 Loan '!J36),_xlfn.FORMULATEXT('2 Loan '!J36),'2 Loan '!J36))-LEN(SUBSTITUTE(IF(_xlfn.ISFORMULA('2 Loan '!J36),_xlfn.FORMULATEXT('2 Loan '!J36),'2 Loan '!J36),"""",""))&gt;LEN(IF(_xlfn.ISFORMULA('#_2 Loan '!J36),_xlfn.FORMULATEXT('#_2 Loan '!J36),'#_2 Loan '!J36))-LEN(SUBSTITUTE(IF(_xlfn.ISFORMULA('#_2 Loan '!J36),_xlfn.FORMULATEXT('#_2 Loan '!J36),'#_2 Loan '!J36),"""","")),TRUE,FALSE),"HardQuoteMsg",IF(LEN(IF(_xlfn.ISFORMULA('2 Loan '!J36),_xlfn.FORMULATEXT('2 Loan '!J36),'2 Loan '!J36))-LEN(SUBSTITUTE(IF(_xlfn.ISFORMULA('2 Loan '!J36),_xlfn.FORMULATEXT('2 Loan '!J36),'2 Loan '!J36),"$",""))&lt;0.5*(LEN(IF(_xlfn.ISFORMULA('#_2 Loan '!J36),_xlfn.FORMULATEXT('#_2 Loan '!J36),'#_2 Loan '!J36))-LEN(SUBSTITUTE(IF(_xlfn.ISFORMULA('#_2 Loan '!J36),_xlfn.FORMULATEXT('#_2 Loan '!J36),'#_2 Loan '!J36),"$",""))),TRUE,FALSE),"MissingAbsMsg",TRUE,"PerfectMsg")</f>
        <v/>
      </c>
    </row>
    <row r="37" spans="5:10" s="286" customFormat="1" x14ac:dyDescent="0.15">
      <c r="E37" s="341">
        <v>0</v>
      </c>
      <c r="F37" s="341">
        <v>0</v>
      </c>
      <c r="G37" s="342">
        <v>265974</v>
      </c>
      <c r="H37" s="342" t="str">
        <f ca="1">_xlfn.IFS(ISBLANK('2 Loan '!H37),"",IF(NOT(ISNA('#_2 Loan '!H37)),IF(ISNA('2 Loan '!H37),TRUE,FALSE),FALSE),"StuNAMsg",IF(AND(ISNA('#_2 Loan '!H37),ISNA('2 Loan '!H37)),TRUE,FALSE),"PerfectMsg",IF(NOT(ISERROR('#_2 Loan '!H37)),IF(ISERROR('2 Loan '!H37),TRUE,FALSE),FALSE),"StuErrorMsg",IF(TYPE('#_2 Loan '!H37)&lt;&gt;TYPE('2 Loan '!H37),TRUE,FALSE),"WrongTypeMsg",IF(_xlfn.ISFORMULA('#_2 Loan '!H37),IF(NOT(_xlfn.ISFORMULA('2 Loan '!H37)),TRUE),FALSE),"MissingFormulaMsg",IF(NOT(AND(ISNUMBER(FIND("[",_xlfn.FORMULATEXT('#_2 Loan '!H37))),ISNUMBER(FIND("!",_xlfn.FORMULATEXT('#_2 Loan '!H37))))),AND(ISNUMBER(FIND("[",_xlfn.FORMULATEXT('2 Loan '!H37))),ISNUMBER(FIND("!",_xlfn.FORMULATEXT('2 Loan '!H37)))),FALSE),"ExternalRefsMsg",IF(ISNUMBER('#_2 Loan '!H37),IF(ABS('#_2 Loan '!H37-'2 Loan '!H37)&gt;0.00001,TRUE,FALSE),IF('#_2 Loan '!H37&lt;&gt;'2 Loan '!H37,TRUE,FALSE)),IF(ISNUMBER('#_2 Loan '!H37),IF('#_2 Loan '!H37&gt;'2 Loan '!H37,"TooLow","TooHigh"),"WrongAnswer"),NOT(_xlfn.ISFORMULA('#_2 Loan '!H37)),"PerfectMsg",IF((LEN(SUBSTITUTE(SUBSTITUTE(SUBSTITUTE(SUBSTITUTE(SUBSTITUTE(SUBSTITUTE(SUBSTITUTE(SUBSTITUTE(SUBSTITUTE(SUBSTITUTE(SUBSTITUTE(SUBSTITUTE(SUBSTITUTE(SUBSTITUTE(SUBSTITUTE(SUBSTITUTE(SUBSTITUTE(SUBSTITUTE(SUBSTITUTE(SUBSTITUTE(SUBSTITUTE(SUBSTITUTE(SUBSTITUTE(SUBSTITUTE(IF(_xlfn.ISFORMULA('2 Loan '!H37),_xlfn.FORMULATEXT('2 Loan '!H37),'2 Loan '!H37),"9","#"),"8","#"),"7","#"),"6","#"),"5","#"),"4","#"),"3","#"),"2","#"),"1","#"),"0","#"),CHAR(10),""),"$",""),"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'!H37),_xlfn.FORMULATEXT('2 Loan '!H37),'2 Loan '!H37),"9","#"),"8","#"),"7","#"),"6","#"),"5","#"),"4","#"),"3","#"),"2","#"),"1","#"),"0","#"),CHAR(10),""),"$",""),"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'!H37),_xlfn.FORMULATEXT('#_2 Loan '!H37),'#_2 Loan '!H37),"9","#"),"8","#"),"7","#"),"6","#"),"5","#"),"4","#"),"3","#"),"2","#"),"1","#"),"0","#"),CHAR(10),""),"$",""),"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'!H37),_xlfn.FORMULATEXT('#_2 Loan '!H37),'#_2 Loan '!H37),"9","#"),"8","#"),"7","#"),"6","#"),"5","#"),"4","#"),"3","#"),"2","#"),"1","#"),"0","#"),CHAR(10),""),"$","")," ",""),",","@"),"&gt;","@"),"&lt;","@"),"=","@"),")","@"),"(","@"),"^","@"),"/","@"),"+","@"),"*","@"),"-","@"),"@#","")))/2,TRUE,FALSE),"HardCodeMsg",IF(LEN(IF(_xlfn.ISFORMULA('2 Loan '!H37),_xlfn.FORMULATEXT('2 Loan '!H37),'2 Loan '!H37))-LEN(SUBSTITUTE(IF(_xlfn.ISFORMULA('2 Loan '!H37),_xlfn.FORMULATEXT('2 Loan '!H37),'2 Loan '!H37),"""",""))&gt;LEN(IF(_xlfn.ISFORMULA('#_2 Loan '!H37),_xlfn.FORMULATEXT('#_2 Loan '!H37),'#_2 Loan '!H37))-LEN(SUBSTITUTE(IF(_xlfn.ISFORMULA('#_2 Loan '!H37),_xlfn.FORMULATEXT('#_2 Loan '!H37),'#_2 Loan '!H37),"""","")),TRUE,FALSE),"HardQuoteMsg",IF(LEN(IF(_xlfn.ISFORMULA('2 Loan '!H37),_xlfn.FORMULATEXT('2 Loan '!H37),'2 Loan '!H37))-LEN(SUBSTITUTE(IF(_xlfn.ISFORMULA('2 Loan '!H37),_xlfn.FORMULATEXT('2 Loan '!H37),'2 Loan '!H37),"$",""))&lt;0.5*(LEN(IF(_xlfn.ISFORMULA('#_2 Loan '!H37),_xlfn.FORMULATEXT('#_2 Loan '!H37),'#_2 Loan '!H37))-LEN(SUBSTITUTE(IF(_xlfn.ISFORMULA('#_2 Loan '!H37),_xlfn.FORMULATEXT('#_2 Loan '!H37),'#_2 Loan '!H37),"$",""))),TRUE,FALSE),"MissingAbsMsg",TRUE,"PerfectMsg")</f>
        <v/>
      </c>
      <c r="I37" s="342" t="str">
        <f ca="1">_xlfn.IFS(ISBLANK('2 Loan '!I37),"",IF(NOT(ISNA('#_2 Loan '!I37)),IF(ISNA('2 Loan '!I37),TRUE,FALSE),FALSE),"StuNAMsg",IF(AND(ISNA('#_2 Loan '!I37),ISNA('2 Loan '!I37)),TRUE,FALSE),"PerfectMsg",IF(NOT(ISERROR('#_2 Loan '!I37)),IF(ISERROR('2 Loan '!I37),TRUE,FALSE),FALSE),"StuErrorMsg",IF(TYPE('#_2 Loan '!I37)&lt;&gt;TYPE('2 Loan '!I37),TRUE,FALSE),"WrongTypeMsg",IF(_xlfn.ISFORMULA('#_2 Loan '!I37),IF(NOT(_xlfn.ISFORMULA('2 Loan '!I37)),TRUE),FALSE),"MissingFormulaMsg",IF(NOT(AND(ISNUMBER(FIND("[",_xlfn.FORMULATEXT('#_2 Loan '!I37))),ISNUMBER(FIND("!",_xlfn.FORMULATEXT('#_2 Loan '!I37))))),AND(ISNUMBER(FIND("[",_xlfn.FORMULATEXT('2 Loan '!I37))),ISNUMBER(FIND("!",_xlfn.FORMULATEXT('2 Loan '!I37)))),FALSE),"ExternalRefsMsg",IF(ISNUMBER('#_2 Loan '!I37),IF(ABS('#_2 Loan '!I37-'2 Loan '!I37)&gt;0.00001,TRUE,FALSE),IF('#_2 Loan '!I37&lt;&gt;'2 Loan '!I37,TRUE,FALSE)),IF(ISNUMBER('#_2 Loan '!I37),IF('#_2 Loan '!I37&gt;'2 Loan '!I37,"TooLow","TooHigh"),"WrongAnswer"),NOT(_xlfn.ISFORMULA('#_2 Loan '!I37)),"PerfectMsg",IF((LEN(SUBSTITUTE(SUBSTITUTE(SUBSTITUTE(SUBSTITUTE(SUBSTITUTE(SUBSTITUTE(SUBSTITUTE(SUBSTITUTE(SUBSTITUTE(SUBSTITUTE(SUBSTITUTE(SUBSTITUTE(SUBSTITUTE(SUBSTITUTE(SUBSTITUTE(SUBSTITUTE(SUBSTITUTE(SUBSTITUTE(SUBSTITUTE(SUBSTITUTE(SUBSTITUTE(SUBSTITUTE(SUBSTITUTE(SUBSTITUTE(IF(_xlfn.ISFORMULA('2 Loan '!I37),_xlfn.FORMULATEXT('2 Loan '!I37),'2 Loan '!I37),"9","#"),"8","#"),"7","#"),"6","#"),"5","#"),"4","#"),"3","#"),"2","#"),"1","#"),"0","#"),CHAR(10),""),"$",""),"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'!I37),_xlfn.FORMULATEXT('2 Loan '!I37),'2 Loan '!I37),"9","#"),"8","#"),"7","#"),"6","#"),"5","#"),"4","#"),"3","#"),"2","#"),"1","#"),"0","#"),CHAR(10),""),"$",""),"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'!I37),_xlfn.FORMULATEXT('#_2 Loan '!I37),'#_2 Loan '!I37),"9","#"),"8","#"),"7","#"),"6","#"),"5","#"),"4","#"),"3","#"),"2","#"),"1","#"),"0","#"),CHAR(10),""),"$",""),"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'!I37),_xlfn.FORMULATEXT('#_2 Loan '!I37),'#_2 Loan '!I37),"9","#"),"8","#"),"7","#"),"6","#"),"5","#"),"4","#"),"3","#"),"2","#"),"1","#"),"0","#"),CHAR(10),""),"$","")," ",""),",","@"),"&gt;","@"),"&lt;","@"),"=","@"),")","@"),"(","@"),"^","@"),"/","@"),"+","@"),"*","@"),"-","@"),"@#","")))/2,TRUE,FALSE),"HardCodeMsg",IF(LEN(IF(_xlfn.ISFORMULA('2 Loan '!I37),_xlfn.FORMULATEXT('2 Loan '!I37),'2 Loan '!I37))-LEN(SUBSTITUTE(IF(_xlfn.ISFORMULA('2 Loan '!I37),_xlfn.FORMULATEXT('2 Loan '!I37),'2 Loan '!I37),"""",""))&gt;LEN(IF(_xlfn.ISFORMULA('#_2 Loan '!I37),_xlfn.FORMULATEXT('#_2 Loan '!I37),'#_2 Loan '!I37))-LEN(SUBSTITUTE(IF(_xlfn.ISFORMULA('#_2 Loan '!I37),_xlfn.FORMULATEXT('#_2 Loan '!I37),'#_2 Loan '!I37),"""","")),TRUE,FALSE),"HardQuoteMsg",IF(LEN(IF(_xlfn.ISFORMULA('2 Loan '!I37),_xlfn.FORMULATEXT('2 Loan '!I37),'2 Loan '!I37))-LEN(SUBSTITUTE(IF(_xlfn.ISFORMULA('2 Loan '!I37),_xlfn.FORMULATEXT('2 Loan '!I37),'2 Loan '!I37),"$",""))&lt;0.5*(LEN(IF(_xlfn.ISFORMULA('#_2 Loan '!I37),_xlfn.FORMULATEXT('#_2 Loan '!I37),'#_2 Loan '!I37))-LEN(SUBSTITUTE(IF(_xlfn.ISFORMULA('#_2 Loan '!I37),_xlfn.FORMULATEXT('#_2 Loan '!I37),'#_2 Loan '!I37),"$",""))),TRUE,FALSE),"MissingAbsMsg",TRUE,"PerfectMsg")</f>
        <v/>
      </c>
      <c r="J37" s="301" t="str">
        <f ca="1">_xlfn.IFS(ISBLANK('2 Loan '!J37),"",IF(NOT(ISNA('#_2 Loan '!J37)),IF(ISNA('2 Loan '!J37),TRUE,FALSE),FALSE),"StuNAMsg",IF(AND(ISNA('#_2 Loan '!J37),ISNA('2 Loan '!J37)),TRUE,FALSE),"PerfectMsg",IF(NOT(ISERROR('#_2 Loan '!J37)),IF(ISERROR('2 Loan '!J37),TRUE,FALSE),FALSE),"StuErrorMsg",IF(TYPE('#_2 Loan '!J37)&lt;&gt;TYPE('2 Loan '!J37),TRUE,FALSE),"WrongTypeMsg",IF(_xlfn.ISFORMULA('#_2 Loan '!J37),IF(NOT(_xlfn.ISFORMULA('2 Loan '!J37)),TRUE),FALSE),"MissingFormulaMsg",IF(NOT(AND(ISNUMBER(FIND("[",_xlfn.FORMULATEXT('#_2 Loan '!J37))),ISNUMBER(FIND("!",_xlfn.FORMULATEXT('#_2 Loan '!J37))))),AND(ISNUMBER(FIND("[",_xlfn.FORMULATEXT('2 Loan '!J37))),ISNUMBER(FIND("!",_xlfn.FORMULATEXT('2 Loan '!J37)))),FALSE),"ExternalRefsMsg",IF(ISNUMBER('#_2 Loan '!J37),IF(ABS('#_2 Loan '!J37-'2 Loan '!J37)&gt;0.00001,TRUE,FALSE),IF('#_2 Loan '!J37&lt;&gt;'2 Loan '!J37,TRUE,FALSE)),IF(ISNUMBER('#_2 Loan '!J37),IF('#_2 Loan '!J37&gt;'2 Loan '!J37,"TooLow","TooHigh"),"WrongAnswer"),NOT(_xlfn.ISFORMULA('#_2 Loan '!J37)),"PerfectMsg",IF((LEN(SUBSTITUTE(SUBSTITUTE(SUBSTITUTE(SUBSTITUTE(SUBSTITUTE(SUBSTITUTE(SUBSTITUTE(SUBSTITUTE(SUBSTITUTE(SUBSTITUTE(SUBSTITUTE(SUBSTITUTE(SUBSTITUTE(SUBSTITUTE(SUBSTITUTE(SUBSTITUTE(SUBSTITUTE(SUBSTITUTE(SUBSTITUTE(SUBSTITUTE(SUBSTITUTE(SUBSTITUTE(SUBSTITUTE(SUBSTITUTE(IF(_xlfn.ISFORMULA('2 Loan '!J37),_xlfn.FORMULATEXT('2 Loan '!J37),'2 Loan '!J37),"9","#"),"8","#"),"7","#"),"6","#"),"5","#"),"4","#"),"3","#"),"2","#"),"1","#"),"0","#"),CHAR(10),""),"$",""),"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'!J37),_xlfn.FORMULATEXT('2 Loan '!J37),'2 Loan '!J37),"9","#"),"8","#"),"7","#"),"6","#"),"5","#"),"4","#"),"3","#"),"2","#"),"1","#"),"0","#"),CHAR(10),""),"$",""),"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'!J37),_xlfn.FORMULATEXT('#_2 Loan '!J37),'#_2 Loan '!J37),"9","#"),"8","#"),"7","#"),"6","#"),"5","#"),"4","#"),"3","#"),"2","#"),"1","#"),"0","#"),CHAR(10),""),"$",""),"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'!J37),_xlfn.FORMULATEXT('#_2 Loan '!J37),'#_2 Loan '!J37),"9","#"),"8","#"),"7","#"),"6","#"),"5","#"),"4","#"),"3","#"),"2","#"),"1","#"),"0","#"),CHAR(10),""),"$","")," ",""),",","@"),"&gt;","@"),"&lt;","@"),"=","@"),")","@"),"(","@"),"^","@"),"/","@"),"+","@"),"*","@"),"-","@"),"@#","")))/2,TRUE,FALSE),"HardCodeMsg",IF(LEN(IF(_xlfn.ISFORMULA('2 Loan '!J37),_xlfn.FORMULATEXT('2 Loan '!J37),'2 Loan '!J37))-LEN(SUBSTITUTE(IF(_xlfn.ISFORMULA('2 Loan '!J37),_xlfn.FORMULATEXT('2 Loan '!J37),'2 Loan '!J37),"""",""))&gt;LEN(IF(_xlfn.ISFORMULA('#_2 Loan '!J37),_xlfn.FORMULATEXT('#_2 Loan '!J37),'#_2 Loan '!J37))-LEN(SUBSTITUTE(IF(_xlfn.ISFORMULA('#_2 Loan '!J37),_xlfn.FORMULATEXT('#_2 Loan '!J37),'#_2 Loan '!J37),"""","")),TRUE,FALSE),"HardQuoteMsg",IF(LEN(IF(_xlfn.ISFORMULA('2 Loan '!J37),_xlfn.FORMULATEXT('2 Loan '!J37),'2 Loan '!J37))-LEN(SUBSTITUTE(IF(_xlfn.ISFORMULA('2 Loan '!J37),_xlfn.FORMULATEXT('2 Loan '!J37),'2 Loan '!J37),"$",""))&lt;0.5*(LEN(IF(_xlfn.ISFORMULA('#_2 Loan '!J37),_xlfn.FORMULATEXT('#_2 Loan '!J37),'#_2 Loan '!J37))-LEN(SUBSTITUTE(IF(_xlfn.ISFORMULA('#_2 Loan '!J37),_xlfn.FORMULATEXT('#_2 Loan '!J37),'#_2 Loan '!J37),"$",""))),TRUE,FALSE),"MissingAbsMsg",TRUE,"PerfectMsg")</f>
        <v/>
      </c>
    </row>
    <row r="38" spans="5:10" s="286" customFormat="1" x14ac:dyDescent="0.15">
      <c r="E38" s="341">
        <v>0</v>
      </c>
      <c r="F38" s="341">
        <v>0</v>
      </c>
      <c r="G38" s="342">
        <v>78955</v>
      </c>
      <c r="H38" s="342" t="str">
        <f ca="1">_xlfn.IFS(ISBLANK('2 Loan '!H38),"",IF(NOT(ISNA('#_2 Loan '!H38)),IF(ISNA('2 Loan '!H38),TRUE,FALSE),FALSE),"StuNAMsg",IF(AND(ISNA('#_2 Loan '!H38),ISNA('2 Loan '!H38)),TRUE,FALSE),"PerfectMsg",IF(NOT(ISERROR('#_2 Loan '!H38)),IF(ISERROR('2 Loan '!H38),TRUE,FALSE),FALSE),"StuErrorMsg",IF(TYPE('#_2 Loan '!H38)&lt;&gt;TYPE('2 Loan '!H38),TRUE,FALSE),"WrongTypeMsg",IF(_xlfn.ISFORMULA('#_2 Loan '!H38),IF(NOT(_xlfn.ISFORMULA('2 Loan '!H38)),TRUE),FALSE),"MissingFormulaMsg",IF(NOT(AND(ISNUMBER(FIND("[",_xlfn.FORMULATEXT('#_2 Loan '!H38))),ISNUMBER(FIND("!",_xlfn.FORMULATEXT('#_2 Loan '!H38))))),AND(ISNUMBER(FIND("[",_xlfn.FORMULATEXT('2 Loan '!H38))),ISNUMBER(FIND("!",_xlfn.FORMULATEXT('2 Loan '!H38)))),FALSE),"ExternalRefsMsg",IF(ISNUMBER('#_2 Loan '!H38),IF(ABS('#_2 Loan '!H38-'2 Loan '!H38)&gt;0.00001,TRUE,FALSE),IF('#_2 Loan '!H38&lt;&gt;'2 Loan '!H38,TRUE,FALSE)),IF(ISNUMBER('#_2 Loan '!H38),IF('#_2 Loan '!H38&gt;'2 Loan '!H38,"TooLow","TooHigh"),"WrongAnswer"),NOT(_xlfn.ISFORMULA('#_2 Loan '!H38)),"PerfectMsg",IF((LEN(SUBSTITUTE(SUBSTITUTE(SUBSTITUTE(SUBSTITUTE(SUBSTITUTE(SUBSTITUTE(SUBSTITUTE(SUBSTITUTE(SUBSTITUTE(SUBSTITUTE(SUBSTITUTE(SUBSTITUTE(SUBSTITUTE(SUBSTITUTE(SUBSTITUTE(SUBSTITUTE(SUBSTITUTE(SUBSTITUTE(SUBSTITUTE(SUBSTITUTE(SUBSTITUTE(SUBSTITUTE(SUBSTITUTE(SUBSTITUTE(IF(_xlfn.ISFORMULA('2 Loan '!H38),_xlfn.FORMULATEXT('2 Loan '!H38),'2 Loan '!H38),"9","#"),"8","#"),"7","#"),"6","#"),"5","#"),"4","#"),"3","#"),"2","#"),"1","#"),"0","#"),CHAR(10),""),"$",""),"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'!H38),_xlfn.FORMULATEXT('2 Loan '!H38),'2 Loan '!H38),"9","#"),"8","#"),"7","#"),"6","#"),"5","#"),"4","#"),"3","#"),"2","#"),"1","#"),"0","#"),CHAR(10),""),"$",""),"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'!H38),_xlfn.FORMULATEXT('#_2 Loan '!H38),'#_2 Loan '!H38),"9","#"),"8","#"),"7","#"),"6","#"),"5","#"),"4","#"),"3","#"),"2","#"),"1","#"),"0","#"),CHAR(10),""),"$",""),"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'!H38),_xlfn.FORMULATEXT('#_2 Loan '!H38),'#_2 Loan '!H38),"9","#"),"8","#"),"7","#"),"6","#"),"5","#"),"4","#"),"3","#"),"2","#"),"1","#"),"0","#"),CHAR(10),""),"$","")," ",""),",","@"),"&gt;","@"),"&lt;","@"),"=","@"),")","@"),"(","@"),"^","@"),"/","@"),"+","@"),"*","@"),"-","@"),"@#","")))/2,TRUE,FALSE),"HardCodeMsg",IF(LEN(IF(_xlfn.ISFORMULA('2 Loan '!H38),_xlfn.FORMULATEXT('2 Loan '!H38),'2 Loan '!H38))-LEN(SUBSTITUTE(IF(_xlfn.ISFORMULA('2 Loan '!H38),_xlfn.FORMULATEXT('2 Loan '!H38),'2 Loan '!H38),"""",""))&gt;LEN(IF(_xlfn.ISFORMULA('#_2 Loan '!H38),_xlfn.FORMULATEXT('#_2 Loan '!H38),'#_2 Loan '!H38))-LEN(SUBSTITUTE(IF(_xlfn.ISFORMULA('#_2 Loan '!H38),_xlfn.FORMULATEXT('#_2 Loan '!H38),'#_2 Loan '!H38),"""","")),TRUE,FALSE),"HardQuoteMsg",IF(LEN(IF(_xlfn.ISFORMULA('2 Loan '!H38),_xlfn.FORMULATEXT('2 Loan '!H38),'2 Loan '!H38))-LEN(SUBSTITUTE(IF(_xlfn.ISFORMULA('2 Loan '!H38),_xlfn.FORMULATEXT('2 Loan '!H38),'2 Loan '!H38),"$",""))&lt;0.5*(LEN(IF(_xlfn.ISFORMULA('#_2 Loan '!H38),_xlfn.FORMULATEXT('#_2 Loan '!H38),'#_2 Loan '!H38))-LEN(SUBSTITUTE(IF(_xlfn.ISFORMULA('#_2 Loan '!H38),_xlfn.FORMULATEXT('#_2 Loan '!H38),'#_2 Loan '!H38),"$",""))),TRUE,FALSE),"MissingAbsMsg",TRUE,"PerfectMsg")</f>
        <v/>
      </c>
      <c r="I38" s="342" t="str">
        <f ca="1">_xlfn.IFS(ISBLANK('2 Loan '!I38),"",IF(NOT(ISNA('#_2 Loan '!I38)),IF(ISNA('2 Loan '!I38),TRUE,FALSE),FALSE),"StuNAMsg",IF(AND(ISNA('#_2 Loan '!I38),ISNA('2 Loan '!I38)),TRUE,FALSE),"PerfectMsg",IF(NOT(ISERROR('#_2 Loan '!I38)),IF(ISERROR('2 Loan '!I38),TRUE,FALSE),FALSE),"StuErrorMsg",IF(TYPE('#_2 Loan '!I38)&lt;&gt;TYPE('2 Loan '!I38),TRUE,FALSE),"WrongTypeMsg",IF(_xlfn.ISFORMULA('#_2 Loan '!I38),IF(NOT(_xlfn.ISFORMULA('2 Loan '!I38)),TRUE),FALSE),"MissingFormulaMsg",IF(NOT(AND(ISNUMBER(FIND("[",_xlfn.FORMULATEXT('#_2 Loan '!I38))),ISNUMBER(FIND("!",_xlfn.FORMULATEXT('#_2 Loan '!I38))))),AND(ISNUMBER(FIND("[",_xlfn.FORMULATEXT('2 Loan '!I38))),ISNUMBER(FIND("!",_xlfn.FORMULATEXT('2 Loan '!I38)))),FALSE),"ExternalRefsMsg",IF(ISNUMBER('#_2 Loan '!I38),IF(ABS('#_2 Loan '!I38-'2 Loan '!I38)&gt;0.00001,TRUE,FALSE),IF('#_2 Loan '!I38&lt;&gt;'2 Loan '!I38,TRUE,FALSE)),IF(ISNUMBER('#_2 Loan '!I38),IF('#_2 Loan '!I38&gt;'2 Loan '!I38,"TooLow","TooHigh"),"WrongAnswer"),NOT(_xlfn.ISFORMULA('#_2 Loan '!I38)),"PerfectMsg",IF((LEN(SUBSTITUTE(SUBSTITUTE(SUBSTITUTE(SUBSTITUTE(SUBSTITUTE(SUBSTITUTE(SUBSTITUTE(SUBSTITUTE(SUBSTITUTE(SUBSTITUTE(SUBSTITUTE(SUBSTITUTE(SUBSTITUTE(SUBSTITUTE(SUBSTITUTE(SUBSTITUTE(SUBSTITUTE(SUBSTITUTE(SUBSTITUTE(SUBSTITUTE(SUBSTITUTE(SUBSTITUTE(SUBSTITUTE(SUBSTITUTE(IF(_xlfn.ISFORMULA('2 Loan '!I38),_xlfn.FORMULATEXT('2 Loan '!I38),'2 Loan '!I38),"9","#"),"8","#"),"7","#"),"6","#"),"5","#"),"4","#"),"3","#"),"2","#"),"1","#"),"0","#"),CHAR(10),""),"$",""),"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'!I38),_xlfn.FORMULATEXT('2 Loan '!I38),'2 Loan '!I38),"9","#"),"8","#"),"7","#"),"6","#"),"5","#"),"4","#"),"3","#"),"2","#"),"1","#"),"0","#"),CHAR(10),""),"$",""),"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'!I38),_xlfn.FORMULATEXT('#_2 Loan '!I38),'#_2 Loan '!I38),"9","#"),"8","#"),"7","#"),"6","#"),"5","#"),"4","#"),"3","#"),"2","#"),"1","#"),"0","#"),CHAR(10),""),"$",""),"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'!I38),_xlfn.FORMULATEXT('#_2 Loan '!I38),'#_2 Loan '!I38),"9","#"),"8","#"),"7","#"),"6","#"),"5","#"),"4","#"),"3","#"),"2","#"),"1","#"),"0","#"),CHAR(10),""),"$","")," ",""),",","@"),"&gt;","@"),"&lt;","@"),"=","@"),")","@"),"(","@"),"^","@"),"/","@"),"+","@"),"*","@"),"-","@"),"@#","")))/2,TRUE,FALSE),"HardCodeMsg",IF(LEN(IF(_xlfn.ISFORMULA('2 Loan '!I38),_xlfn.FORMULATEXT('2 Loan '!I38),'2 Loan '!I38))-LEN(SUBSTITUTE(IF(_xlfn.ISFORMULA('2 Loan '!I38),_xlfn.FORMULATEXT('2 Loan '!I38),'2 Loan '!I38),"""",""))&gt;LEN(IF(_xlfn.ISFORMULA('#_2 Loan '!I38),_xlfn.FORMULATEXT('#_2 Loan '!I38),'#_2 Loan '!I38))-LEN(SUBSTITUTE(IF(_xlfn.ISFORMULA('#_2 Loan '!I38),_xlfn.FORMULATEXT('#_2 Loan '!I38),'#_2 Loan '!I38),"""","")),TRUE,FALSE),"HardQuoteMsg",IF(LEN(IF(_xlfn.ISFORMULA('2 Loan '!I38),_xlfn.FORMULATEXT('2 Loan '!I38),'2 Loan '!I38))-LEN(SUBSTITUTE(IF(_xlfn.ISFORMULA('2 Loan '!I38),_xlfn.FORMULATEXT('2 Loan '!I38),'2 Loan '!I38),"$",""))&lt;0.5*(LEN(IF(_xlfn.ISFORMULA('#_2 Loan '!I38),_xlfn.FORMULATEXT('#_2 Loan '!I38),'#_2 Loan '!I38))-LEN(SUBSTITUTE(IF(_xlfn.ISFORMULA('#_2 Loan '!I38),_xlfn.FORMULATEXT('#_2 Loan '!I38),'#_2 Loan '!I38),"$",""))),TRUE,FALSE),"MissingAbsMsg",TRUE,"PerfectMsg")</f>
        <v/>
      </c>
      <c r="J38" s="301" t="str">
        <f ca="1">_xlfn.IFS(ISBLANK('2 Loan '!J38),"",IF(NOT(ISNA('#_2 Loan '!J38)),IF(ISNA('2 Loan '!J38),TRUE,FALSE),FALSE),"StuNAMsg",IF(AND(ISNA('#_2 Loan '!J38),ISNA('2 Loan '!J38)),TRUE,FALSE),"PerfectMsg",IF(NOT(ISERROR('#_2 Loan '!J38)),IF(ISERROR('2 Loan '!J38),TRUE,FALSE),FALSE),"StuErrorMsg",IF(TYPE('#_2 Loan '!J38)&lt;&gt;TYPE('2 Loan '!J38),TRUE,FALSE),"WrongTypeMsg",IF(_xlfn.ISFORMULA('#_2 Loan '!J38),IF(NOT(_xlfn.ISFORMULA('2 Loan '!J38)),TRUE),FALSE),"MissingFormulaMsg",IF(NOT(AND(ISNUMBER(FIND("[",_xlfn.FORMULATEXT('#_2 Loan '!J38))),ISNUMBER(FIND("!",_xlfn.FORMULATEXT('#_2 Loan '!J38))))),AND(ISNUMBER(FIND("[",_xlfn.FORMULATEXT('2 Loan '!J38))),ISNUMBER(FIND("!",_xlfn.FORMULATEXT('2 Loan '!J38)))),FALSE),"ExternalRefsMsg",IF(ISNUMBER('#_2 Loan '!J38),IF(ABS('#_2 Loan '!J38-'2 Loan '!J38)&gt;0.00001,TRUE,FALSE),IF('#_2 Loan '!J38&lt;&gt;'2 Loan '!J38,TRUE,FALSE)),IF(ISNUMBER('#_2 Loan '!J38),IF('#_2 Loan '!J38&gt;'2 Loan '!J38,"TooLow","TooHigh"),"WrongAnswer"),NOT(_xlfn.ISFORMULA('#_2 Loan '!J38)),"PerfectMsg",IF((LEN(SUBSTITUTE(SUBSTITUTE(SUBSTITUTE(SUBSTITUTE(SUBSTITUTE(SUBSTITUTE(SUBSTITUTE(SUBSTITUTE(SUBSTITUTE(SUBSTITUTE(SUBSTITUTE(SUBSTITUTE(SUBSTITUTE(SUBSTITUTE(SUBSTITUTE(SUBSTITUTE(SUBSTITUTE(SUBSTITUTE(SUBSTITUTE(SUBSTITUTE(SUBSTITUTE(SUBSTITUTE(SUBSTITUTE(SUBSTITUTE(IF(_xlfn.ISFORMULA('2 Loan '!J38),_xlfn.FORMULATEXT('2 Loan '!J38),'2 Loan '!J38),"9","#"),"8","#"),"7","#"),"6","#"),"5","#"),"4","#"),"3","#"),"2","#"),"1","#"),"0","#"),CHAR(10),""),"$",""),"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'!J38),_xlfn.FORMULATEXT('2 Loan '!J38),'2 Loan '!J38),"9","#"),"8","#"),"7","#"),"6","#"),"5","#"),"4","#"),"3","#"),"2","#"),"1","#"),"0","#"),CHAR(10),""),"$",""),"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'!J38),_xlfn.FORMULATEXT('#_2 Loan '!J38),'#_2 Loan '!J38),"9","#"),"8","#"),"7","#"),"6","#"),"5","#"),"4","#"),"3","#"),"2","#"),"1","#"),"0","#"),CHAR(10),""),"$",""),"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'!J38),_xlfn.FORMULATEXT('#_2 Loan '!J38),'#_2 Loan '!J38),"9","#"),"8","#"),"7","#"),"6","#"),"5","#"),"4","#"),"3","#"),"2","#"),"1","#"),"0","#"),CHAR(10),""),"$","")," ",""),",","@"),"&gt;","@"),"&lt;","@"),"=","@"),")","@"),"(","@"),"^","@"),"/","@"),"+","@"),"*","@"),"-","@"),"@#","")))/2,TRUE,FALSE),"HardCodeMsg",IF(LEN(IF(_xlfn.ISFORMULA('2 Loan '!J38),_xlfn.FORMULATEXT('2 Loan '!J38),'2 Loan '!J38))-LEN(SUBSTITUTE(IF(_xlfn.ISFORMULA('2 Loan '!J38),_xlfn.FORMULATEXT('2 Loan '!J38),'2 Loan '!J38),"""",""))&gt;LEN(IF(_xlfn.ISFORMULA('#_2 Loan '!J38),_xlfn.FORMULATEXT('#_2 Loan '!J38),'#_2 Loan '!J38))-LEN(SUBSTITUTE(IF(_xlfn.ISFORMULA('#_2 Loan '!J38),_xlfn.FORMULATEXT('#_2 Loan '!J38),'#_2 Loan '!J38),"""","")),TRUE,FALSE),"HardQuoteMsg",IF(LEN(IF(_xlfn.ISFORMULA('2 Loan '!J38),_xlfn.FORMULATEXT('2 Loan '!J38),'2 Loan '!J38))-LEN(SUBSTITUTE(IF(_xlfn.ISFORMULA('2 Loan '!J38),_xlfn.FORMULATEXT('2 Loan '!J38),'2 Loan '!J38),"$",""))&lt;0.5*(LEN(IF(_xlfn.ISFORMULA('#_2 Loan '!J38),_xlfn.FORMULATEXT('#_2 Loan '!J38),'#_2 Loan '!J38))-LEN(SUBSTITUTE(IF(_xlfn.ISFORMULA('#_2 Loan '!J38),_xlfn.FORMULATEXT('#_2 Loan '!J38),'#_2 Loan '!J38),"$",""))),TRUE,FALSE),"MissingAbsMsg",TRUE,"PerfectMsg")</f>
        <v/>
      </c>
    </row>
    <row r="39" spans="5:10" s="286" customFormat="1" x14ac:dyDescent="0.15">
      <c r="E39" s="341">
        <v>0</v>
      </c>
      <c r="F39" s="341">
        <v>0</v>
      </c>
      <c r="G39" s="342">
        <v>285401</v>
      </c>
      <c r="H39" s="342" t="str">
        <f ca="1">_xlfn.IFS(ISBLANK('2 Loan '!H39),"",IF(NOT(ISNA('#_2 Loan '!H39)),IF(ISNA('2 Loan '!H39),TRUE,FALSE),FALSE),"StuNAMsg",IF(AND(ISNA('#_2 Loan '!H39),ISNA('2 Loan '!H39)),TRUE,FALSE),"PerfectMsg",IF(NOT(ISERROR('#_2 Loan '!H39)),IF(ISERROR('2 Loan '!H39),TRUE,FALSE),FALSE),"StuErrorMsg",IF(TYPE('#_2 Loan '!H39)&lt;&gt;TYPE('2 Loan '!H39),TRUE,FALSE),"WrongTypeMsg",IF(_xlfn.ISFORMULA('#_2 Loan '!H39),IF(NOT(_xlfn.ISFORMULA('2 Loan '!H39)),TRUE),FALSE),"MissingFormulaMsg",IF(NOT(AND(ISNUMBER(FIND("[",_xlfn.FORMULATEXT('#_2 Loan '!H39))),ISNUMBER(FIND("!",_xlfn.FORMULATEXT('#_2 Loan '!H39))))),AND(ISNUMBER(FIND("[",_xlfn.FORMULATEXT('2 Loan '!H39))),ISNUMBER(FIND("!",_xlfn.FORMULATEXT('2 Loan '!H39)))),FALSE),"ExternalRefsMsg",IF(ISNUMBER('#_2 Loan '!H39),IF(ABS('#_2 Loan '!H39-'2 Loan '!H39)&gt;0.00001,TRUE,FALSE),IF('#_2 Loan '!H39&lt;&gt;'2 Loan '!H39,TRUE,FALSE)),IF(ISNUMBER('#_2 Loan '!H39),IF('#_2 Loan '!H39&gt;'2 Loan '!H39,"TooLow","TooHigh"),"WrongAnswer"),NOT(_xlfn.ISFORMULA('#_2 Loan '!H39)),"PerfectMsg",IF((LEN(SUBSTITUTE(SUBSTITUTE(SUBSTITUTE(SUBSTITUTE(SUBSTITUTE(SUBSTITUTE(SUBSTITUTE(SUBSTITUTE(SUBSTITUTE(SUBSTITUTE(SUBSTITUTE(SUBSTITUTE(SUBSTITUTE(SUBSTITUTE(SUBSTITUTE(SUBSTITUTE(SUBSTITUTE(SUBSTITUTE(SUBSTITUTE(SUBSTITUTE(SUBSTITUTE(SUBSTITUTE(SUBSTITUTE(SUBSTITUTE(IF(_xlfn.ISFORMULA('2 Loan '!H39),_xlfn.FORMULATEXT('2 Loan '!H39),'2 Loan '!H39),"9","#"),"8","#"),"7","#"),"6","#"),"5","#"),"4","#"),"3","#"),"2","#"),"1","#"),"0","#"),CHAR(10),""),"$",""),"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'!H39),_xlfn.FORMULATEXT('2 Loan '!H39),'2 Loan '!H39),"9","#"),"8","#"),"7","#"),"6","#"),"5","#"),"4","#"),"3","#"),"2","#"),"1","#"),"0","#"),CHAR(10),""),"$",""),"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'!H39),_xlfn.FORMULATEXT('#_2 Loan '!H39),'#_2 Loan '!H39),"9","#"),"8","#"),"7","#"),"6","#"),"5","#"),"4","#"),"3","#"),"2","#"),"1","#"),"0","#"),CHAR(10),""),"$",""),"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'!H39),_xlfn.FORMULATEXT('#_2 Loan '!H39),'#_2 Loan '!H39),"9","#"),"8","#"),"7","#"),"6","#"),"5","#"),"4","#"),"3","#"),"2","#"),"1","#"),"0","#"),CHAR(10),""),"$","")," ",""),",","@"),"&gt;","@"),"&lt;","@"),"=","@"),")","@"),"(","@"),"^","@"),"/","@"),"+","@"),"*","@"),"-","@"),"@#","")))/2,TRUE,FALSE),"HardCodeMsg",IF(LEN(IF(_xlfn.ISFORMULA('2 Loan '!H39),_xlfn.FORMULATEXT('2 Loan '!H39),'2 Loan '!H39))-LEN(SUBSTITUTE(IF(_xlfn.ISFORMULA('2 Loan '!H39),_xlfn.FORMULATEXT('2 Loan '!H39),'2 Loan '!H39),"""",""))&gt;LEN(IF(_xlfn.ISFORMULA('#_2 Loan '!H39),_xlfn.FORMULATEXT('#_2 Loan '!H39),'#_2 Loan '!H39))-LEN(SUBSTITUTE(IF(_xlfn.ISFORMULA('#_2 Loan '!H39),_xlfn.FORMULATEXT('#_2 Loan '!H39),'#_2 Loan '!H39),"""","")),TRUE,FALSE),"HardQuoteMsg",IF(LEN(IF(_xlfn.ISFORMULA('2 Loan '!H39),_xlfn.FORMULATEXT('2 Loan '!H39),'2 Loan '!H39))-LEN(SUBSTITUTE(IF(_xlfn.ISFORMULA('2 Loan '!H39),_xlfn.FORMULATEXT('2 Loan '!H39),'2 Loan '!H39),"$",""))&lt;0.5*(LEN(IF(_xlfn.ISFORMULA('#_2 Loan '!H39),_xlfn.FORMULATEXT('#_2 Loan '!H39),'#_2 Loan '!H39))-LEN(SUBSTITUTE(IF(_xlfn.ISFORMULA('#_2 Loan '!H39),_xlfn.FORMULATEXT('#_2 Loan '!H39),'#_2 Loan '!H39),"$",""))),TRUE,FALSE),"MissingAbsMsg",TRUE,"PerfectMsg")</f>
        <v/>
      </c>
      <c r="I39" s="342" t="str">
        <f ca="1">_xlfn.IFS(ISBLANK('2 Loan '!I39),"",IF(NOT(ISNA('#_2 Loan '!I39)),IF(ISNA('2 Loan '!I39),TRUE,FALSE),FALSE),"StuNAMsg",IF(AND(ISNA('#_2 Loan '!I39),ISNA('2 Loan '!I39)),TRUE,FALSE),"PerfectMsg",IF(NOT(ISERROR('#_2 Loan '!I39)),IF(ISERROR('2 Loan '!I39),TRUE,FALSE),FALSE),"StuErrorMsg",IF(TYPE('#_2 Loan '!I39)&lt;&gt;TYPE('2 Loan '!I39),TRUE,FALSE),"WrongTypeMsg",IF(_xlfn.ISFORMULA('#_2 Loan '!I39),IF(NOT(_xlfn.ISFORMULA('2 Loan '!I39)),TRUE),FALSE),"MissingFormulaMsg",IF(NOT(AND(ISNUMBER(FIND("[",_xlfn.FORMULATEXT('#_2 Loan '!I39))),ISNUMBER(FIND("!",_xlfn.FORMULATEXT('#_2 Loan '!I39))))),AND(ISNUMBER(FIND("[",_xlfn.FORMULATEXT('2 Loan '!I39))),ISNUMBER(FIND("!",_xlfn.FORMULATEXT('2 Loan '!I39)))),FALSE),"ExternalRefsMsg",IF(ISNUMBER('#_2 Loan '!I39),IF(ABS('#_2 Loan '!I39-'2 Loan '!I39)&gt;0.00001,TRUE,FALSE),IF('#_2 Loan '!I39&lt;&gt;'2 Loan '!I39,TRUE,FALSE)),IF(ISNUMBER('#_2 Loan '!I39),IF('#_2 Loan '!I39&gt;'2 Loan '!I39,"TooLow","TooHigh"),"WrongAnswer"),NOT(_xlfn.ISFORMULA('#_2 Loan '!I39)),"PerfectMsg",IF((LEN(SUBSTITUTE(SUBSTITUTE(SUBSTITUTE(SUBSTITUTE(SUBSTITUTE(SUBSTITUTE(SUBSTITUTE(SUBSTITUTE(SUBSTITUTE(SUBSTITUTE(SUBSTITUTE(SUBSTITUTE(SUBSTITUTE(SUBSTITUTE(SUBSTITUTE(SUBSTITUTE(SUBSTITUTE(SUBSTITUTE(SUBSTITUTE(SUBSTITUTE(SUBSTITUTE(SUBSTITUTE(SUBSTITUTE(SUBSTITUTE(IF(_xlfn.ISFORMULA('2 Loan '!I39),_xlfn.FORMULATEXT('2 Loan '!I39),'2 Loan '!I39),"9","#"),"8","#"),"7","#"),"6","#"),"5","#"),"4","#"),"3","#"),"2","#"),"1","#"),"0","#"),CHAR(10),""),"$",""),"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'!I39),_xlfn.FORMULATEXT('2 Loan '!I39),'2 Loan '!I39),"9","#"),"8","#"),"7","#"),"6","#"),"5","#"),"4","#"),"3","#"),"2","#"),"1","#"),"0","#"),CHAR(10),""),"$",""),"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'!I39),_xlfn.FORMULATEXT('#_2 Loan '!I39),'#_2 Loan '!I39),"9","#"),"8","#"),"7","#"),"6","#"),"5","#"),"4","#"),"3","#"),"2","#"),"1","#"),"0","#"),CHAR(10),""),"$",""),"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'!I39),_xlfn.FORMULATEXT('#_2 Loan '!I39),'#_2 Loan '!I39),"9","#"),"8","#"),"7","#"),"6","#"),"5","#"),"4","#"),"3","#"),"2","#"),"1","#"),"0","#"),CHAR(10),""),"$","")," ",""),",","@"),"&gt;","@"),"&lt;","@"),"=","@"),")","@"),"(","@"),"^","@"),"/","@"),"+","@"),"*","@"),"-","@"),"@#","")))/2,TRUE,FALSE),"HardCodeMsg",IF(LEN(IF(_xlfn.ISFORMULA('2 Loan '!I39),_xlfn.FORMULATEXT('2 Loan '!I39),'2 Loan '!I39))-LEN(SUBSTITUTE(IF(_xlfn.ISFORMULA('2 Loan '!I39),_xlfn.FORMULATEXT('2 Loan '!I39),'2 Loan '!I39),"""",""))&gt;LEN(IF(_xlfn.ISFORMULA('#_2 Loan '!I39),_xlfn.FORMULATEXT('#_2 Loan '!I39),'#_2 Loan '!I39))-LEN(SUBSTITUTE(IF(_xlfn.ISFORMULA('#_2 Loan '!I39),_xlfn.FORMULATEXT('#_2 Loan '!I39),'#_2 Loan '!I39),"""","")),TRUE,FALSE),"HardQuoteMsg",IF(LEN(IF(_xlfn.ISFORMULA('2 Loan '!I39),_xlfn.FORMULATEXT('2 Loan '!I39),'2 Loan '!I39))-LEN(SUBSTITUTE(IF(_xlfn.ISFORMULA('2 Loan '!I39),_xlfn.FORMULATEXT('2 Loan '!I39),'2 Loan '!I39),"$",""))&lt;0.5*(LEN(IF(_xlfn.ISFORMULA('#_2 Loan '!I39),_xlfn.FORMULATEXT('#_2 Loan '!I39),'#_2 Loan '!I39))-LEN(SUBSTITUTE(IF(_xlfn.ISFORMULA('#_2 Loan '!I39),_xlfn.FORMULATEXT('#_2 Loan '!I39),'#_2 Loan '!I39),"$",""))),TRUE,FALSE),"MissingAbsMsg",TRUE,"PerfectMsg")</f>
        <v/>
      </c>
      <c r="J39" s="301" t="str">
        <f ca="1">_xlfn.IFS(ISBLANK('2 Loan '!J39),"",IF(NOT(ISNA('#_2 Loan '!J39)),IF(ISNA('2 Loan '!J39),TRUE,FALSE),FALSE),"StuNAMsg",IF(AND(ISNA('#_2 Loan '!J39),ISNA('2 Loan '!J39)),TRUE,FALSE),"PerfectMsg",IF(NOT(ISERROR('#_2 Loan '!J39)),IF(ISERROR('2 Loan '!J39),TRUE,FALSE),FALSE),"StuErrorMsg",IF(TYPE('#_2 Loan '!J39)&lt;&gt;TYPE('2 Loan '!J39),TRUE,FALSE),"WrongTypeMsg",IF(_xlfn.ISFORMULA('#_2 Loan '!J39),IF(NOT(_xlfn.ISFORMULA('2 Loan '!J39)),TRUE),FALSE),"MissingFormulaMsg",IF(NOT(AND(ISNUMBER(FIND("[",_xlfn.FORMULATEXT('#_2 Loan '!J39))),ISNUMBER(FIND("!",_xlfn.FORMULATEXT('#_2 Loan '!J39))))),AND(ISNUMBER(FIND("[",_xlfn.FORMULATEXT('2 Loan '!J39))),ISNUMBER(FIND("!",_xlfn.FORMULATEXT('2 Loan '!J39)))),FALSE),"ExternalRefsMsg",IF(ISNUMBER('#_2 Loan '!J39),IF(ABS('#_2 Loan '!J39-'2 Loan '!J39)&gt;0.00001,TRUE,FALSE),IF('#_2 Loan '!J39&lt;&gt;'2 Loan '!J39,TRUE,FALSE)),IF(ISNUMBER('#_2 Loan '!J39),IF('#_2 Loan '!J39&gt;'2 Loan '!J39,"TooLow","TooHigh"),"WrongAnswer"),NOT(_xlfn.ISFORMULA('#_2 Loan '!J39)),"PerfectMsg",IF((LEN(SUBSTITUTE(SUBSTITUTE(SUBSTITUTE(SUBSTITUTE(SUBSTITUTE(SUBSTITUTE(SUBSTITUTE(SUBSTITUTE(SUBSTITUTE(SUBSTITUTE(SUBSTITUTE(SUBSTITUTE(SUBSTITUTE(SUBSTITUTE(SUBSTITUTE(SUBSTITUTE(SUBSTITUTE(SUBSTITUTE(SUBSTITUTE(SUBSTITUTE(SUBSTITUTE(SUBSTITUTE(SUBSTITUTE(SUBSTITUTE(IF(_xlfn.ISFORMULA('2 Loan '!J39),_xlfn.FORMULATEXT('2 Loan '!J39),'2 Loan '!J39),"9","#"),"8","#"),"7","#"),"6","#"),"5","#"),"4","#"),"3","#"),"2","#"),"1","#"),"0","#"),CHAR(10),""),"$",""),"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'!J39),_xlfn.FORMULATEXT('2 Loan '!J39),'2 Loan '!J39),"9","#"),"8","#"),"7","#"),"6","#"),"5","#"),"4","#"),"3","#"),"2","#"),"1","#"),"0","#"),CHAR(10),""),"$",""),"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'!J39),_xlfn.FORMULATEXT('#_2 Loan '!J39),'#_2 Loan '!J39),"9","#"),"8","#"),"7","#"),"6","#"),"5","#"),"4","#"),"3","#"),"2","#"),"1","#"),"0","#"),CHAR(10),""),"$",""),"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'!J39),_xlfn.FORMULATEXT('#_2 Loan '!J39),'#_2 Loan '!J39),"9","#"),"8","#"),"7","#"),"6","#"),"5","#"),"4","#"),"3","#"),"2","#"),"1","#"),"0","#"),CHAR(10),""),"$","")," ",""),",","@"),"&gt;","@"),"&lt;","@"),"=","@"),")","@"),"(","@"),"^","@"),"/","@"),"+","@"),"*","@"),"-","@"),"@#","")))/2,TRUE,FALSE),"HardCodeMsg",IF(LEN(IF(_xlfn.ISFORMULA('2 Loan '!J39),_xlfn.FORMULATEXT('2 Loan '!J39),'2 Loan '!J39))-LEN(SUBSTITUTE(IF(_xlfn.ISFORMULA('2 Loan '!J39),_xlfn.FORMULATEXT('2 Loan '!J39),'2 Loan '!J39),"""",""))&gt;LEN(IF(_xlfn.ISFORMULA('#_2 Loan '!J39),_xlfn.FORMULATEXT('#_2 Loan '!J39),'#_2 Loan '!J39))-LEN(SUBSTITUTE(IF(_xlfn.ISFORMULA('#_2 Loan '!J39),_xlfn.FORMULATEXT('#_2 Loan '!J39),'#_2 Loan '!J39),"""","")),TRUE,FALSE),"HardQuoteMsg",IF(LEN(IF(_xlfn.ISFORMULA('2 Loan '!J39),_xlfn.FORMULATEXT('2 Loan '!J39),'2 Loan '!J39))-LEN(SUBSTITUTE(IF(_xlfn.ISFORMULA('2 Loan '!J39),_xlfn.FORMULATEXT('2 Loan '!J39),'2 Loan '!J39),"$",""))&lt;0.5*(LEN(IF(_xlfn.ISFORMULA('#_2 Loan '!J39),_xlfn.FORMULATEXT('#_2 Loan '!J39),'#_2 Loan '!J39))-LEN(SUBSTITUTE(IF(_xlfn.ISFORMULA('#_2 Loan '!J39),_xlfn.FORMULATEXT('#_2 Loan '!J39),'#_2 Loan '!J39),"$",""))),TRUE,FALSE),"MissingAbsMsg",TRUE,"PerfectMsg")</f>
        <v/>
      </c>
    </row>
    <row r="40" spans="5:10" s="286" customFormat="1" x14ac:dyDescent="0.15">
      <c r="E40" s="343">
        <v>0</v>
      </c>
      <c r="F40" s="341">
        <v>0</v>
      </c>
      <c r="G40" s="342">
        <v>316347</v>
      </c>
      <c r="H40" s="342" t="str">
        <f ca="1">_xlfn.IFS(ISBLANK('2 Loan '!H40),"",IF(NOT(ISNA('#_2 Loan '!H40)),IF(ISNA('2 Loan '!H40),TRUE,FALSE),FALSE),"StuNAMsg",IF(AND(ISNA('#_2 Loan '!H40),ISNA('2 Loan '!H40)),TRUE,FALSE),"PerfectMsg",IF(NOT(ISERROR('#_2 Loan '!H40)),IF(ISERROR('2 Loan '!H40),TRUE,FALSE),FALSE),"StuErrorMsg",IF(TYPE('#_2 Loan '!H40)&lt;&gt;TYPE('2 Loan '!H40),TRUE,FALSE),"WrongTypeMsg",IF(_xlfn.ISFORMULA('#_2 Loan '!H40),IF(NOT(_xlfn.ISFORMULA('2 Loan '!H40)),TRUE),FALSE),"MissingFormulaMsg",IF(NOT(AND(ISNUMBER(FIND("[",_xlfn.FORMULATEXT('#_2 Loan '!H40))),ISNUMBER(FIND("!",_xlfn.FORMULATEXT('#_2 Loan '!H40))))),AND(ISNUMBER(FIND("[",_xlfn.FORMULATEXT('2 Loan '!H40))),ISNUMBER(FIND("!",_xlfn.FORMULATEXT('2 Loan '!H40)))),FALSE),"ExternalRefsMsg",IF(ISNUMBER('#_2 Loan '!H40),IF(ABS('#_2 Loan '!H40-'2 Loan '!H40)&gt;0.00001,TRUE,FALSE),IF('#_2 Loan '!H40&lt;&gt;'2 Loan '!H40,TRUE,FALSE)),IF(ISNUMBER('#_2 Loan '!H40),IF('#_2 Loan '!H40&gt;'2 Loan '!H40,"TooLow","TooHigh"),"WrongAnswer"),NOT(_xlfn.ISFORMULA('#_2 Loan '!H40)),"PerfectMsg",IF((LEN(SUBSTITUTE(SUBSTITUTE(SUBSTITUTE(SUBSTITUTE(SUBSTITUTE(SUBSTITUTE(SUBSTITUTE(SUBSTITUTE(SUBSTITUTE(SUBSTITUTE(SUBSTITUTE(SUBSTITUTE(SUBSTITUTE(SUBSTITUTE(SUBSTITUTE(SUBSTITUTE(SUBSTITUTE(SUBSTITUTE(SUBSTITUTE(SUBSTITUTE(SUBSTITUTE(SUBSTITUTE(SUBSTITUTE(SUBSTITUTE(IF(_xlfn.ISFORMULA('2 Loan '!H40),_xlfn.FORMULATEXT('2 Loan '!H40),'2 Loan '!H40),"9","#"),"8","#"),"7","#"),"6","#"),"5","#"),"4","#"),"3","#"),"2","#"),"1","#"),"0","#"),CHAR(10),""),"$",""),"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'!H40),_xlfn.FORMULATEXT('2 Loan '!H40),'2 Loan '!H40),"9","#"),"8","#"),"7","#"),"6","#"),"5","#"),"4","#"),"3","#"),"2","#"),"1","#"),"0","#"),CHAR(10),""),"$",""),"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'!H40),_xlfn.FORMULATEXT('#_2 Loan '!H40),'#_2 Loan '!H40),"9","#"),"8","#"),"7","#"),"6","#"),"5","#"),"4","#"),"3","#"),"2","#"),"1","#"),"0","#"),CHAR(10),""),"$",""),"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'!H40),_xlfn.FORMULATEXT('#_2 Loan '!H40),'#_2 Loan '!H40),"9","#"),"8","#"),"7","#"),"6","#"),"5","#"),"4","#"),"3","#"),"2","#"),"1","#"),"0","#"),CHAR(10),""),"$","")," ",""),",","@"),"&gt;","@"),"&lt;","@"),"=","@"),")","@"),"(","@"),"^","@"),"/","@"),"+","@"),"*","@"),"-","@"),"@#","")))/2,TRUE,FALSE),"HardCodeMsg",IF(LEN(IF(_xlfn.ISFORMULA('2 Loan '!H40),_xlfn.FORMULATEXT('2 Loan '!H40),'2 Loan '!H40))-LEN(SUBSTITUTE(IF(_xlfn.ISFORMULA('2 Loan '!H40),_xlfn.FORMULATEXT('2 Loan '!H40),'2 Loan '!H40),"""",""))&gt;LEN(IF(_xlfn.ISFORMULA('#_2 Loan '!H40),_xlfn.FORMULATEXT('#_2 Loan '!H40),'#_2 Loan '!H40))-LEN(SUBSTITUTE(IF(_xlfn.ISFORMULA('#_2 Loan '!H40),_xlfn.FORMULATEXT('#_2 Loan '!H40),'#_2 Loan '!H40),"""","")),TRUE,FALSE),"HardQuoteMsg",IF(LEN(IF(_xlfn.ISFORMULA('2 Loan '!H40),_xlfn.FORMULATEXT('2 Loan '!H40),'2 Loan '!H40))-LEN(SUBSTITUTE(IF(_xlfn.ISFORMULA('2 Loan '!H40),_xlfn.FORMULATEXT('2 Loan '!H40),'2 Loan '!H40),"$",""))&lt;0.5*(LEN(IF(_xlfn.ISFORMULA('#_2 Loan '!H40),_xlfn.FORMULATEXT('#_2 Loan '!H40),'#_2 Loan '!H40))-LEN(SUBSTITUTE(IF(_xlfn.ISFORMULA('#_2 Loan '!H40),_xlfn.FORMULATEXT('#_2 Loan '!H40),'#_2 Loan '!H40),"$",""))),TRUE,FALSE),"MissingAbsMsg",TRUE,"PerfectMsg")</f>
        <v/>
      </c>
      <c r="I40" s="342" t="str">
        <f ca="1">_xlfn.IFS(ISBLANK('2 Loan '!I40),"",IF(NOT(ISNA('#_2 Loan '!I40)),IF(ISNA('2 Loan '!I40),TRUE,FALSE),FALSE),"StuNAMsg",IF(AND(ISNA('#_2 Loan '!I40),ISNA('2 Loan '!I40)),TRUE,FALSE),"PerfectMsg",IF(NOT(ISERROR('#_2 Loan '!I40)),IF(ISERROR('2 Loan '!I40),TRUE,FALSE),FALSE),"StuErrorMsg",IF(TYPE('#_2 Loan '!I40)&lt;&gt;TYPE('2 Loan '!I40),TRUE,FALSE),"WrongTypeMsg",IF(_xlfn.ISFORMULA('#_2 Loan '!I40),IF(NOT(_xlfn.ISFORMULA('2 Loan '!I40)),TRUE),FALSE),"MissingFormulaMsg",IF(NOT(AND(ISNUMBER(FIND("[",_xlfn.FORMULATEXT('#_2 Loan '!I40))),ISNUMBER(FIND("!",_xlfn.FORMULATEXT('#_2 Loan '!I40))))),AND(ISNUMBER(FIND("[",_xlfn.FORMULATEXT('2 Loan '!I40))),ISNUMBER(FIND("!",_xlfn.FORMULATEXT('2 Loan '!I40)))),FALSE),"ExternalRefsMsg",IF(ISNUMBER('#_2 Loan '!I40),IF(ABS('#_2 Loan '!I40-'2 Loan '!I40)&gt;0.00001,TRUE,FALSE),IF('#_2 Loan '!I40&lt;&gt;'2 Loan '!I40,TRUE,FALSE)),IF(ISNUMBER('#_2 Loan '!I40),IF('#_2 Loan '!I40&gt;'2 Loan '!I40,"TooLow","TooHigh"),"WrongAnswer"),NOT(_xlfn.ISFORMULA('#_2 Loan '!I40)),"PerfectMsg",IF((LEN(SUBSTITUTE(SUBSTITUTE(SUBSTITUTE(SUBSTITUTE(SUBSTITUTE(SUBSTITUTE(SUBSTITUTE(SUBSTITUTE(SUBSTITUTE(SUBSTITUTE(SUBSTITUTE(SUBSTITUTE(SUBSTITUTE(SUBSTITUTE(SUBSTITUTE(SUBSTITUTE(SUBSTITUTE(SUBSTITUTE(SUBSTITUTE(SUBSTITUTE(SUBSTITUTE(SUBSTITUTE(SUBSTITUTE(SUBSTITUTE(IF(_xlfn.ISFORMULA('2 Loan '!I40),_xlfn.FORMULATEXT('2 Loan '!I40),'2 Loan '!I40),"9","#"),"8","#"),"7","#"),"6","#"),"5","#"),"4","#"),"3","#"),"2","#"),"1","#"),"0","#"),CHAR(10),""),"$",""),"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'!I40),_xlfn.FORMULATEXT('2 Loan '!I40),'2 Loan '!I40),"9","#"),"8","#"),"7","#"),"6","#"),"5","#"),"4","#"),"3","#"),"2","#"),"1","#"),"0","#"),CHAR(10),""),"$",""),"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'!I40),_xlfn.FORMULATEXT('#_2 Loan '!I40),'#_2 Loan '!I40),"9","#"),"8","#"),"7","#"),"6","#"),"5","#"),"4","#"),"3","#"),"2","#"),"1","#"),"0","#"),CHAR(10),""),"$",""),"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'!I40),_xlfn.FORMULATEXT('#_2 Loan '!I40),'#_2 Loan '!I40),"9","#"),"8","#"),"7","#"),"6","#"),"5","#"),"4","#"),"3","#"),"2","#"),"1","#"),"0","#"),CHAR(10),""),"$","")," ",""),",","@"),"&gt;","@"),"&lt;","@"),"=","@"),")","@"),"(","@"),"^","@"),"/","@"),"+","@"),"*","@"),"-","@"),"@#","")))/2,TRUE,FALSE),"HardCodeMsg",IF(LEN(IF(_xlfn.ISFORMULA('2 Loan '!I40),_xlfn.FORMULATEXT('2 Loan '!I40),'2 Loan '!I40))-LEN(SUBSTITUTE(IF(_xlfn.ISFORMULA('2 Loan '!I40),_xlfn.FORMULATEXT('2 Loan '!I40),'2 Loan '!I40),"""",""))&gt;LEN(IF(_xlfn.ISFORMULA('#_2 Loan '!I40),_xlfn.FORMULATEXT('#_2 Loan '!I40),'#_2 Loan '!I40))-LEN(SUBSTITUTE(IF(_xlfn.ISFORMULA('#_2 Loan '!I40),_xlfn.FORMULATEXT('#_2 Loan '!I40),'#_2 Loan '!I40),"""","")),TRUE,FALSE),"HardQuoteMsg",IF(LEN(IF(_xlfn.ISFORMULA('2 Loan '!I40),_xlfn.FORMULATEXT('2 Loan '!I40),'2 Loan '!I40))-LEN(SUBSTITUTE(IF(_xlfn.ISFORMULA('2 Loan '!I40),_xlfn.FORMULATEXT('2 Loan '!I40),'2 Loan '!I40),"$",""))&lt;0.5*(LEN(IF(_xlfn.ISFORMULA('#_2 Loan '!I40),_xlfn.FORMULATEXT('#_2 Loan '!I40),'#_2 Loan '!I40))-LEN(SUBSTITUTE(IF(_xlfn.ISFORMULA('#_2 Loan '!I40),_xlfn.FORMULATEXT('#_2 Loan '!I40),'#_2 Loan '!I40),"$",""))),TRUE,FALSE),"MissingAbsMsg",TRUE,"PerfectMsg")</f>
        <v/>
      </c>
      <c r="J40" s="301" t="str">
        <f ca="1">_xlfn.IFS(ISBLANK('2 Loan '!J40),"",IF(NOT(ISNA('#_2 Loan '!J40)),IF(ISNA('2 Loan '!J40),TRUE,FALSE),FALSE),"StuNAMsg",IF(AND(ISNA('#_2 Loan '!J40),ISNA('2 Loan '!J40)),TRUE,FALSE),"PerfectMsg",IF(NOT(ISERROR('#_2 Loan '!J40)),IF(ISERROR('2 Loan '!J40),TRUE,FALSE),FALSE),"StuErrorMsg",IF(TYPE('#_2 Loan '!J40)&lt;&gt;TYPE('2 Loan '!J40),TRUE,FALSE),"WrongTypeMsg",IF(_xlfn.ISFORMULA('#_2 Loan '!J40),IF(NOT(_xlfn.ISFORMULA('2 Loan '!J40)),TRUE),FALSE),"MissingFormulaMsg",IF(NOT(AND(ISNUMBER(FIND("[",_xlfn.FORMULATEXT('#_2 Loan '!J40))),ISNUMBER(FIND("!",_xlfn.FORMULATEXT('#_2 Loan '!J40))))),AND(ISNUMBER(FIND("[",_xlfn.FORMULATEXT('2 Loan '!J40))),ISNUMBER(FIND("!",_xlfn.FORMULATEXT('2 Loan '!J40)))),FALSE),"ExternalRefsMsg",IF(ISNUMBER('#_2 Loan '!J40),IF(ABS('#_2 Loan '!J40-'2 Loan '!J40)&gt;0.00001,TRUE,FALSE),IF('#_2 Loan '!J40&lt;&gt;'2 Loan '!J40,TRUE,FALSE)),IF(ISNUMBER('#_2 Loan '!J40),IF('#_2 Loan '!J40&gt;'2 Loan '!J40,"TooLow","TooHigh"),"WrongAnswer"),NOT(_xlfn.ISFORMULA('#_2 Loan '!J40)),"PerfectMsg",IF((LEN(SUBSTITUTE(SUBSTITUTE(SUBSTITUTE(SUBSTITUTE(SUBSTITUTE(SUBSTITUTE(SUBSTITUTE(SUBSTITUTE(SUBSTITUTE(SUBSTITUTE(SUBSTITUTE(SUBSTITUTE(SUBSTITUTE(SUBSTITUTE(SUBSTITUTE(SUBSTITUTE(SUBSTITUTE(SUBSTITUTE(SUBSTITUTE(SUBSTITUTE(SUBSTITUTE(SUBSTITUTE(SUBSTITUTE(SUBSTITUTE(IF(_xlfn.ISFORMULA('2 Loan '!J40),_xlfn.FORMULATEXT('2 Loan '!J40),'2 Loan '!J40),"9","#"),"8","#"),"7","#"),"6","#"),"5","#"),"4","#"),"3","#"),"2","#"),"1","#"),"0","#"),CHAR(10),""),"$",""),"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'!J40),_xlfn.FORMULATEXT('2 Loan '!J40),'2 Loan '!J40),"9","#"),"8","#"),"7","#"),"6","#"),"5","#"),"4","#"),"3","#"),"2","#"),"1","#"),"0","#"),CHAR(10),""),"$",""),"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'!J40),_xlfn.FORMULATEXT('#_2 Loan '!J40),'#_2 Loan '!J40),"9","#"),"8","#"),"7","#"),"6","#"),"5","#"),"4","#"),"3","#"),"2","#"),"1","#"),"0","#"),CHAR(10),""),"$",""),"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'!J40),_xlfn.FORMULATEXT('#_2 Loan '!J40),'#_2 Loan '!J40),"9","#"),"8","#"),"7","#"),"6","#"),"5","#"),"4","#"),"3","#"),"2","#"),"1","#"),"0","#"),CHAR(10),""),"$","")," ",""),",","@"),"&gt;","@"),"&lt;","@"),"=","@"),")","@"),"(","@"),"^","@"),"/","@"),"+","@"),"*","@"),"-","@"),"@#","")))/2,TRUE,FALSE),"HardCodeMsg",IF(LEN(IF(_xlfn.ISFORMULA('2 Loan '!J40),_xlfn.FORMULATEXT('2 Loan '!J40),'2 Loan '!J40))-LEN(SUBSTITUTE(IF(_xlfn.ISFORMULA('2 Loan '!J40),_xlfn.FORMULATEXT('2 Loan '!J40),'2 Loan '!J40),"""",""))&gt;LEN(IF(_xlfn.ISFORMULA('#_2 Loan '!J40),_xlfn.FORMULATEXT('#_2 Loan '!J40),'#_2 Loan '!J40))-LEN(SUBSTITUTE(IF(_xlfn.ISFORMULA('#_2 Loan '!J40),_xlfn.FORMULATEXT('#_2 Loan '!J40),'#_2 Loan '!J40),"""","")),TRUE,FALSE),"HardQuoteMsg",IF(LEN(IF(_xlfn.ISFORMULA('2 Loan '!J40),_xlfn.FORMULATEXT('2 Loan '!J40),'2 Loan '!J40))-LEN(SUBSTITUTE(IF(_xlfn.ISFORMULA('2 Loan '!J40),_xlfn.FORMULATEXT('2 Loan '!J40),'2 Loan '!J40),"$",""))&lt;0.5*(LEN(IF(_xlfn.ISFORMULA('#_2 Loan '!J40),_xlfn.FORMULATEXT('#_2 Loan '!J40),'#_2 Loan '!J40))-LEN(SUBSTITUTE(IF(_xlfn.ISFORMULA('#_2 Loan '!J40),_xlfn.FORMULATEXT('#_2 Loan '!J40),'#_2 Loan '!J40),"$",""))),TRUE,FALSE),"MissingAbsMsg",TRUE,"PerfectMsg")</f>
        <v/>
      </c>
    </row>
    <row r="41" spans="5:10" s="286" customFormat="1" x14ac:dyDescent="0.15">
      <c r="E41" s="343">
        <v>0</v>
      </c>
      <c r="F41" s="341">
        <v>0</v>
      </c>
      <c r="G41" s="342">
        <v>0</v>
      </c>
      <c r="H41" s="342" t="str">
        <f ca="1">_xlfn.IFS(ISBLANK('2 Loan '!H41),"",IF(NOT(ISNA('#_2 Loan '!H41)),IF(ISNA('2 Loan '!H41),TRUE,FALSE),FALSE),"StuNAMsg",IF(AND(ISNA('#_2 Loan '!H41),ISNA('2 Loan '!H41)),TRUE,FALSE),"PerfectMsg",IF(NOT(ISERROR('#_2 Loan '!H41)),IF(ISERROR('2 Loan '!H41),TRUE,FALSE),FALSE),"StuErrorMsg",IF(TYPE('#_2 Loan '!H41)&lt;&gt;TYPE('2 Loan '!H41),TRUE,FALSE),"WrongTypeMsg",IF(_xlfn.ISFORMULA('#_2 Loan '!H41),IF(NOT(_xlfn.ISFORMULA('2 Loan '!H41)),TRUE),FALSE),"MissingFormulaMsg",IF(NOT(AND(ISNUMBER(FIND("[",_xlfn.FORMULATEXT('#_2 Loan '!H41))),ISNUMBER(FIND("!",_xlfn.FORMULATEXT('#_2 Loan '!H41))))),AND(ISNUMBER(FIND("[",_xlfn.FORMULATEXT('2 Loan '!H41))),ISNUMBER(FIND("!",_xlfn.FORMULATEXT('2 Loan '!H41)))),FALSE),"ExternalRefsMsg",IF(ISNUMBER('#_2 Loan '!H41),IF(ABS('#_2 Loan '!H41-'2 Loan '!H41)&gt;0.00001,TRUE,FALSE),IF('#_2 Loan '!H41&lt;&gt;'2 Loan '!H41,TRUE,FALSE)),IF(ISNUMBER('#_2 Loan '!H41),IF('#_2 Loan '!H41&gt;'2 Loan '!H41,"TooLow","TooHigh"),"WrongAnswer"),NOT(_xlfn.ISFORMULA('#_2 Loan '!H41)),"PerfectMsg",IF((LEN(SUBSTITUTE(SUBSTITUTE(SUBSTITUTE(SUBSTITUTE(SUBSTITUTE(SUBSTITUTE(SUBSTITUTE(SUBSTITUTE(SUBSTITUTE(SUBSTITUTE(SUBSTITUTE(SUBSTITUTE(SUBSTITUTE(SUBSTITUTE(SUBSTITUTE(SUBSTITUTE(SUBSTITUTE(SUBSTITUTE(SUBSTITUTE(SUBSTITUTE(SUBSTITUTE(SUBSTITUTE(SUBSTITUTE(SUBSTITUTE(IF(_xlfn.ISFORMULA('2 Loan '!H41),_xlfn.FORMULATEXT('2 Loan '!H41),'2 Loan '!H41),"9","#"),"8","#"),"7","#"),"6","#"),"5","#"),"4","#"),"3","#"),"2","#"),"1","#"),"0","#"),CHAR(10),""),"$",""),"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'!H41),_xlfn.FORMULATEXT('2 Loan '!H41),'2 Loan '!H41),"9","#"),"8","#"),"7","#"),"6","#"),"5","#"),"4","#"),"3","#"),"2","#"),"1","#"),"0","#"),CHAR(10),""),"$",""),"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'!H41),_xlfn.FORMULATEXT('#_2 Loan '!H41),'#_2 Loan '!H41),"9","#"),"8","#"),"7","#"),"6","#"),"5","#"),"4","#"),"3","#"),"2","#"),"1","#"),"0","#"),CHAR(10),""),"$",""),"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'!H41),_xlfn.FORMULATEXT('#_2 Loan '!H41),'#_2 Loan '!H41),"9","#"),"8","#"),"7","#"),"6","#"),"5","#"),"4","#"),"3","#"),"2","#"),"1","#"),"0","#"),CHAR(10),""),"$","")," ",""),",","@"),"&gt;","@"),"&lt;","@"),"=","@"),")","@"),"(","@"),"^","@"),"/","@"),"+","@"),"*","@"),"-","@"),"@#","")))/2,TRUE,FALSE),"HardCodeMsg",IF(LEN(IF(_xlfn.ISFORMULA('2 Loan '!H41),_xlfn.FORMULATEXT('2 Loan '!H41),'2 Loan '!H41))-LEN(SUBSTITUTE(IF(_xlfn.ISFORMULA('2 Loan '!H41),_xlfn.FORMULATEXT('2 Loan '!H41),'2 Loan '!H41),"""",""))&gt;LEN(IF(_xlfn.ISFORMULA('#_2 Loan '!H41),_xlfn.FORMULATEXT('#_2 Loan '!H41),'#_2 Loan '!H41))-LEN(SUBSTITUTE(IF(_xlfn.ISFORMULA('#_2 Loan '!H41),_xlfn.FORMULATEXT('#_2 Loan '!H41),'#_2 Loan '!H41),"""","")),TRUE,FALSE),"HardQuoteMsg",IF(LEN(IF(_xlfn.ISFORMULA('2 Loan '!H41),_xlfn.FORMULATEXT('2 Loan '!H41),'2 Loan '!H41))-LEN(SUBSTITUTE(IF(_xlfn.ISFORMULA('2 Loan '!H41),_xlfn.FORMULATEXT('2 Loan '!H41),'2 Loan '!H41),"$",""))&lt;0.5*(LEN(IF(_xlfn.ISFORMULA('#_2 Loan '!H41),_xlfn.FORMULATEXT('#_2 Loan '!H41),'#_2 Loan '!H41))-LEN(SUBSTITUTE(IF(_xlfn.ISFORMULA('#_2 Loan '!H41),_xlfn.FORMULATEXT('#_2 Loan '!H41),'#_2 Loan '!H41),"$",""))),TRUE,FALSE),"MissingAbsMsg",TRUE,"PerfectMsg")</f>
        <v/>
      </c>
      <c r="I41" s="342" t="str">
        <f ca="1">_xlfn.IFS(ISBLANK('2 Loan '!I41),"",IF(NOT(ISNA('#_2 Loan '!I41)),IF(ISNA('2 Loan '!I41),TRUE,FALSE),FALSE),"StuNAMsg",IF(AND(ISNA('#_2 Loan '!I41),ISNA('2 Loan '!I41)),TRUE,FALSE),"PerfectMsg",IF(NOT(ISERROR('#_2 Loan '!I41)),IF(ISERROR('2 Loan '!I41),TRUE,FALSE),FALSE),"StuErrorMsg",IF(TYPE('#_2 Loan '!I41)&lt;&gt;TYPE('2 Loan '!I41),TRUE,FALSE),"WrongTypeMsg",IF(_xlfn.ISFORMULA('#_2 Loan '!I41),IF(NOT(_xlfn.ISFORMULA('2 Loan '!I41)),TRUE),FALSE),"MissingFormulaMsg",IF(NOT(AND(ISNUMBER(FIND("[",_xlfn.FORMULATEXT('#_2 Loan '!I41))),ISNUMBER(FIND("!",_xlfn.FORMULATEXT('#_2 Loan '!I41))))),AND(ISNUMBER(FIND("[",_xlfn.FORMULATEXT('2 Loan '!I41))),ISNUMBER(FIND("!",_xlfn.FORMULATEXT('2 Loan '!I41)))),FALSE),"ExternalRefsMsg",IF(ISNUMBER('#_2 Loan '!I41),IF(ABS('#_2 Loan '!I41-'2 Loan '!I41)&gt;0.00001,TRUE,FALSE),IF('#_2 Loan '!I41&lt;&gt;'2 Loan '!I41,TRUE,FALSE)),IF(ISNUMBER('#_2 Loan '!I41),IF('#_2 Loan '!I41&gt;'2 Loan '!I41,"TooLow","TooHigh"),"WrongAnswer"),NOT(_xlfn.ISFORMULA('#_2 Loan '!I41)),"PerfectMsg",IF((LEN(SUBSTITUTE(SUBSTITUTE(SUBSTITUTE(SUBSTITUTE(SUBSTITUTE(SUBSTITUTE(SUBSTITUTE(SUBSTITUTE(SUBSTITUTE(SUBSTITUTE(SUBSTITUTE(SUBSTITUTE(SUBSTITUTE(SUBSTITUTE(SUBSTITUTE(SUBSTITUTE(SUBSTITUTE(SUBSTITUTE(SUBSTITUTE(SUBSTITUTE(SUBSTITUTE(SUBSTITUTE(SUBSTITUTE(SUBSTITUTE(IF(_xlfn.ISFORMULA('2 Loan '!I41),_xlfn.FORMULATEXT('2 Loan '!I41),'2 Loan '!I41),"9","#"),"8","#"),"7","#"),"6","#"),"5","#"),"4","#"),"3","#"),"2","#"),"1","#"),"0","#"),CHAR(10),""),"$",""),"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'!I41),_xlfn.FORMULATEXT('2 Loan '!I41),'2 Loan '!I41),"9","#"),"8","#"),"7","#"),"6","#"),"5","#"),"4","#"),"3","#"),"2","#"),"1","#"),"0","#"),CHAR(10),""),"$",""),"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'!I41),_xlfn.FORMULATEXT('#_2 Loan '!I41),'#_2 Loan '!I41),"9","#"),"8","#"),"7","#"),"6","#"),"5","#"),"4","#"),"3","#"),"2","#"),"1","#"),"0","#"),CHAR(10),""),"$",""),"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'!I41),_xlfn.FORMULATEXT('#_2 Loan '!I41),'#_2 Loan '!I41),"9","#"),"8","#"),"7","#"),"6","#"),"5","#"),"4","#"),"3","#"),"2","#"),"1","#"),"0","#"),CHAR(10),""),"$","")," ",""),",","@"),"&gt;","@"),"&lt;","@"),"=","@"),")","@"),"(","@"),"^","@"),"/","@"),"+","@"),"*","@"),"-","@"),"@#","")))/2,TRUE,FALSE),"HardCodeMsg",IF(LEN(IF(_xlfn.ISFORMULA('2 Loan '!I41),_xlfn.FORMULATEXT('2 Loan '!I41),'2 Loan '!I41))-LEN(SUBSTITUTE(IF(_xlfn.ISFORMULA('2 Loan '!I41),_xlfn.FORMULATEXT('2 Loan '!I41),'2 Loan '!I41),"""",""))&gt;LEN(IF(_xlfn.ISFORMULA('#_2 Loan '!I41),_xlfn.FORMULATEXT('#_2 Loan '!I41),'#_2 Loan '!I41))-LEN(SUBSTITUTE(IF(_xlfn.ISFORMULA('#_2 Loan '!I41),_xlfn.FORMULATEXT('#_2 Loan '!I41),'#_2 Loan '!I41),"""","")),TRUE,FALSE),"HardQuoteMsg",IF(LEN(IF(_xlfn.ISFORMULA('2 Loan '!I41),_xlfn.FORMULATEXT('2 Loan '!I41),'2 Loan '!I41))-LEN(SUBSTITUTE(IF(_xlfn.ISFORMULA('2 Loan '!I41),_xlfn.FORMULATEXT('2 Loan '!I41),'2 Loan '!I41),"$",""))&lt;0.5*(LEN(IF(_xlfn.ISFORMULA('#_2 Loan '!I41),_xlfn.FORMULATEXT('#_2 Loan '!I41),'#_2 Loan '!I41))-LEN(SUBSTITUTE(IF(_xlfn.ISFORMULA('#_2 Loan '!I41),_xlfn.FORMULATEXT('#_2 Loan '!I41),'#_2 Loan '!I41),"$",""))),TRUE,FALSE),"MissingAbsMsg",TRUE,"PerfectMsg")</f>
        <v/>
      </c>
      <c r="J41" s="301" t="str">
        <f ca="1">_xlfn.IFS(ISBLANK('2 Loan '!J41),"",IF(NOT(ISNA('#_2 Loan '!J41)),IF(ISNA('2 Loan '!J41),TRUE,FALSE),FALSE),"StuNAMsg",IF(AND(ISNA('#_2 Loan '!J41),ISNA('2 Loan '!J41)),TRUE,FALSE),"PerfectMsg",IF(NOT(ISERROR('#_2 Loan '!J41)),IF(ISERROR('2 Loan '!J41),TRUE,FALSE),FALSE),"StuErrorMsg",IF(TYPE('#_2 Loan '!J41)&lt;&gt;TYPE('2 Loan '!J41),TRUE,FALSE),"WrongTypeMsg",IF(_xlfn.ISFORMULA('#_2 Loan '!J41),IF(NOT(_xlfn.ISFORMULA('2 Loan '!J41)),TRUE),FALSE),"MissingFormulaMsg",IF(NOT(AND(ISNUMBER(FIND("[",_xlfn.FORMULATEXT('#_2 Loan '!J41))),ISNUMBER(FIND("!",_xlfn.FORMULATEXT('#_2 Loan '!J41))))),AND(ISNUMBER(FIND("[",_xlfn.FORMULATEXT('2 Loan '!J41))),ISNUMBER(FIND("!",_xlfn.FORMULATEXT('2 Loan '!J41)))),FALSE),"ExternalRefsMsg",IF(ISNUMBER('#_2 Loan '!J41),IF(ABS('#_2 Loan '!J41-'2 Loan '!J41)&gt;0.00001,TRUE,FALSE),IF('#_2 Loan '!J41&lt;&gt;'2 Loan '!J41,TRUE,FALSE)),IF(ISNUMBER('#_2 Loan '!J41),IF('#_2 Loan '!J41&gt;'2 Loan '!J41,"TooLow","TooHigh"),"WrongAnswer"),NOT(_xlfn.ISFORMULA('#_2 Loan '!J41)),"PerfectMsg",IF((LEN(SUBSTITUTE(SUBSTITUTE(SUBSTITUTE(SUBSTITUTE(SUBSTITUTE(SUBSTITUTE(SUBSTITUTE(SUBSTITUTE(SUBSTITUTE(SUBSTITUTE(SUBSTITUTE(SUBSTITUTE(SUBSTITUTE(SUBSTITUTE(SUBSTITUTE(SUBSTITUTE(SUBSTITUTE(SUBSTITUTE(SUBSTITUTE(SUBSTITUTE(SUBSTITUTE(SUBSTITUTE(SUBSTITUTE(SUBSTITUTE(IF(_xlfn.ISFORMULA('2 Loan '!J41),_xlfn.FORMULATEXT('2 Loan '!J41),'2 Loan '!J41),"9","#"),"8","#"),"7","#"),"6","#"),"5","#"),"4","#"),"3","#"),"2","#"),"1","#"),"0","#"),CHAR(10),""),"$",""),"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'!J41),_xlfn.FORMULATEXT('2 Loan '!J41),'2 Loan '!J41),"9","#"),"8","#"),"7","#"),"6","#"),"5","#"),"4","#"),"3","#"),"2","#"),"1","#"),"0","#"),CHAR(10),""),"$",""),"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'!J41),_xlfn.FORMULATEXT('#_2 Loan '!J41),'#_2 Loan '!J41),"9","#"),"8","#"),"7","#"),"6","#"),"5","#"),"4","#"),"3","#"),"2","#"),"1","#"),"0","#"),CHAR(10),""),"$",""),"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'!J41),_xlfn.FORMULATEXT('#_2 Loan '!J41),'#_2 Loan '!J41),"9","#"),"8","#"),"7","#"),"6","#"),"5","#"),"4","#"),"3","#"),"2","#"),"1","#"),"0","#"),CHAR(10),""),"$","")," ",""),",","@"),"&gt;","@"),"&lt;","@"),"=","@"),")","@"),"(","@"),"^","@"),"/","@"),"+","@"),"*","@"),"-","@"),"@#","")))/2,TRUE,FALSE),"HardCodeMsg",IF(LEN(IF(_xlfn.ISFORMULA('2 Loan '!J41),_xlfn.FORMULATEXT('2 Loan '!J41),'2 Loan '!J41))-LEN(SUBSTITUTE(IF(_xlfn.ISFORMULA('2 Loan '!J41),_xlfn.FORMULATEXT('2 Loan '!J41),'2 Loan '!J41),"""",""))&gt;LEN(IF(_xlfn.ISFORMULA('#_2 Loan '!J41),_xlfn.FORMULATEXT('#_2 Loan '!J41),'#_2 Loan '!J41))-LEN(SUBSTITUTE(IF(_xlfn.ISFORMULA('#_2 Loan '!J41),_xlfn.FORMULATEXT('#_2 Loan '!J41),'#_2 Loan '!J41),"""","")),TRUE,FALSE),"HardQuoteMsg",IF(LEN(IF(_xlfn.ISFORMULA('2 Loan '!J41),_xlfn.FORMULATEXT('2 Loan '!J41),'2 Loan '!J41))-LEN(SUBSTITUTE(IF(_xlfn.ISFORMULA('2 Loan '!J41),_xlfn.FORMULATEXT('2 Loan '!J41),'2 Loan '!J41),"$",""))&lt;0.5*(LEN(IF(_xlfn.ISFORMULA('#_2 Loan '!J41),_xlfn.FORMULATEXT('#_2 Loan '!J41),'#_2 Loan '!J41))-LEN(SUBSTITUTE(IF(_xlfn.ISFORMULA('#_2 Loan '!J41),_xlfn.FORMULATEXT('#_2 Loan '!J41),'#_2 Loan '!J41),"$",""))),TRUE,FALSE),"MissingAbsMsg",TRUE,"PerfectMsg")</f>
        <v/>
      </c>
    </row>
    <row r="42" spans="5:10" s="286" customFormat="1" x14ac:dyDescent="0.15">
      <c r="E42" s="343">
        <v>0</v>
      </c>
      <c r="F42" s="341">
        <v>0</v>
      </c>
      <c r="G42" s="344">
        <v>0</v>
      </c>
      <c r="H42" s="342" t="str">
        <f ca="1">_xlfn.IFS(ISBLANK('2 Loan '!H42),"",IF(NOT(ISNA('#_2 Loan '!H42)),IF(ISNA('2 Loan '!H42),TRUE,FALSE),FALSE),"StuNAMsg",IF(AND(ISNA('#_2 Loan '!H42),ISNA('2 Loan '!H42)),TRUE,FALSE),"PerfectMsg",IF(NOT(ISERROR('#_2 Loan '!H42)),IF(ISERROR('2 Loan '!H42),TRUE,FALSE),FALSE),"StuErrorMsg",IF(TYPE('#_2 Loan '!H42)&lt;&gt;TYPE('2 Loan '!H42),TRUE,FALSE),"WrongTypeMsg",IF(_xlfn.ISFORMULA('#_2 Loan '!H42),IF(NOT(_xlfn.ISFORMULA('2 Loan '!H42)),TRUE),FALSE),"MissingFormulaMsg",IF(NOT(AND(ISNUMBER(FIND("[",_xlfn.FORMULATEXT('#_2 Loan '!H42))),ISNUMBER(FIND("!",_xlfn.FORMULATEXT('#_2 Loan '!H42))))),AND(ISNUMBER(FIND("[",_xlfn.FORMULATEXT('2 Loan '!H42))),ISNUMBER(FIND("!",_xlfn.FORMULATEXT('2 Loan '!H42)))),FALSE),"ExternalRefsMsg",IF(ISNUMBER('#_2 Loan '!H42),IF(ABS('#_2 Loan '!H42-'2 Loan '!H42)&gt;0.00001,TRUE,FALSE),IF('#_2 Loan '!H42&lt;&gt;'2 Loan '!H42,TRUE,FALSE)),IF(ISNUMBER('#_2 Loan '!H42),IF('#_2 Loan '!H42&gt;'2 Loan '!H42,"TooLow","TooHigh"),"WrongAnswer"),NOT(_xlfn.ISFORMULA('#_2 Loan '!H42)),"PerfectMsg",IF((LEN(SUBSTITUTE(SUBSTITUTE(SUBSTITUTE(SUBSTITUTE(SUBSTITUTE(SUBSTITUTE(SUBSTITUTE(SUBSTITUTE(SUBSTITUTE(SUBSTITUTE(SUBSTITUTE(SUBSTITUTE(SUBSTITUTE(SUBSTITUTE(SUBSTITUTE(SUBSTITUTE(SUBSTITUTE(SUBSTITUTE(SUBSTITUTE(SUBSTITUTE(SUBSTITUTE(SUBSTITUTE(SUBSTITUTE(SUBSTITUTE(IF(_xlfn.ISFORMULA('2 Loan '!H42),_xlfn.FORMULATEXT('2 Loan '!H42),'2 Loan '!H42),"9","#"),"8","#"),"7","#"),"6","#"),"5","#"),"4","#"),"3","#"),"2","#"),"1","#"),"0","#"),CHAR(10),""),"$",""),"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'!H42),_xlfn.FORMULATEXT('2 Loan '!H42),'2 Loan '!H42),"9","#"),"8","#"),"7","#"),"6","#"),"5","#"),"4","#"),"3","#"),"2","#"),"1","#"),"0","#"),CHAR(10),""),"$",""),"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'!H42),_xlfn.FORMULATEXT('#_2 Loan '!H42),'#_2 Loan '!H42),"9","#"),"8","#"),"7","#"),"6","#"),"5","#"),"4","#"),"3","#"),"2","#"),"1","#"),"0","#"),CHAR(10),""),"$",""),"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'!H42),_xlfn.FORMULATEXT('#_2 Loan '!H42),'#_2 Loan '!H42),"9","#"),"8","#"),"7","#"),"6","#"),"5","#"),"4","#"),"3","#"),"2","#"),"1","#"),"0","#"),CHAR(10),""),"$","")," ",""),",","@"),"&gt;","@"),"&lt;","@"),"=","@"),")","@"),"(","@"),"^","@"),"/","@"),"+","@"),"*","@"),"-","@"),"@#","")))/2,TRUE,FALSE),"HardCodeMsg",IF(LEN(IF(_xlfn.ISFORMULA('2 Loan '!H42),_xlfn.FORMULATEXT('2 Loan '!H42),'2 Loan '!H42))-LEN(SUBSTITUTE(IF(_xlfn.ISFORMULA('2 Loan '!H42),_xlfn.FORMULATEXT('2 Loan '!H42),'2 Loan '!H42),"""",""))&gt;LEN(IF(_xlfn.ISFORMULA('#_2 Loan '!H42),_xlfn.FORMULATEXT('#_2 Loan '!H42),'#_2 Loan '!H42))-LEN(SUBSTITUTE(IF(_xlfn.ISFORMULA('#_2 Loan '!H42),_xlfn.FORMULATEXT('#_2 Loan '!H42),'#_2 Loan '!H42),"""","")),TRUE,FALSE),"HardQuoteMsg",IF(LEN(IF(_xlfn.ISFORMULA('2 Loan '!H42),_xlfn.FORMULATEXT('2 Loan '!H42),'2 Loan '!H42))-LEN(SUBSTITUTE(IF(_xlfn.ISFORMULA('2 Loan '!H42),_xlfn.FORMULATEXT('2 Loan '!H42),'2 Loan '!H42),"$",""))&lt;0.5*(LEN(IF(_xlfn.ISFORMULA('#_2 Loan '!H42),_xlfn.FORMULATEXT('#_2 Loan '!H42),'#_2 Loan '!H42))-LEN(SUBSTITUTE(IF(_xlfn.ISFORMULA('#_2 Loan '!H42),_xlfn.FORMULATEXT('#_2 Loan '!H42),'#_2 Loan '!H42),"$",""))),TRUE,FALSE),"MissingAbsMsg",TRUE,"PerfectMsg")</f>
        <v/>
      </c>
      <c r="I42" s="342" t="str">
        <f ca="1">_xlfn.IFS(ISBLANK('2 Loan '!I42),"",IF(NOT(ISNA('#_2 Loan '!I42)),IF(ISNA('2 Loan '!I42),TRUE,FALSE),FALSE),"StuNAMsg",IF(AND(ISNA('#_2 Loan '!I42),ISNA('2 Loan '!I42)),TRUE,FALSE),"PerfectMsg",IF(NOT(ISERROR('#_2 Loan '!I42)),IF(ISERROR('2 Loan '!I42),TRUE,FALSE),FALSE),"StuErrorMsg",IF(TYPE('#_2 Loan '!I42)&lt;&gt;TYPE('2 Loan '!I42),TRUE,FALSE),"WrongTypeMsg",IF(_xlfn.ISFORMULA('#_2 Loan '!I42),IF(NOT(_xlfn.ISFORMULA('2 Loan '!I42)),TRUE),FALSE),"MissingFormulaMsg",IF(NOT(AND(ISNUMBER(FIND("[",_xlfn.FORMULATEXT('#_2 Loan '!I42))),ISNUMBER(FIND("!",_xlfn.FORMULATEXT('#_2 Loan '!I42))))),AND(ISNUMBER(FIND("[",_xlfn.FORMULATEXT('2 Loan '!I42))),ISNUMBER(FIND("!",_xlfn.FORMULATEXT('2 Loan '!I42)))),FALSE),"ExternalRefsMsg",IF(ISNUMBER('#_2 Loan '!I42),IF(ABS('#_2 Loan '!I42-'2 Loan '!I42)&gt;0.00001,TRUE,FALSE),IF('#_2 Loan '!I42&lt;&gt;'2 Loan '!I42,TRUE,FALSE)),IF(ISNUMBER('#_2 Loan '!I42),IF('#_2 Loan '!I42&gt;'2 Loan '!I42,"TooLow","TooHigh"),"WrongAnswer"),NOT(_xlfn.ISFORMULA('#_2 Loan '!I42)),"PerfectMsg",IF((LEN(SUBSTITUTE(SUBSTITUTE(SUBSTITUTE(SUBSTITUTE(SUBSTITUTE(SUBSTITUTE(SUBSTITUTE(SUBSTITUTE(SUBSTITUTE(SUBSTITUTE(SUBSTITUTE(SUBSTITUTE(SUBSTITUTE(SUBSTITUTE(SUBSTITUTE(SUBSTITUTE(SUBSTITUTE(SUBSTITUTE(SUBSTITUTE(SUBSTITUTE(SUBSTITUTE(SUBSTITUTE(SUBSTITUTE(SUBSTITUTE(IF(_xlfn.ISFORMULA('2 Loan '!I42),_xlfn.FORMULATEXT('2 Loan '!I42),'2 Loan '!I42),"9","#"),"8","#"),"7","#"),"6","#"),"5","#"),"4","#"),"3","#"),"2","#"),"1","#"),"0","#"),CHAR(10),""),"$",""),"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'!I42),_xlfn.FORMULATEXT('2 Loan '!I42),'2 Loan '!I42),"9","#"),"8","#"),"7","#"),"6","#"),"5","#"),"4","#"),"3","#"),"2","#"),"1","#"),"0","#"),CHAR(10),""),"$",""),"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'!I42),_xlfn.FORMULATEXT('#_2 Loan '!I42),'#_2 Loan '!I42),"9","#"),"8","#"),"7","#"),"6","#"),"5","#"),"4","#"),"3","#"),"2","#"),"1","#"),"0","#"),CHAR(10),""),"$",""),"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'!I42),_xlfn.FORMULATEXT('#_2 Loan '!I42),'#_2 Loan '!I42),"9","#"),"8","#"),"7","#"),"6","#"),"5","#"),"4","#"),"3","#"),"2","#"),"1","#"),"0","#"),CHAR(10),""),"$","")," ",""),",","@"),"&gt;","@"),"&lt;","@"),"=","@"),")","@"),"(","@"),"^","@"),"/","@"),"+","@"),"*","@"),"-","@"),"@#","")))/2,TRUE,FALSE),"HardCodeMsg",IF(LEN(IF(_xlfn.ISFORMULA('2 Loan '!I42),_xlfn.FORMULATEXT('2 Loan '!I42),'2 Loan '!I42))-LEN(SUBSTITUTE(IF(_xlfn.ISFORMULA('2 Loan '!I42),_xlfn.FORMULATEXT('2 Loan '!I42),'2 Loan '!I42),"""",""))&gt;LEN(IF(_xlfn.ISFORMULA('#_2 Loan '!I42),_xlfn.FORMULATEXT('#_2 Loan '!I42),'#_2 Loan '!I42))-LEN(SUBSTITUTE(IF(_xlfn.ISFORMULA('#_2 Loan '!I42),_xlfn.FORMULATEXT('#_2 Loan '!I42),'#_2 Loan '!I42),"""","")),TRUE,FALSE),"HardQuoteMsg",IF(LEN(IF(_xlfn.ISFORMULA('2 Loan '!I42),_xlfn.FORMULATEXT('2 Loan '!I42),'2 Loan '!I42))-LEN(SUBSTITUTE(IF(_xlfn.ISFORMULA('2 Loan '!I42),_xlfn.FORMULATEXT('2 Loan '!I42),'2 Loan '!I42),"$",""))&lt;0.5*(LEN(IF(_xlfn.ISFORMULA('#_2 Loan '!I42),_xlfn.FORMULATEXT('#_2 Loan '!I42),'#_2 Loan '!I42))-LEN(SUBSTITUTE(IF(_xlfn.ISFORMULA('#_2 Loan '!I42),_xlfn.FORMULATEXT('#_2 Loan '!I42),'#_2 Loan '!I42),"$",""))),TRUE,FALSE),"MissingAbsMsg",TRUE,"PerfectMsg")</f>
        <v/>
      </c>
      <c r="J42" s="301" t="str">
        <f ca="1">_xlfn.IFS(ISBLANK('2 Loan '!J42),"",IF(NOT(ISNA('#_2 Loan '!J42)),IF(ISNA('2 Loan '!J42),TRUE,FALSE),FALSE),"StuNAMsg",IF(AND(ISNA('#_2 Loan '!J42),ISNA('2 Loan '!J42)),TRUE,FALSE),"PerfectMsg",IF(NOT(ISERROR('#_2 Loan '!J42)),IF(ISERROR('2 Loan '!J42),TRUE,FALSE),FALSE),"StuErrorMsg",IF(TYPE('#_2 Loan '!J42)&lt;&gt;TYPE('2 Loan '!J42),TRUE,FALSE),"WrongTypeMsg",IF(_xlfn.ISFORMULA('#_2 Loan '!J42),IF(NOT(_xlfn.ISFORMULA('2 Loan '!J42)),TRUE),FALSE),"MissingFormulaMsg",IF(NOT(AND(ISNUMBER(FIND("[",_xlfn.FORMULATEXT('#_2 Loan '!J42))),ISNUMBER(FIND("!",_xlfn.FORMULATEXT('#_2 Loan '!J42))))),AND(ISNUMBER(FIND("[",_xlfn.FORMULATEXT('2 Loan '!J42))),ISNUMBER(FIND("!",_xlfn.FORMULATEXT('2 Loan '!J42)))),FALSE),"ExternalRefsMsg",IF(ISNUMBER('#_2 Loan '!J42),IF(ABS('#_2 Loan '!J42-'2 Loan '!J42)&gt;0.00001,TRUE,FALSE),IF('#_2 Loan '!J42&lt;&gt;'2 Loan '!J42,TRUE,FALSE)),IF(ISNUMBER('#_2 Loan '!J42),IF('#_2 Loan '!J42&gt;'2 Loan '!J42,"TooLow","TooHigh"),"WrongAnswer"),NOT(_xlfn.ISFORMULA('#_2 Loan '!J42)),"PerfectMsg",IF((LEN(SUBSTITUTE(SUBSTITUTE(SUBSTITUTE(SUBSTITUTE(SUBSTITUTE(SUBSTITUTE(SUBSTITUTE(SUBSTITUTE(SUBSTITUTE(SUBSTITUTE(SUBSTITUTE(SUBSTITUTE(SUBSTITUTE(SUBSTITUTE(SUBSTITUTE(SUBSTITUTE(SUBSTITUTE(SUBSTITUTE(SUBSTITUTE(SUBSTITUTE(SUBSTITUTE(SUBSTITUTE(SUBSTITUTE(SUBSTITUTE(IF(_xlfn.ISFORMULA('2 Loan '!J42),_xlfn.FORMULATEXT('2 Loan '!J42),'2 Loan '!J42),"9","#"),"8","#"),"7","#"),"6","#"),"5","#"),"4","#"),"3","#"),"2","#"),"1","#"),"0","#"),CHAR(10),""),"$",""),"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'!J42),_xlfn.FORMULATEXT('2 Loan '!J42),'2 Loan '!J42),"9","#"),"8","#"),"7","#"),"6","#"),"5","#"),"4","#"),"3","#"),"2","#"),"1","#"),"0","#"),CHAR(10),""),"$",""),"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'!J42),_xlfn.FORMULATEXT('#_2 Loan '!J42),'#_2 Loan '!J42),"9","#"),"8","#"),"7","#"),"6","#"),"5","#"),"4","#"),"3","#"),"2","#"),"1","#"),"0","#"),CHAR(10),""),"$",""),"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'!J42),_xlfn.FORMULATEXT('#_2 Loan '!J42),'#_2 Loan '!J42),"9","#"),"8","#"),"7","#"),"6","#"),"5","#"),"4","#"),"3","#"),"2","#"),"1","#"),"0","#"),CHAR(10),""),"$","")," ",""),",","@"),"&gt;","@"),"&lt;","@"),"=","@"),")","@"),"(","@"),"^","@"),"/","@"),"+","@"),"*","@"),"-","@"),"@#","")))/2,TRUE,FALSE),"HardCodeMsg",IF(LEN(IF(_xlfn.ISFORMULA('2 Loan '!J42),_xlfn.FORMULATEXT('2 Loan '!J42),'2 Loan '!J42))-LEN(SUBSTITUTE(IF(_xlfn.ISFORMULA('2 Loan '!J42),_xlfn.FORMULATEXT('2 Loan '!J42),'2 Loan '!J42),"""",""))&gt;LEN(IF(_xlfn.ISFORMULA('#_2 Loan '!J42),_xlfn.FORMULATEXT('#_2 Loan '!J42),'#_2 Loan '!J42))-LEN(SUBSTITUTE(IF(_xlfn.ISFORMULA('#_2 Loan '!J42),_xlfn.FORMULATEXT('#_2 Loan '!J42),'#_2 Loan '!J42),"""","")),TRUE,FALSE),"HardQuoteMsg",IF(LEN(IF(_xlfn.ISFORMULA('2 Loan '!J42),_xlfn.FORMULATEXT('2 Loan '!J42),'2 Loan '!J42))-LEN(SUBSTITUTE(IF(_xlfn.ISFORMULA('2 Loan '!J42),_xlfn.FORMULATEXT('2 Loan '!J42),'2 Loan '!J42),"$",""))&lt;0.5*(LEN(IF(_xlfn.ISFORMULA('#_2 Loan '!J42),_xlfn.FORMULATEXT('#_2 Loan '!J42),'#_2 Loan '!J42))-LEN(SUBSTITUTE(IF(_xlfn.ISFORMULA('#_2 Loan '!J42),_xlfn.FORMULATEXT('#_2 Loan '!J42),'#_2 Loan '!J42),"$",""))),TRUE,FALSE),"MissingAbsMsg",TRUE,"PerfectMsg")</f>
        <v/>
      </c>
    </row>
    <row r="43" spans="5:10" s="286" customFormat="1" x14ac:dyDescent="0.15">
      <c r="E43" s="343">
        <v>0</v>
      </c>
      <c r="F43" s="341">
        <v>0</v>
      </c>
      <c r="G43" s="344">
        <v>0</v>
      </c>
      <c r="H43" s="342" t="str">
        <f ca="1">_xlfn.IFS(ISBLANK('2 Loan '!H43),"",IF(NOT(ISNA('#_2 Loan '!H43)),IF(ISNA('2 Loan '!H43),TRUE,FALSE),FALSE),"StuNAMsg",IF(AND(ISNA('#_2 Loan '!H43),ISNA('2 Loan '!H43)),TRUE,FALSE),"PerfectMsg",IF(NOT(ISERROR('#_2 Loan '!H43)),IF(ISERROR('2 Loan '!H43),TRUE,FALSE),FALSE),"StuErrorMsg",IF(TYPE('#_2 Loan '!H43)&lt;&gt;TYPE('2 Loan '!H43),TRUE,FALSE),"WrongTypeMsg",IF(_xlfn.ISFORMULA('#_2 Loan '!H43),IF(NOT(_xlfn.ISFORMULA('2 Loan '!H43)),TRUE),FALSE),"MissingFormulaMsg",IF(NOT(AND(ISNUMBER(FIND("[",_xlfn.FORMULATEXT('#_2 Loan '!H43))),ISNUMBER(FIND("!",_xlfn.FORMULATEXT('#_2 Loan '!H43))))),AND(ISNUMBER(FIND("[",_xlfn.FORMULATEXT('2 Loan '!H43))),ISNUMBER(FIND("!",_xlfn.FORMULATEXT('2 Loan '!H43)))),FALSE),"ExternalRefsMsg",IF(ISNUMBER('#_2 Loan '!H43),IF(ABS('#_2 Loan '!H43-'2 Loan '!H43)&gt;0.00001,TRUE,FALSE),IF('#_2 Loan '!H43&lt;&gt;'2 Loan '!H43,TRUE,FALSE)),IF(ISNUMBER('#_2 Loan '!H43),IF('#_2 Loan '!H43&gt;'2 Loan '!H43,"TooLow","TooHigh"),"WrongAnswer"),NOT(_xlfn.ISFORMULA('#_2 Loan '!H43)),"PerfectMsg",IF((LEN(SUBSTITUTE(SUBSTITUTE(SUBSTITUTE(SUBSTITUTE(SUBSTITUTE(SUBSTITUTE(SUBSTITUTE(SUBSTITUTE(SUBSTITUTE(SUBSTITUTE(SUBSTITUTE(SUBSTITUTE(SUBSTITUTE(SUBSTITUTE(SUBSTITUTE(SUBSTITUTE(SUBSTITUTE(SUBSTITUTE(SUBSTITUTE(SUBSTITUTE(SUBSTITUTE(SUBSTITUTE(SUBSTITUTE(SUBSTITUTE(IF(_xlfn.ISFORMULA('2 Loan '!H43),_xlfn.FORMULATEXT('2 Loan '!H43),'2 Loan '!H43),"9","#"),"8","#"),"7","#"),"6","#"),"5","#"),"4","#"),"3","#"),"2","#"),"1","#"),"0","#"),CHAR(10),""),"$",""),"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'!H43),_xlfn.FORMULATEXT('2 Loan '!H43),'2 Loan '!H43),"9","#"),"8","#"),"7","#"),"6","#"),"5","#"),"4","#"),"3","#"),"2","#"),"1","#"),"0","#"),CHAR(10),""),"$",""),"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'!H43),_xlfn.FORMULATEXT('#_2 Loan '!H43),'#_2 Loan '!H43),"9","#"),"8","#"),"7","#"),"6","#"),"5","#"),"4","#"),"3","#"),"2","#"),"1","#"),"0","#"),CHAR(10),""),"$",""),"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'!H43),_xlfn.FORMULATEXT('#_2 Loan '!H43),'#_2 Loan '!H43),"9","#"),"8","#"),"7","#"),"6","#"),"5","#"),"4","#"),"3","#"),"2","#"),"1","#"),"0","#"),CHAR(10),""),"$","")," ",""),",","@"),"&gt;","@"),"&lt;","@"),"=","@"),")","@"),"(","@"),"^","@"),"/","@"),"+","@"),"*","@"),"-","@"),"@#","")))/2,TRUE,FALSE),"HardCodeMsg",IF(LEN(IF(_xlfn.ISFORMULA('2 Loan '!H43),_xlfn.FORMULATEXT('2 Loan '!H43),'2 Loan '!H43))-LEN(SUBSTITUTE(IF(_xlfn.ISFORMULA('2 Loan '!H43),_xlfn.FORMULATEXT('2 Loan '!H43),'2 Loan '!H43),"""",""))&gt;LEN(IF(_xlfn.ISFORMULA('#_2 Loan '!H43),_xlfn.FORMULATEXT('#_2 Loan '!H43),'#_2 Loan '!H43))-LEN(SUBSTITUTE(IF(_xlfn.ISFORMULA('#_2 Loan '!H43),_xlfn.FORMULATEXT('#_2 Loan '!H43),'#_2 Loan '!H43),"""","")),TRUE,FALSE),"HardQuoteMsg",IF(LEN(IF(_xlfn.ISFORMULA('2 Loan '!H43),_xlfn.FORMULATEXT('2 Loan '!H43),'2 Loan '!H43))-LEN(SUBSTITUTE(IF(_xlfn.ISFORMULA('2 Loan '!H43),_xlfn.FORMULATEXT('2 Loan '!H43),'2 Loan '!H43),"$",""))&lt;0.5*(LEN(IF(_xlfn.ISFORMULA('#_2 Loan '!H43),_xlfn.FORMULATEXT('#_2 Loan '!H43),'#_2 Loan '!H43))-LEN(SUBSTITUTE(IF(_xlfn.ISFORMULA('#_2 Loan '!H43),_xlfn.FORMULATEXT('#_2 Loan '!H43),'#_2 Loan '!H43),"$",""))),TRUE,FALSE),"MissingAbsMsg",TRUE,"PerfectMsg")</f>
        <v/>
      </c>
      <c r="I43" s="342" t="str">
        <f ca="1">_xlfn.IFS(ISBLANK('2 Loan '!I43),"",IF(NOT(ISNA('#_2 Loan '!I43)),IF(ISNA('2 Loan '!I43),TRUE,FALSE),FALSE),"StuNAMsg",IF(AND(ISNA('#_2 Loan '!I43),ISNA('2 Loan '!I43)),TRUE,FALSE),"PerfectMsg",IF(NOT(ISERROR('#_2 Loan '!I43)),IF(ISERROR('2 Loan '!I43),TRUE,FALSE),FALSE),"StuErrorMsg",IF(TYPE('#_2 Loan '!I43)&lt;&gt;TYPE('2 Loan '!I43),TRUE,FALSE),"WrongTypeMsg",IF(_xlfn.ISFORMULA('#_2 Loan '!I43),IF(NOT(_xlfn.ISFORMULA('2 Loan '!I43)),TRUE),FALSE),"MissingFormulaMsg",IF(NOT(AND(ISNUMBER(FIND("[",_xlfn.FORMULATEXT('#_2 Loan '!I43))),ISNUMBER(FIND("!",_xlfn.FORMULATEXT('#_2 Loan '!I43))))),AND(ISNUMBER(FIND("[",_xlfn.FORMULATEXT('2 Loan '!I43))),ISNUMBER(FIND("!",_xlfn.FORMULATEXT('2 Loan '!I43)))),FALSE),"ExternalRefsMsg",IF(ISNUMBER('#_2 Loan '!I43),IF(ABS('#_2 Loan '!I43-'2 Loan '!I43)&gt;0.00001,TRUE,FALSE),IF('#_2 Loan '!I43&lt;&gt;'2 Loan '!I43,TRUE,FALSE)),IF(ISNUMBER('#_2 Loan '!I43),IF('#_2 Loan '!I43&gt;'2 Loan '!I43,"TooLow","TooHigh"),"WrongAnswer"),NOT(_xlfn.ISFORMULA('#_2 Loan '!I43)),"PerfectMsg",IF((LEN(SUBSTITUTE(SUBSTITUTE(SUBSTITUTE(SUBSTITUTE(SUBSTITUTE(SUBSTITUTE(SUBSTITUTE(SUBSTITUTE(SUBSTITUTE(SUBSTITUTE(SUBSTITUTE(SUBSTITUTE(SUBSTITUTE(SUBSTITUTE(SUBSTITUTE(SUBSTITUTE(SUBSTITUTE(SUBSTITUTE(SUBSTITUTE(SUBSTITUTE(SUBSTITUTE(SUBSTITUTE(SUBSTITUTE(SUBSTITUTE(IF(_xlfn.ISFORMULA('2 Loan '!I43),_xlfn.FORMULATEXT('2 Loan '!I43),'2 Loan '!I43),"9","#"),"8","#"),"7","#"),"6","#"),"5","#"),"4","#"),"3","#"),"2","#"),"1","#"),"0","#"),CHAR(10),""),"$",""),"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'!I43),_xlfn.FORMULATEXT('2 Loan '!I43),'2 Loan '!I43),"9","#"),"8","#"),"7","#"),"6","#"),"5","#"),"4","#"),"3","#"),"2","#"),"1","#"),"0","#"),CHAR(10),""),"$",""),"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'!I43),_xlfn.FORMULATEXT('#_2 Loan '!I43),'#_2 Loan '!I43),"9","#"),"8","#"),"7","#"),"6","#"),"5","#"),"4","#"),"3","#"),"2","#"),"1","#"),"0","#"),CHAR(10),""),"$",""),"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'!I43),_xlfn.FORMULATEXT('#_2 Loan '!I43),'#_2 Loan '!I43),"9","#"),"8","#"),"7","#"),"6","#"),"5","#"),"4","#"),"3","#"),"2","#"),"1","#"),"0","#"),CHAR(10),""),"$","")," ",""),",","@"),"&gt;","@"),"&lt;","@"),"=","@"),")","@"),"(","@"),"^","@"),"/","@"),"+","@"),"*","@"),"-","@"),"@#","")))/2,TRUE,FALSE),"HardCodeMsg",IF(LEN(IF(_xlfn.ISFORMULA('2 Loan '!I43),_xlfn.FORMULATEXT('2 Loan '!I43),'2 Loan '!I43))-LEN(SUBSTITUTE(IF(_xlfn.ISFORMULA('2 Loan '!I43),_xlfn.FORMULATEXT('2 Loan '!I43),'2 Loan '!I43),"""",""))&gt;LEN(IF(_xlfn.ISFORMULA('#_2 Loan '!I43),_xlfn.FORMULATEXT('#_2 Loan '!I43),'#_2 Loan '!I43))-LEN(SUBSTITUTE(IF(_xlfn.ISFORMULA('#_2 Loan '!I43),_xlfn.FORMULATEXT('#_2 Loan '!I43),'#_2 Loan '!I43),"""","")),TRUE,FALSE),"HardQuoteMsg",IF(LEN(IF(_xlfn.ISFORMULA('2 Loan '!I43),_xlfn.FORMULATEXT('2 Loan '!I43),'2 Loan '!I43))-LEN(SUBSTITUTE(IF(_xlfn.ISFORMULA('2 Loan '!I43),_xlfn.FORMULATEXT('2 Loan '!I43),'2 Loan '!I43),"$",""))&lt;0.5*(LEN(IF(_xlfn.ISFORMULA('#_2 Loan '!I43),_xlfn.FORMULATEXT('#_2 Loan '!I43),'#_2 Loan '!I43))-LEN(SUBSTITUTE(IF(_xlfn.ISFORMULA('#_2 Loan '!I43),_xlfn.FORMULATEXT('#_2 Loan '!I43),'#_2 Loan '!I43),"$",""))),TRUE,FALSE),"MissingAbsMsg",TRUE,"PerfectMsg")</f>
        <v/>
      </c>
      <c r="J43" s="301" t="str">
        <f ca="1">_xlfn.IFS(ISBLANK('2 Loan '!J43),"",IF(NOT(ISNA('#_2 Loan '!J43)),IF(ISNA('2 Loan '!J43),TRUE,FALSE),FALSE),"StuNAMsg",IF(AND(ISNA('#_2 Loan '!J43),ISNA('2 Loan '!J43)),TRUE,FALSE),"PerfectMsg",IF(NOT(ISERROR('#_2 Loan '!J43)),IF(ISERROR('2 Loan '!J43),TRUE,FALSE),FALSE),"StuErrorMsg",IF(TYPE('#_2 Loan '!J43)&lt;&gt;TYPE('2 Loan '!J43),TRUE,FALSE),"WrongTypeMsg",IF(_xlfn.ISFORMULA('#_2 Loan '!J43),IF(NOT(_xlfn.ISFORMULA('2 Loan '!J43)),TRUE),FALSE),"MissingFormulaMsg",IF(NOT(AND(ISNUMBER(FIND("[",_xlfn.FORMULATEXT('#_2 Loan '!J43))),ISNUMBER(FIND("!",_xlfn.FORMULATEXT('#_2 Loan '!J43))))),AND(ISNUMBER(FIND("[",_xlfn.FORMULATEXT('2 Loan '!J43))),ISNUMBER(FIND("!",_xlfn.FORMULATEXT('2 Loan '!J43)))),FALSE),"ExternalRefsMsg",IF(ISNUMBER('#_2 Loan '!J43),IF(ABS('#_2 Loan '!J43-'2 Loan '!J43)&gt;0.00001,TRUE,FALSE),IF('#_2 Loan '!J43&lt;&gt;'2 Loan '!J43,TRUE,FALSE)),IF(ISNUMBER('#_2 Loan '!J43),IF('#_2 Loan '!J43&gt;'2 Loan '!J43,"TooLow","TooHigh"),"WrongAnswer"),NOT(_xlfn.ISFORMULA('#_2 Loan '!J43)),"PerfectMsg",IF((LEN(SUBSTITUTE(SUBSTITUTE(SUBSTITUTE(SUBSTITUTE(SUBSTITUTE(SUBSTITUTE(SUBSTITUTE(SUBSTITUTE(SUBSTITUTE(SUBSTITUTE(SUBSTITUTE(SUBSTITUTE(SUBSTITUTE(SUBSTITUTE(SUBSTITUTE(SUBSTITUTE(SUBSTITUTE(SUBSTITUTE(SUBSTITUTE(SUBSTITUTE(SUBSTITUTE(SUBSTITUTE(SUBSTITUTE(SUBSTITUTE(IF(_xlfn.ISFORMULA('2 Loan '!J43),_xlfn.FORMULATEXT('2 Loan '!J43),'2 Loan '!J43),"9","#"),"8","#"),"7","#"),"6","#"),"5","#"),"4","#"),"3","#"),"2","#"),"1","#"),"0","#"),CHAR(10),""),"$",""),"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'!J43),_xlfn.FORMULATEXT('2 Loan '!J43),'2 Loan '!J43),"9","#"),"8","#"),"7","#"),"6","#"),"5","#"),"4","#"),"3","#"),"2","#"),"1","#"),"0","#"),CHAR(10),""),"$",""),"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'!J43),_xlfn.FORMULATEXT('#_2 Loan '!J43),'#_2 Loan '!J43),"9","#"),"8","#"),"7","#"),"6","#"),"5","#"),"4","#"),"3","#"),"2","#"),"1","#"),"0","#"),CHAR(10),""),"$",""),"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'!J43),_xlfn.FORMULATEXT('#_2 Loan '!J43),'#_2 Loan '!J43),"9","#"),"8","#"),"7","#"),"6","#"),"5","#"),"4","#"),"3","#"),"2","#"),"1","#"),"0","#"),CHAR(10),""),"$","")," ",""),",","@"),"&gt;","@"),"&lt;","@"),"=","@"),")","@"),"(","@"),"^","@"),"/","@"),"+","@"),"*","@"),"-","@"),"@#","")))/2,TRUE,FALSE),"HardCodeMsg",IF(LEN(IF(_xlfn.ISFORMULA('2 Loan '!J43),_xlfn.FORMULATEXT('2 Loan '!J43),'2 Loan '!J43))-LEN(SUBSTITUTE(IF(_xlfn.ISFORMULA('2 Loan '!J43),_xlfn.FORMULATEXT('2 Loan '!J43),'2 Loan '!J43),"""",""))&gt;LEN(IF(_xlfn.ISFORMULA('#_2 Loan '!J43),_xlfn.FORMULATEXT('#_2 Loan '!J43),'#_2 Loan '!J43))-LEN(SUBSTITUTE(IF(_xlfn.ISFORMULA('#_2 Loan '!J43),_xlfn.FORMULATEXT('#_2 Loan '!J43),'#_2 Loan '!J43),"""","")),TRUE,FALSE),"HardQuoteMsg",IF(LEN(IF(_xlfn.ISFORMULA('2 Loan '!J43),_xlfn.FORMULATEXT('2 Loan '!J43),'2 Loan '!J43))-LEN(SUBSTITUTE(IF(_xlfn.ISFORMULA('2 Loan '!J43),_xlfn.FORMULATEXT('2 Loan '!J43),'2 Loan '!J43),"$",""))&lt;0.5*(LEN(IF(_xlfn.ISFORMULA('#_2 Loan '!J43),_xlfn.FORMULATEXT('#_2 Loan '!J43),'#_2 Loan '!J43))-LEN(SUBSTITUTE(IF(_xlfn.ISFORMULA('#_2 Loan '!J43),_xlfn.FORMULATEXT('#_2 Loan '!J43),'#_2 Loan '!J43),"$",""))),TRUE,FALSE),"MissingAbsMsg",TRUE,"PerfectMsg")</f>
        <v/>
      </c>
    </row>
    <row r="44" spans="5:10" s="286" customFormat="1" x14ac:dyDescent="0.15">
      <c r="E44" s="343">
        <v>0</v>
      </c>
      <c r="F44" s="341">
        <v>0</v>
      </c>
      <c r="G44" s="344">
        <v>0</v>
      </c>
      <c r="H44" s="342" t="str">
        <f ca="1">_xlfn.IFS(ISBLANK('2 Loan '!H44),"",IF(NOT(ISNA('#_2 Loan '!H44)),IF(ISNA('2 Loan '!H44),TRUE,FALSE),FALSE),"StuNAMsg",IF(AND(ISNA('#_2 Loan '!H44),ISNA('2 Loan '!H44)),TRUE,FALSE),"PerfectMsg",IF(NOT(ISERROR('#_2 Loan '!H44)),IF(ISERROR('2 Loan '!H44),TRUE,FALSE),FALSE),"StuErrorMsg",IF(TYPE('#_2 Loan '!H44)&lt;&gt;TYPE('2 Loan '!H44),TRUE,FALSE),"WrongTypeMsg",IF(_xlfn.ISFORMULA('#_2 Loan '!H44),IF(NOT(_xlfn.ISFORMULA('2 Loan '!H44)),TRUE),FALSE),"MissingFormulaMsg",IF(NOT(AND(ISNUMBER(FIND("[",_xlfn.FORMULATEXT('#_2 Loan '!H44))),ISNUMBER(FIND("!",_xlfn.FORMULATEXT('#_2 Loan '!H44))))),AND(ISNUMBER(FIND("[",_xlfn.FORMULATEXT('2 Loan '!H44))),ISNUMBER(FIND("!",_xlfn.FORMULATEXT('2 Loan '!H44)))),FALSE),"ExternalRefsMsg",IF(ISNUMBER('#_2 Loan '!H44),IF(ABS('#_2 Loan '!H44-'2 Loan '!H44)&gt;0.00001,TRUE,FALSE),IF('#_2 Loan '!H44&lt;&gt;'2 Loan '!H44,TRUE,FALSE)),IF(ISNUMBER('#_2 Loan '!H44),IF('#_2 Loan '!H44&gt;'2 Loan '!H44,"TooLow","TooHigh"),"WrongAnswer"),NOT(_xlfn.ISFORMULA('#_2 Loan '!H44)),"PerfectMsg",IF((LEN(SUBSTITUTE(SUBSTITUTE(SUBSTITUTE(SUBSTITUTE(SUBSTITUTE(SUBSTITUTE(SUBSTITUTE(SUBSTITUTE(SUBSTITUTE(SUBSTITUTE(SUBSTITUTE(SUBSTITUTE(SUBSTITUTE(SUBSTITUTE(SUBSTITUTE(SUBSTITUTE(SUBSTITUTE(SUBSTITUTE(SUBSTITUTE(SUBSTITUTE(SUBSTITUTE(SUBSTITUTE(SUBSTITUTE(SUBSTITUTE(IF(_xlfn.ISFORMULA('2 Loan '!H44),_xlfn.FORMULATEXT('2 Loan '!H44),'2 Loan '!H44),"9","#"),"8","#"),"7","#"),"6","#"),"5","#"),"4","#"),"3","#"),"2","#"),"1","#"),"0","#"),CHAR(10),""),"$",""),"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'!H44),_xlfn.FORMULATEXT('2 Loan '!H44),'2 Loan '!H44),"9","#"),"8","#"),"7","#"),"6","#"),"5","#"),"4","#"),"3","#"),"2","#"),"1","#"),"0","#"),CHAR(10),""),"$",""),"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'!H44),_xlfn.FORMULATEXT('#_2 Loan '!H44),'#_2 Loan '!H44),"9","#"),"8","#"),"7","#"),"6","#"),"5","#"),"4","#"),"3","#"),"2","#"),"1","#"),"0","#"),CHAR(10),""),"$",""),"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'!H44),_xlfn.FORMULATEXT('#_2 Loan '!H44),'#_2 Loan '!H44),"9","#"),"8","#"),"7","#"),"6","#"),"5","#"),"4","#"),"3","#"),"2","#"),"1","#"),"0","#"),CHAR(10),""),"$","")," ",""),",","@"),"&gt;","@"),"&lt;","@"),"=","@"),")","@"),"(","@"),"^","@"),"/","@"),"+","@"),"*","@"),"-","@"),"@#","")))/2,TRUE,FALSE),"HardCodeMsg",IF(LEN(IF(_xlfn.ISFORMULA('2 Loan '!H44),_xlfn.FORMULATEXT('2 Loan '!H44),'2 Loan '!H44))-LEN(SUBSTITUTE(IF(_xlfn.ISFORMULA('2 Loan '!H44),_xlfn.FORMULATEXT('2 Loan '!H44),'2 Loan '!H44),"""",""))&gt;LEN(IF(_xlfn.ISFORMULA('#_2 Loan '!H44),_xlfn.FORMULATEXT('#_2 Loan '!H44),'#_2 Loan '!H44))-LEN(SUBSTITUTE(IF(_xlfn.ISFORMULA('#_2 Loan '!H44),_xlfn.FORMULATEXT('#_2 Loan '!H44),'#_2 Loan '!H44),"""","")),TRUE,FALSE),"HardQuoteMsg",IF(LEN(IF(_xlfn.ISFORMULA('2 Loan '!H44),_xlfn.FORMULATEXT('2 Loan '!H44),'2 Loan '!H44))-LEN(SUBSTITUTE(IF(_xlfn.ISFORMULA('2 Loan '!H44),_xlfn.FORMULATEXT('2 Loan '!H44),'2 Loan '!H44),"$",""))&lt;0.5*(LEN(IF(_xlfn.ISFORMULA('#_2 Loan '!H44),_xlfn.FORMULATEXT('#_2 Loan '!H44),'#_2 Loan '!H44))-LEN(SUBSTITUTE(IF(_xlfn.ISFORMULA('#_2 Loan '!H44),_xlfn.FORMULATEXT('#_2 Loan '!H44),'#_2 Loan '!H44),"$",""))),TRUE,FALSE),"MissingAbsMsg",TRUE,"PerfectMsg")</f>
        <v/>
      </c>
      <c r="I44" s="342" t="str">
        <f ca="1">_xlfn.IFS(ISBLANK('2 Loan '!I44),"",IF(NOT(ISNA('#_2 Loan '!I44)),IF(ISNA('2 Loan '!I44),TRUE,FALSE),FALSE),"StuNAMsg",IF(AND(ISNA('#_2 Loan '!I44),ISNA('2 Loan '!I44)),TRUE,FALSE),"PerfectMsg",IF(NOT(ISERROR('#_2 Loan '!I44)),IF(ISERROR('2 Loan '!I44),TRUE,FALSE),FALSE),"StuErrorMsg",IF(TYPE('#_2 Loan '!I44)&lt;&gt;TYPE('2 Loan '!I44),TRUE,FALSE),"WrongTypeMsg",IF(_xlfn.ISFORMULA('#_2 Loan '!I44),IF(NOT(_xlfn.ISFORMULA('2 Loan '!I44)),TRUE),FALSE),"MissingFormulaMsg",IF(NOT(AND(ISNUMBER(FIND("[",_xlfn.FORMULATEXT('#_2 Loan '!I44))),ISNUMBER(FIND("!",_xlfn.FORMULATEXT('#_2 Loan '!I44))))),AND(ISNUMBER(FIND("[",_xlfn.FORMULATEXT('2 Loan '!I44))),ISNUMBER(FIND("!",_xlfn.FORMULATEXT('2 Loan '!I44)))),FALSE),"ExternalRefsMsg",IF(ISNUMBER('#_2 Loan '!I44),IF(ABS('#_2 Loan '!I44-'2 Loan '!I44)&gt;0.00001,TRUE,FALSE),IF('#_2 Loan '!I44&lt;&gt;'2 Loan '!I44,TRUE,FALSE)),IF(ISNUMBER('#_2 Loan '!I44),IF('#_2 Loan '!I44&gt;'2 Loan '!I44,"TooLow","TooHigh"),"WrongAnswer"),NOT(_xlfn.ISFORMULA('#_2 Loan '!I44)),"PerfectMsg",IF((LEN(SUBSTITUTE(SUBSTITUTE(SUBSTITUTE(SUBSTITUTE(SUBSTITUTE(SUBSTITUTE(SUBSTITUTE(SUBSTITUTE(SUBSTITUTE(SUBSTITUTE(SUBSTITUTE(SUBSTITUTE(SUBSTITUTE(SUBSTITUTE(SUBSTITUTE(SUBSTITUTE(SUBSTITUTE(SUBSTITUTE(SUBSTITUTE(SUBSTITUTE(SUBSTITUTE(SUBSTITUTE(SUBSTITUTE(SUBSTITUTE(IF(_xlfn.ISFORMULA('2 Loan '!I44),_xlfn.FORMULATEXT('2 Loan '!I44),'2 Loan '!I44),"9","#"),"8","#"),"7","#"),"6","#"),"5","#"),"4","#"),"3","#"),"2","#"),"1","#"),"0","#"),CHAR(10),""),"$",""),"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'!I44),_xlfn.FORMULATEXT('2 Loan '!I44),'2 Loan '!I44),"9","#"),"8","#"),"7","#"),"6","#"),"5","#"),"4","#"),"3","#"),"2","#"),"1","#"),"0","#"),CHAR(10),""),"$",""),"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'!I44),_xlfn.FORMULATEXT('#_2 Loan '!I44),'#_2 Loan '!I44),"9","#"),"8","#"),"7","#"),"6","#"),"5","#"),"4","#"),"3","#"),"2","#"),"1","#"),"0","#"),CHAR(10),""),"$",""),"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'!I44),_xlfn.FORMULATEXT('#_2 Loan '!I44),'#_2 Loan '!I44),"9","#"),"8","#"),"7","#"),"6","#"),"5","#"),"4","#"),"3","#"),"2","#"),"1","#"),"0","#"),CHAR(10),""),"$","")," ",""),",","@"),"&gt;","@"),"&lt;","@"),"=","@"),")","@"),"(","@"),"^","@"),"/","@"),"+","@"),"*","@"),"-","@"),"@#","")))/2,TRUE,FALSE),"HardCodeMsg",IF(LEN(IF(_xlfn.ISFORMULA('2 Loan '!I44),_xlfn.FORMULATEXT('2 Loan '!I44),'2 Loan '!I44))-LEN(SUBSTITUTE(IF(_xlfn.ISFORMULA('2 Loan '!I44),_xlfn.FORMULATEXT('2 Loan '!I44),'2 Loan '!I44),"""",""))&gt;LEN(IF(_xlfn.ISFORMULA('#_2 Loan '!I44),_xlfn.FORMULATEXT('#_2 Loan '!I44),'#_2 Loan '!I44))-LEN(SUBSTITUTE(IF(_xlfn.ISFORMULA('#_2 Loan '!I44),_xlfn.FORMULATEXT('#_2 Loan '!I44),'#_2 Loan '!I44),"""","")),TRUE,FALSE),"HardQuoteMsg",IF(LEN(IF(_xlfn.ISFORMULA('2 Loan '!I44),_xlfn.FORMULATEXT('2 Loan '!I44),'2 Loan '!I44))-LEN(SUBSTITUTE(IF(_xlfn.ISFORMULA('2 Loan '!I44),_xlfn.FORMULATEXT('2 Loan '!I44),'2 Loan '!I44),"$",""))&lt;0.5*(LEN(IF(_xlfn.ISFORMULA('#_2 Loan '!I44),_xlfn.FORMULATEXT('#_2 Loan '!I44),'#_2 Loan '!I44))-LEN(SUBSTITUTE(IF(_xlfn.ISFORMULA('#_2 Loan '!I44),_xlfn.FORMULATEXT('#_2 Loan '!I44),'#_2 Loan '!I44),"$",""))),TRUE,FALSE),"MissingAbsMsg",TRUE,"PerfectMsg")</f>
        <v/>
      </c>
      <c r="J44" s="301" t="str">
        <f ca="1">_xlfn.IFS(ISBLANK('2 Loan '!J44),"",IF(NOT(ISNA('#_2 Loan '!J44)),IF(ISNA('2 Loan '!J44),TRUE,FALSE),FALSE),"StuNAMsg",IF(AND(ISNA('#_2 Loan '!J44),ISNA('2 Loan '!J44)),TRUE,FALSE),"PerfectMsg",IF(NOT(ISERROR('#_2 Loan '!J44)),IF(ISERROR('2 Loan '!J44),TRUE,FALSE),FALSE),"StuErrorMsg",IF(TYPE('#_2 Loan '!J44)&lt;&gt;TYPE('2 Loan '!J44),TRUE,FALSE),"WrongTypeMsg",IF(_xlfn.ISFORMULA('#_2 Loan '!J44),IF(NOT(_xlfn.ISFORMULA('2 Loan '!J44)),TRUE),FALSE),"MissingFormulaMsg",IF(NOT(AND(ISNUMBER(FIND("[",_xlfn.FORMULATEXT('#_2 Loan '!J44))),ISNUMBER(FIND("!",_xlfn.FORMULATEXT('#_2 Loan '!J44))))),AND(ISNUMBER(FIND("[",_xlfn.FORMULATEXT('2 Loan '!J44))),ISNUMBER(FIND("!",_xlfn.FORMULATEXT('2 Loan '!J44)))),FALSE),"ExternalRefsMsg",IF(ISNUMBER('#_2 Loan '!J44),IF(ABS('#_2 Loan '!J44-'2 Loan '!J44)&gt;0.00001,TRUE,FALSE),IF('#_2 Loan '!J44&lt;&gt;'2 Loan '!J44,TRUE,FALSE)),IF(ISNUMBER('#_2 Loan '!J44),IF('#_2 Loan '!J44&gt;'2 Loan '!J44,"TooLow","TooHigh"),"WrongAnswer"),NOT(_xlfn.ISFORMULA('#_2 Loan '!J44)),"PerfectMsg",IF((LEN(SUBSTITUTE(SUBSTITUTE(SUBSTITUTE(SUBSTITUTE(SUBSTITUTE(SUBSTITUTE(SUBSTITUTE(SUBSTITUTE(SUBSTITUTE(SUBSTITUTE(SUBSTITUTE(SUBSTITUTE(SUBSTITUTE(SUBSTITUTE(SUBSTITUTE(SUBSTITUTE(SUBSTITUTE(SUBSTITUTE(SUBSTITUTE(SUBSTITUTE(SUBSTITUTE(SUBSTITUTE(SUBSTITUTE(SUBSTITUTE(IF(_xlfn.ISFORMULA('2 Loan '!J44),_xlfn.FORMULATEXT('2 Loan '!J44),'2 Loan '!J44),"9","#"),"8","#"),"7","#"),"6","#"),"5","#"),"4","#"),"3","#"),"2","#"),"1","#"),"0","#"),CHAR(10),""),"$",""),"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'!J44),_xlfn.FORMULATEXT('2 Loan '!J44),'2 Loan '!J44),"9","#"),"8","#"),"7","#"),"6","#"),"5","#"),"4","#"),"3","#"),"2","#"),"1","#"),"0","#"),CHAR(10),""),"$",""),"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'!J44),_xlfn.FORMULATEXT('#_2 Loan '!J44),'#_2 Loan '!J44),"9","#"),"8","#"),"7","#"),"6","#"),"5","#"),"4","#"),"3","#"),"2","#"),"1","#"),"0","#"),CHAR(10),""),"$",""),"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'!J44),_xlfn.FORMULATEXT('#_2 Loan '!J44),'#_2 Loan '!J44),"9","#"),"8","#"),"7","#"),"6","#"),"5","#"),"4","#"),"3","#"),"2","#"),"1","#"),"0","#"),CHAR(10),""),"$","")," ",""),",","@"),"&gt;","@"),"&lt;","@"),"=","@"),")","@"),"(","@"),"^","@"),"/","@"),"+","@"),"*","@"),"-","@"),"@#","")))/2,TRUE,FALSE),"HardCodeMsg",IF(LEN(IF(_xlfn.ISFORMULA('2 Loan '!J44),_xlfn.FORMULATEXT('2 Loan '!J44),'2 Loan '!J44))-LEN(SUBSTITUTE(IF(_xlfn.ISFORMULA('2 Loan '!J44),_xlfn.FORMULATEXT('2 Loan '!J44),'2 Loan '!J44),"""",""))&gt;LEN(IF(_xlfn.ISFORMULA('#_2 Loan '!J44),_xlfn.FORMULATEXT('#_2 Loan '!J44),'#_2 Loan '!J44))-LEN(SUBSTITUTE(IF(_xlfn.ISFORMULA('#_2 Loan '!J44),_xlfn.FORMULATEXT('#_2 Loan '!J44),'#_2 Loan '!J44),"""","")),TRUE,FALSE),"HardQuoteMsg",IF(LEN(IF(_xlfn.ISFORMULA('2 Loan '!J44),_xlfn.FORMULATEXT('2 Loan '!J44),'2 Loan '!J44))-LEN(SUBSTITUTE(IF(_xlfn.ISFORMULA('2 Loan '!J44),_xlfn.FORMULATEXT('2 Loan '!J44),'2 Loan '!J44),"$",""))&lt;0.5*(LEN(IF(_xlfn.ISFORMULA('#_2 Loan '!J44),_xlfn.FORMULATEXT('#_2 Loan '!J44),'#_2 Loan '!J44))-LEN(SUBSTITUTE(IF(_xlfn.ISFORMULA('#_2 Loan '!J44),_xlfn.FORMULATEXT('#_2 Loan '!J44),'#_2 Loan '!J44),"$",""))),TRUE,FALSE),"MissingAbsMsg",TRUE,"PerfectMsg")</f>
        <v/>
      </c>
    </row>
    <row r="45" spans="5:10" s="286" customFormat="1" x14ac:dyDescent="0.15">
      <c r="E45" s="343">
        <v>0</v>
      </c>
      <c r="F45" s="341">
        <v>0</v>
      </c>
      <c r="G45" s="344">
        <v>0</v>
      </c>
      <c r="H45" s="342" t="str">
        <f ca="1">_xlfn.IFS(ISBLANK('2 Loan '!H45),"",IF(NOT(ISNA('#_2 Loan '!H45)),IF(ISNA('2 Loan '!H45),TRUE,FALSE),FALSE),"StuNAMsg",IF(AND(ISNA('#_2 Loan '!H45),ISNA('2 Loan '!H45)),TRUE,FALSE),"PerfectMsg",IF(NOT(ISERROR('#_2 Loan '!H45)),IF(ISERROR('2 Loan '!H45),TRUE,FALSE),FALSE),"StuErrorMsg",IF(TYPE('#_2 Loan '!H45)&lt;&gt;TYPE('2 Loan '!H45),TRUE,FALSE),"WrongTypeMsg",IF(_xlfn.ISFORMULA('#_2 Loan '!H45),IF(NOT(_xlfn.ISFORMULA('2 Loan '!H45)),TRUE),FALSE),"MissingFormulaMsg",IF(NOT(AND(ISNUMBER(FIND("[",_xlfn.FORMULATEXT('#_2 Loan '!H45))),ISNUMBER(FIND("!",_xlfn.FORMULATEXT('#_2 Loan '!H45))))),AND(ISNUMBER(FIND("[",_xlfn.FORMULATEXT('2 Loan '!H45))),ISNUMBER(FIND("!",_xlfn.FORMULATEXT('2 Loan '!H45)))),FALSE),"ExternalRefsMsg",IF(ISNUMBER('#_2 Loan '!H45),IF(ABS('#_2 Loan '!H45-'2 Loan '!H45)&gt;0.00001,TRUE,FALSE),IF('#_2 Loan '!H45&lt;&gt;'2 Loan '!H45,TRUE,FALSE)),IF(ISNUMBER('#_2 Loan '!H45),IF('#_2 Loan '!H45&gt;'2 Loan '!H45,"TooLow","TooHigh"),"WrongAnswer"),NOT(_xlfn.ISFORMULA('#_2 Loan '!H45)),"PerfectMsg",IF((LEN(SUBSTITUTE(SUBSTITUTE(SUBSTITUTE(SUBSTITUTE(SUBSTITUTE(SUBSTITUTE(SUBSTITUTE(SUBSTITUTE(SUBSTITUTE(SUBSTITUTE(SUBSTITUTE(SUBSTITUTE(SUBSTITUTE(SUBSTITUTE(SUBSTITUTE(SUBSTITUTE(SUBSTITUTE(SUBSTITUTE(SUBSTITUTE(SUBSTITUTE(SUBSTITUTE(SUBSTITUTE(SUBSTITUTE(SUBSTITUTE(IF(_xlfn.ISFORMULA('2 Loan '!H45),_xlfn.FORMULATEXT('2 Loan '!H45),'2 Loan '!H45),"9","#"),"8","#"),"7","#"),"6","#"),"5","#"),"4","#"),"3","#"),"2","#"),"1","#"),"0","#"),CHAR(10),""),"$",""),"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'!H45),_xlfn.FORMULATEXT('2 Loan '!H45),'2 Loan '!H45),"9","#"),"8","#"),"7","#"),"6","#"),"5","#"),"4","#"),"3","#"),"2","#"),"1","#"),"0","#"),CHAR(10),""),"$",""),"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'!H45),_xlfn.FORMULATEXT('#_2 Loan '!H45),'#_2 Loan '!H45),"9","#"),"8","#"),"7","#"),"6","#"),"5","#"),"4","#"),"3","#"),"2","#"),"1","#"),"0","#"),CHAR(10),""),"$",""),"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'!H45),_xlfn.FORMULATEXT('#_2 Loan '!H45),'#_2 Loan '!H45),"9","#"),"8","#"),"7","#"),"6","#"),"5","#"),"4","#"),"3","#"),"2","#"),"1","#"),"0","#"),CHAR(10),""),"$","")," ",""),",","@"),"&gt;","@"),"&lt;","@"),"=","@"),")","@"),"(","@"),"^","@"),"/","@"),"+","@"),"*","@"),"-","@"),"@#","")))/2,TRUE,FALSE),"HardCodeMsg",IF(LEN(IF(_xlfn.ISFORMULA('2 Loan '!H45),_xlfn.FORMULATEXT('2 Loan '!H45),'2 Loan '!H45))-LEN(SUBSTITUTE(IF(_xlfn.ISFORMULA('2 Loan '!H45),_xlfn.FORMULATEXT('2 Loan '!H45),'2 Loan '!H45),"""",""))&gt;LEN(IF(_xlfn.ISFORMULA('#_2 Loan '!H45),_xlfn.FORMULATEXT('#_2 Loan '!H45),'#_2 Loan '!H45))-LEN(SUBSTITUTE(IF(_xlfn.ISFORMULA('#_2 Loan '!H45),_xlfn.FORMULATEXT('#_2 Loan '!H45),'#_2 Loan '!H45),"""","")),TRUE,FALSE),"HardQuoteMsg",IF(LEN(IF(_xlfn.ISFORMULA('2 Loan '!H45),_xlfn.FORMULATEXT('2 Loan '!H45),'2 Loan '!H45))-LEN(SUBSTITUTE(IF(_xlfn.ISFORMULA('2 Loan '!H45),_xlfn.FORMULATEXT('2 Loan '!H45),'2 Loan '!H45),"$",""))&lt;0.5*(LEN(IF(_xlfn.ISFORMULA('#_2 Loan '!H45),_xlfn.FORMULATEXT('#_2 Loan '!H45),'#_2 Loan '!H45))-LEN(SUBSTITUTE(IF(_xlfn.ISFORMULA('#_2 Loan '!H45),_xlfn.FORMULATEXT('#_2 Loan '!H45),'#_2 Loan '!H45),"$",""))),TRUE,FALSE),"MissingAbsMsg",TRUE,"PerfectMsg")</f>
        <v/>
      </c>
      <c r="I45" s="342" t="str">
        <f ca="1">_xlfn.IFS(ISBLANK('2 Loan '!I45),"",IF(NOT(ISNA('#_2 Loan '!I45)),IF(ISNA('2 Loan '!I45),TRUE,FALSE),FALSE),"StuNAMsg",IF(AND(ISNA('#_2 Loan '!I45),ISNA('2 Loan '!I45)),TRUE,FALSE),"PerfectMsg",IF(NOT(ISERROR('#_2 Loan '!I45)),IF(ISERROR('2 Loan '!I45),TRUE,FALSE),FALSE),"StuErrorMsg",IF(TYPE('#_2 Loan '!I45)&lt;&gt;TYPE('2 Loan '!I45),TRUE,FALSE),"WrongTypeMsg",IF(_xlfn.ISFORMULA('#_2 Loan '!I45),IF(NOT(_xlfn.ISFORMULA('2 Loan '!I45)),TRUE),FALSE),"MissingFormulaMsg",IF(NOT(AND(ISNUMBER(FIND("[",_xlfn.FORMULATEXT('#_2 Loan '!I45))),ISNUMBER(FIND("!",_xlfn.FORMULATEXT('#_2 Loan '!I45))))),AND(ISNUMBER(FIND("[",_xlfn.FORMULATEXT('2 Loan '!I45))),ISNUMBER(FIND("!",_xlfn.FORMULATEXT('2 Loan '!I45)))),FALSE),"ExternalRefsMsg",IF(ISNUMBER('#_2 Loan '!I45),IF(ABS('#_2 Loan '!I45-'2 Loan '!I45)&gt;0.00001,TRUE,FALSE),IF('#_2 Loan '!I45&lt;&gt;'2 Loan '!I45,TRUE,FALSE)),IF(ISNUMBER('#_2 Loan '!I45),IF('#_2 Loan '!I45&gt;'2 Loan '!I45,"TooLow","TooHigh"),"WrongAnswer"),NOT(_xlfn.ISFORMULA('#_2 Loan '!I45)),"PerfectMsg",IF((LEN(SUBSTITUTE(SUBSTITUTE(SUBSTITUTE(SUBSTITUTE(SUBSTITUTE(SUBSTITUTE(SUBSTITUTE(SUBSTITUTE(SUBSTITUTE(SUBSTITUTE(SUBSTITUTE(SUBSTITUTE(SUBSTITUTE(SUBSTITUTE(SUBSTITUTE(SUBSTITUTE(SUBSTITUTE(SUBSTITUTE(SUBSTITUTE(SUBSTITUTE(SUBSTITUTE(SUBSTITUTE(SUBSTITUTE(SUBSTITUTE(IF(_xlfn.ISFORMULA('2 Loan '!I45),_xlfn.FORMULATEXT('2 Loan '!I45),'2 Loan '!I45),"9","#"),"8","#"),"7","#"),"6","#"),"5","#"),"4","#"),"3","#"),"2","#"),"1","#"),"0","#"),CHAR(10),""),"$",""),"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'!I45),_xlfn.FORMULATEXT('2 Loan '!I45),'2 Loan '!I45),"9","#"),"8","#"),"7","#"),"6","#"),"5","#"),"4","#"),"3","#"),"2","#"),"1","#"),"0","#"),CHAR(10),""),"$",""),"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'!I45),_xlfn.FORMULATEXT('#_2 Loan '!I45),'#_2 Loan '!I45),"9","#"),"8","#"),"7","#"),"6","#"),"5","#"),"4","#"),"3","#"),"2","#"),"1","#"),"0","#"),CHAR(10),""),"$",""),"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'!I45),_xlfn.FORMULATEXT('#_2 Loan '!I45),'#_2 Loan '!I45),"9","#"),"8","#"),"7","#"),"6","#"),"5","#"),"4","#"),"3","#"),"2","#"),"1","#"),"0","#"),CHAR(10),""),"$","")," ",""),",","@"),"&gt;","@"),"&lt;","@"),"=","@"),")","@"),"(","@"),"^","@"),"/","@"),"+","@"),"*","@"),"-","@"),"@#","")))/2,TRUE,FALSE),"HardCodeMsg",IF(LEN(IF(_xlfn.ISFORMULA('2 Loan '!I45),_xlfn.FORMULATEXT('2 Loan '!I45),'2 Loan '!I45))-LEN(SUBSTITUTE(IF(_xlfn.ISFORMULA('2 Loan '!I45),_xlfn.FORMULATEXT('2 Loan '!I45),'2 Loan '!I45),"""",""))&gt;LEN(IF(_xlfn.ISFORMULA('#_2 Loan '!I45),_xlfn.FORMULATEXT('#_2 Loan '!I45),'#_2 Loan '!I45))-LEN(SUBSTITUTE(IF(_xlfn.ISFORMULA('#_2 Loan '!I45),_xlfn.FORMULATEXT('#_2 Loan '!I45),'#_2 Loan '!I45),"""","")),TRUE,FALSE),"HardQuoteMsg",IF(LEN(IF(_xlfn.ISFORMULA('2 Loan '!I45),_xlfn.FORMULATEXT('2 Loan '!I45),'2 Loan '!I45))-LEN(SUBSTITUTE(IF(_xlfn.ISFORMULA('2 Loan '!I45),_xlfn.FORMULATEXT('2 Loan '!I45),'2 Loan '!I45),"$",""))&lt;0.5*(LEN(IF(_xlfn.ISFORMULA('#_2 Loan '!I45),_xlfn.FORMULATEXT('#_2 Loan '!I45),'#_2 Loan '!I45))-LEN(SUBSTITUTE(IF(_xlfn.ISFORMULA('#_2 Loan '!I45),_xlfn.FORMULATEXT('#_2 Loan '!I45),'#_2 Loan '!I45),"$",""))),TRUE,FALSE),"MissingAbsMsg",TRUE,"PerfectMsg")</f>
        <v/>
      </c>
      <c r="J45" s="301" t="str">
        <f ca="1">_xlfn.IFS(ISBLANK('2 Loan '!J45),"",IF(NOT(ISNA('#_2 Loan '!J45)),IF(ISNA('2 Loan '!J45),TRUE,FALSE),FALSE),"StuNAMsg",IF(AND(ISNA('#_2 Loan '!J45),ISNA('2 Loan '!J45)),TRUE,FALSE),"PerfectMsg",IF(NOT(ISERROR('#_2 Loan '!J45)),IF(ISERROR('2 Loan '!J45),TRUE,FALSE),FALSE),"StuErrorMsg",IF(TYPE('#_2 Loan '!J45)&lt;&gt;TYPE('2 Loan '!J45),TRUE,FALSE),"WrongTypeMsg",IF(_xlfn.ISFORMULA('#_2 Loan '!J45),IF(NOT(_xlfn.ISFORMULA('2 Loan '!J45)),TRUE),FALSE),"MissingFormulaMsg",IF(NOT(AND(ISNUMBER(FIND("[",_xlfn.FORMULATEXT('#_2 Loan '!J45))),ISNUMBER(FIND("!",_xlfn.FORMULATEXT('#_2 Loan '!J45))))),AND(ISNUMBER(FIND("[",_xlfn.FORMULATEXT('2 Loan '!J45))),ISNUMBER(FIND("!",_xlfn.FORMULATEXT('2 Loan '!J45)))),FALSE),"ExternalRefsMsg",IF(ISNUMBER('#_2 Loan '!J45),IF(ABS('#_2 Loan '!J45-'2 Loan '!J45)&gt;0.00001,TRUE,FALSE),IF('#_2 Loan '!J45&lt;&gt;'2 Loan '!J45,TRUE,FALSE)),IF(ISNUMBER('#_2 Loan '!J45),IF('#_2 Loan '!J45&gt;'2 Loan '!J45,"TooLow","TooHigh"),"WrongAnswer"),NOT(_xlfn.ISFORMULA('#_2 Loan '!J45)),"PerfectMsg",IF((LEN(SUBSTITUTE(SUBSTITUTE(SUBSTITUTE(SUBSTITUTE(SUBSTITUTE(SUBSTITUTE(SUBSTITUTE(SUBSTITUTE(SUBSTITUTE(SUBSTITUTE(SUBSTITUTE(SUBSTITUTE(SUBSTITUTE(SUBSTITUTE(SUBSTITUTE(SUBSTITUTE(SUBSTITUTE(SUBSTITUTE(SUBSTITUTE(SUBSTITUTE(SUBSTITUTE(SUBSTITUTE(SUBSTITUTE(SUBSTITUTE(IF(_xlfn.ISFORMULA('2 Loan '!J45),_xlfn.FORMULATEXT('2 Loan '!J45),'2 Loan '!J45),"9","#"),"8","#"),"7","#"),"6","#"),"5","#"),"4","#"),"3","#"),"2","#"),"1","#"),"0","#"),CHAR(10),""),"$",""),"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'!J45),_xlfn.FORMULATEXT('2 Loan '!J45),'2 Loan '!J45),"9","#"),"8","#"),"7","#"),"6","#"),"5","#"),"4","#"),"3","#"),"2","#"),"1","#"),"0","#"),CHAR(10),""),"$",""),"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'!J45),_xlfn.FORMULATEXT('#_2 Loan '!J45),'#_2 Loan '!J45),"9","#"),"8","#"),"7","#"),"6","#"),"5","#"),"4","#"),"3","#"),"2","#"),"1","#"),"0","#"),CHAR(10),""),"$",""),"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'!J45),_xlfn.FORMULATEXT('#_2 Loan '!J45),'#_2 Loan '!J45),"9","#"),"8","#"),"7","#"),"6","#"),"5","#"),"4","#"),"3","#"),"2","#"),"1","#"),"0","#"),CHAR(10),""),"$","")," ",""),",","@"),"&gt;","@"),"&lt;","@"),"=","@"),")","@"),"(","@"),"^","@"),"/","@"),"+","@"),"*","@"),"-","@"),"@#","")))/2,TRUE,FALSE),"HardCodeMsg",IF(LEN(IF(_xlfn.ISFORMULA('2 Loan '!J45),_xlfn.FORMULATEXT('2 Loan '!J45),'2 Loan '!J45))-LEN(SUBSTITUTE(IF(_xlfn.ISFORMULA('2 Loan '!J45),_xlfn.FORMULATEXT('2 Loan '!J45),'2 Loan '!J45),"""",""))&gt;LEN(IF(_xlfn.ISFORMULA('#_2 Loan '!J45),_xlfn.FORMULATEXT('#_2 Loan '!J45),'#_2 Loan '!J45))-LEN(SUBSTITUTE(IF(_xlfn.ISFORMULA('#_2 Loan '!J45),_xlfn.FORMULATEXT('#_2 Loan '!J45),'#_2 Loan '!J45),"""","")),TRUE,FALSE),"HardQuoteMsg",IF(LEN(IF(_xlfn.ISFORMULA('2 Loan '!J45),_xlfn.FORMULATEXT('2 Loan '!J45),'2 Loan '!J45))-LEN(SUBSTITUTE(IF(_xlfn.ISFORMULA('2 Loan '!J45),_xlfn.FORMULATEXT('2 Loan '!J45),'2 Loan '!J45),"$",""))&lt;0.5*(LEN(IF(_xlfn.ISFORMULA('#_2 Loan '!J45),_xlfn.FORMULATEXT('#_2 Loan '!J45),'#_2 Loan '!J45))-LEN(SUBSTITUTE(IF(_xlfn.ISFORMULA('#_2 Loan '!J45),_xlfn.FORMULATEXT('#_2 Loan '!J45),'#_2 Loan '!J45),"$",""))),TRUE,FALSE),"MissingAbsMsg",TRUE,"PerfectMsg")</f>
        <v/>
      </c>
    </row>
    <row r="46" spans="5:10" s="286" customFormat="1" x14ac:dyDescent="0.15">
      <c r="E46" s="343">
        <v>0</v>
      </c>
      <c r="F46" s="341">
        <v>0</v>
      </c>
      <c r="G46" s="344">
        <v>0</v>
      </c>
      <c r="H46" s="342" t="str">
        <f ca="1">_xlfn.IFS(ISBLANK('2 Loan '!H46),"",IF(NOT(ISNA('#_2 Loan '!H46)),IF(ISNA('2 Loan '!H46),TRUE,FALSE),FALSE),"StuNAMsg",IF(AND(ISNA('#_2 Loan '!H46),ISNA('2 Loan '!H46)),TRUE,FALSE),"PerfectMsg",IF(NOT(ISERROR('#_2 Loan '!H46)),IF(ISERROR('2 Loan '!H46),TRUE,FALSE),FALSE),"StuErrorMsg",IF(TYPE('#_2 Loan '!H46)&lt;&gt;TYPE('2 Loan '!H46),TRUE,FALSE),"WrongTypeMsg",IF(_xlfn.ISFORMULA('#_2 Loan '!H46),IF(NOT(_xlfn.ISFORMULA('2 Loan '!H46)),TRUE),FALSE),"MissingFormulaMsg",IF(NOT(AND(ISNUMBER(FIND("[",_xlfn.FORMULATEXT('#_2 Loan '!H46))),ISNUMBER(FIND("!",_xlfn.FORMULATEXT('#_2 Loan '!H46))))),AND(ISNUMBER(FIND("[",_xlfn.FORMULATEXT('2 Loan '!H46))),ISNUMBER(FIND("!",_xlfn.FORMULATEXT('2 Loan '!H46)))),FALSE),"ExternalRefsMsg",IF(ISNUMBER('#_2 Loan '!H46),IF(ABS('#_2 Loan '!H46-'2 Loan '!H46)&gt;0.00001,TRUE,FALSE),IF('#_2 Loan '!H46&lt;&gt;'2 Loan '!H46,TRUE,FALSE)),IF(ISNUMBER('#_2 Loan '!H46),IF('#_2 Loan '!H46&gt;'2 Loan '!H46,"TooLow","TooHigh"),"WrongAnswer"),NOT(_xlfn.ISFORMULA('#_2 Loan '!H46)),"PerfectMsg",IF((LEN(SUBSTITUTE(SUBSTITUTE(SUBSTITUTE(SUBSTITUTE(SUBSTITUTE(SUBSTITUTE(SUBSTITUTE(SUBSTITUTE(SUBSTITUTE(SUBSTITUTE(SUBSTITUTE(SUBSTITUTE(SUBSTITUTE(SUBSTITUTE(SUBSTITUTE(SUBSTITUTE(SUBSTITUTE(SUBSTITUTE(SUBSTITUTE(SUBSTITUTE(SUBSTITUTE(SUBSTITUTE(SUBSTITUTE(SUBSTITUTE(IF(_xlfn.ISFORMULA('2 Loan '!H46),_xlfn.FORMULATEXT('2 Loan '!H46),'2 Loan '!H46),"9","#"),"8","#"),"7","#"),"6","#"),"5","#"),"4","#"),"3","#"),"2","#"),"1","#"),"0","#"),CHAR(10),""),"$",""),"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'!H46),_xlfn.FORMULATEXT('2 Loan '!H46),'2 Loan '!H46),"9","#"),"8","#"),"7","#"),"6","#"),"5","#"),"4","#"),"3","#"),"2","#"),"1","#"),"0","#"),CHAR(10),""),"$",""),"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'!H46),_xlfn.FORMULATEXT('#_2 Loan '!H46),'#_2 Loan '!H46),"9","#"),"8","#"),"7","#"),"6","#"),"5","#"),"4","#"),"3","#"),"2","#"),"1","#"),"0","#"),CHAR(10),""),"$",""),"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'!H46),_xlfn.FORMULATEXT('#_2 Loan '!H46),'#_2 Loan '!H46),"9","#"),"8","#"),"7","#"),"6","#"),"5","#"),"4","#"),"3","#"),"2","#"),"1","#"),"0","#"),CHAR(10),""),"$","")," ",""),",","@"),"&gt;","@"),"&lt;","@"),"=","@"),")","@"),"(","@"),"^","@"),"/","@"),"+","@"),"*","@"),"-","@"),"@#","")))/2,TRUE,FALSE),"HardCodeMsg",IF(LEN(IF(_xlfn.ISFORMULA('2 Loan '!H46),_xlfn.FORMULATEXT('2 Loan '!H46),'2 Loan '!H46))-LEN(SUBSTITUTE(IF(_xlfn.ISFORMULA('2 Loan '!H46),_xlfn.FORMULATEXT('2 Loan '!H46),'2 Loan '!H46),"""",""))&gt;LEN(IF(_xlfn.ISFORMULA('#_2 Loan '!H46),_xlfn.FORMULATEXT('#_2 Loan '!H46),'#_2 Loan '!H46))-LEN(SUBSTITUTE(IF(_xlfn.ISFORMULA('#_2 Loan '!H46),_xlfn.FORMULATEXT('#_2 Loan '!H46),'#_2 Loan '!H46),"""","")),TRUE,FALSE),"HardQuoteMsg",IF(LEN(IF(_xlfn.ISFORMULA('2 Loan '!H46),_xlfn.FORMULATEXT('2 Loan '!H46),'2 Loan '!H46))-LEN(SUBSTITUTE(IF(_xlfn.ISFORMULA('2 Loan '!H46),_xlfn.FORMULATEXT('2 Loan '!H46),'2 Loan '!H46),"$",""))&lt;0.5*(LEN(IF(_xlfn.ISFORMULA('#_2 Loan '!H46),_xlfn.FORMULATEXT('#_2 Loan '!H46),'#_2 Loan '!H46))-LEN(SUBSTITUTE(IF(_xlfn.ISFORMULA('#_2 Loan '!H46),_xlfn.FORMULATEXT('#_2 Loan '!H46),'#_2 Loan '!H46),"$",""))),TRUE,FALSE),"MissingAbsMsg",TRUE,"PerfectMsg")</f>
        <v/>
      </c>
      <c r="I46" s="342" t="str">
        <f ca="1">_xlfn.IFS(ISBLANK('2 Loan '!I46),"",IF(NOT(ISNA('#_2 Loan '!I46)),IF(ISNA('2 Loan '!I46),TRUE,FALSE),FALSE),"StuNAMsg",IF(AND(ISNA('#_2 Loan '!I46),ISNA('2 Loan '!I46)),TRUE,FALSE),"PerfectMsg",IF(NOT(ISERROR('#_2 Loan '!I46)),IF(ISERROR('2 Loan '!I46),TRUE,FALSE),FALSE),"StuErrorMsg",IF(TYPE('#_2 Loan '!I46)&lt;&gt;TYPE('2 Loan '!I46),TRUE,FALSE),"WrongTypeMsg",IF(_xlfn.ISFORMULA('#_2 Loan '!I46),IF(NOT(_xlfn.ISFORMULA('2 Loan '!I46)),TRUE),FALSE),"MissingFormulaMsg",IF(NOT(AND(ISNUMBER(FIND("[",_xlfn.FORMULATEXT('#_2 Loan '!I46))),ISNUMBER(FIND("!",_xlfn.FORMULATEXT('#_2 Loan '!I46))))),AND(ISNUMBER(FIND("[",_xlfn.FORMULATEXT('2 Loan '!I46))),ISNUMBER(FIND("!",_xlfn.FORMULATEXT('2 Loan '!I46)))),FALSE),"ExternalRefsMsg",IF(ISNUMBER('#_2 Loan '!I46),IF(ABS('#_2 Loan '!I46-'2 Loan '!I46)&gt;0.00001,TRUE,FALSE),IF('#_2 Loan '!I46&lt;&gt;'2 Loan '!I46,TRUE,FALSE)),IF(ISNUMBER('#_2 Loan '!I46),IF('#_2 Loan '!I46&gt;'2 Loan '!I46,"TooLow","TooHigh"),"WrongAnswer"),NOT(_xlfn.ISFORMULA('#_2 Loan '!I46)),"PerfectMsg",IF((LEN(SUBSTITUTE(SUBSTITUTE(SUBSTITUTE(SUBSTITUTE(SUBSTITUTE(SUBSTITUTE(SUBSTITUTE(SUBSTITUTE(SUBSTITUTE(SUBSTITUTE(SUBSTITUTE(SUBSTITUTE(SUBSTITUTE(SUBSTITUTE(SUBSTITUTE(SUBSTITUTE(SUBSTITUTE(SUBSTITUTE(SUBSTITUTE(SUBSTITUTE(SUBSTITUTE(SUBSTITUTE(SUBSTITUTE(SUBSTITUTE(IF(_xlfn.ISFORMULA('2 Loan '!I46),_xlfn.FORMULATEXT('2 Loan '!I46),'2 Loan '!I46),"9","#"),"8","#"),"7","#"),"6","#"),"5","#"),"4","#"),"3","#"),"2","#"),"1","#"),"0","#"),CHAR(10),""),"$",""),"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'!I46),_xlfn.FORMULATEXT('2 Loan '!I46),'2 Loan '!I46),"9","#"),"8","#"),"7","#"),"6","#"),"5","#"),"4","#"),"3","#"),"2","#"),"1","#"),"0","#"),CHAR(10),""),"$",""),"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'!I46),_xlfn.FORMULATEXT('#_2 Loan '!I46),'#_2 Loan '!I46),"9","#"),"8","#"),"7","#"),"6","#"),"5","#"),"4","#"),"3","#"),"2","#"),"1","#"),"0","#"),CHAR(10),""),"$",""),"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'!I46),_xlfn.FORMULATEXT('#_2 Loan '!I46),'#_2 Loan '!I46),"9","#"),"8","#"),"7","#"),"6","#"),"5","#"),"4","#"),"3","#"),"2","#"),"1","#"),"0","#"),CHAR(10),""),"$","")," ",""),",","@"),"&gt;","@"),"&lt;","@"),"=","@"),")","@"),"(","@"),"^","@"),"/","@"),"+","@"),"*","@"),"-","@"),"@#","")))/2,TRUE,FALSE),"HardCodeMsg",IF(LEN(IF(_xlfn.ISFORMULA('2 Loan '!I46),_xlfn.FORMULATEXT('2 Loan '!I46),'2 Loan '!I46))-LEN(SUBSTITUTE(IF(_xlfn.ISFORMULA('2 Loan '!I46),_xlfn.FORMULATEXT('2 Loan '!I46),'2 Loan '!I46),"""",""))&gt;LEN(IF(_xlfn.ISFORMULA('#_2 Loan '!I46),_xlfn.FORMULATEXT('#_2 Loan '!I46),'#_2 Loan '!I46))-LEN(SUBSTITUTE(IF(_xlfn.ISFORMULA('#_2 Loan '!I46),_xlfn.FORMULATEXT('#_2 Loan '!I46),'#_2 Loan '!I46),"""","")),TRUE,FALSE),"HardQuoteMsg",IF(LEN(IF(_xlfn.ISFORMULA('2 Loan '!I46),_xlfn.FORMULATEXT('2 Loan '!I46),'2 Loan '!I46))-LEN(SUBSTITUTE(IF(_xlfn.ISFORMULA('2 Loan '!I46),_xlfn.FORMULATEXT('2 Loan '!I46),'2 Loan '!I46),"$",""))&lt;0.5*(LEN(IF(_xlfn.ISFORMULA('#_2 Loan '!I46),_xlfn.FORMULATEXT('#_2 Loan '!I46),'#_2 Loan '!I46))-LEN(SUBSTITUTE(IF(_xlfn.ISFORMULA('#_2 Loan '!I46),_xlfn.FORMULATEXT('#_2 Loan '!I46),'#_2 Loan '!I46),"$",""))),TRUE,FALSE),"MissingAbsMsg",TRUE,"PerfectMsg")</f>
        <v/>
      </c>
      <c r="J46" s="301" t="str">
        <f ca="1">_xlfn.IFS(ISBLANK('2 Loan '!J46),"",IF(NOT(ISNA('#_2 Loan '!J46)),IF(ISNA('2 Loan '!J46),TRUE,FALSE),FALSE),"StuNAMsg",IF(AND(ISNA('#_2 Loan '!J46),ISNA('2 Loan '!J46)),TRUE,FALSE),"PerfectMsg",IF(NOT(ISERROR('#_2 Loan '!J46)),IF(ISERROR('2 Loan '!J46),TRUE,FALSE),FALSE),"StuErrorMsg",IF(TYPE('#_2 Loan '!J46)&lt;&gt;TYPE('2 Loan '!J46),TRUE,FALSE),"WrongTypeMsg",IF(_xlfn.ISFORMULA('#_2 Loan '!J46),IF(NOT(_xlfn.ISFORMULA('2 Loan '!J46)),TRUE),FALSE),"MissingFormulaMsg",IF(NOT(AND(ISNUMBER(FIND("[",_xlfn.FORMULATEXT('#_2 Loan '!J46))),ISNUMBER(FIND("!",_xlfn.FORMULATEXT('#_2 Loan '!J46))))),AND(ISNUMBER(FIND("[",_xlfn.FORMULATEXT('2 Loan '!J46))),ISNUMBER(FIND("!",_xlfn.FORMULATEXT('2 Loan '!J46)))),FALSE),"ExternalRefsMsg",IF(ISNUMBER('#_2 Loan '!J46),IF(ABS('#_2 Loan '!J46-'2 Loan '!J46)&gt;0.00001,TRUE,FALSE),IF('#_2 Loan '!J46&lt;&gt;'2 Loan '!J46,TRUE,FALSE)),IF(ISNUMBER('#_2 Loan '!J46),IF('#_2 Loan '!J46&gt;'2 Loan '!J46,"TooLow","TooHigh"),"WrongAnswer"),NOT(_xlfn.ISFORMULA('#_2 Loan '!J46)),"PerfectMsg",IF((LEN(SUBSTITUTE(SUBSTITUTE(SUBSTITUTE(SUBSTITUTE(SUBSTITUTE(SUBSTITUTE(SUBSTITUTE(SUBSTITUTE(SUBSTITUTE(SUBSTITUTE(SUBSTITUTE(SUBSTITUTE(SUBSTITUTE(SUBSTITUTE(SUBSTITUTE(SUBSTITUTE(SUBSTITUTE(SUBSTITUTE(SUBSTITUTE(SUBSTITUTE(SUBSTITUTE(SUBSTITUTE(SUBSTITUTE(SUBSTITUTE(IF(_xlfn.ISFORMULA('2 Loan '!J46),_xlfn.FORMULATEXT('2 Loan '!J46),'2 Loan '!J46),"9","#"),"8","#"),"7","#"),"6","#"),"5","#"),"4","#"),"3","#"),"2","#"),"1","#"),"0","#"),CHAR(10),""),"$",""),"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'!J46),_xlfn.FORMULATEXT('2 Loan '!J46),'2 Loan '!J46),"9","#"),"8","#"),"7","#"),"6","#"),"5","#"),"4","#"),"3","#"),"2","#"),"1","#"),"0","#"),CHAR(10),""),"$",""),"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'!J46),_xlfn.FORMULATEXT('#_2 Loan '!J46),'#_2 Loan '!J46),"9","#"),"8","#"),"7","#"),"6","#"),"5","#"),"4","#"),"3","#"),"2","#"),"1","#"),"0","#"),CHAR(10),""),"$",""),"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'!J46),_xlfn.FORMULATEXT('#_2 Loan '!J46),'#_2 Loan '!J46),"9","#"),"8","#"),"7","#"),"6","#"),"5","#"),"4","#"),"3","#"),"2","#"),"1","#"),"0","#"),CHAR(10),""),"$","")," ",""),",","@"),"&gt;","@"),"&lt;","@"),"=","@"),")","@"),"(","@"),"^","@"),"/","@"),"+","@"),"*","@"),"-","@"),"@#","")))/2,TRUE,FALSE),"HardCodeMsg",IF(LEN(IF(_xlfn.ISFORMULA('2 Loan '!J46),_xlfn.FORMULATEXT('2 Loan '!J46),'2 Loan '!J46))-LEN(SUBSTITUTE(IF(_xlfn.ISFORMULA('2 Loan '!J46),_xlfn.FORMULATEXT('2 Loan '!J46),'2 Loan '!J46),"""",""))&gt;LEN(IF(_xlfn.ISFORMULA('#_2 Loan '!J46),_xlfn.FORMULATEXT('#_2 Loan '!J46),'#_2 Loan '!J46))-LEN(SUBSTITUTE(IF(_xlfn.ISFORMULA('#_2 Loan '!J46),_xlfn.FORMULATEXT('#_2 Loan '!J46),'#_2 Loan '!J46),"""","")),TRUE,FALSE),"HardQuoteMsg",IF(LEN(IF(_xlfn.ISFORMULA('2 Loan '!J46),_xlfn.FORMULATEXT('2 Loan '!J46),'2 Loan '!J46))-LEN(SUBSTITUTE(IF(_xlfn.ISFORMULA('2 Loan '!J46),_xlfn.FORMULATEXT('2 Loan '!J46),'2 Loan '!J46),"$",""))&lt;0.5*(LEN(IF(_xlfn.ISFORMULA('#_2 Loan '!J46),_xlfn.FORMULATEXT('#_2 Loan '!J46),'#_2 Loan '!J46))-LEN(SUBSTITUTE(IF(_xlfn.ISFORMULA('#_2 Loan '!J46),_xlfn.FORMULATEXT('#_2 Loan '!J46),'#_2 Loan '!J46),"$",""))),TRUE,FALSE),"MissingAbsMsg",TRUE,"PerfectMsg")</f>
        <v/>
      </c>
    </row>
    <row r="47" spans="5:10" s="286" customFormat="1" x14ac:dyDescent="0.15">
      <c r="E47" s="343">
        <v>0</v>
      </c>
      <c r="F47" s="341">
        <v>0</v>
      </c>
      <c r="G47" s="344">
        <v>0</v>
      </c>
      <c r="H47" s="342" t="str">
        <f ca="1">_xlfn.IFS(ISBLANK('2 Loan '!H47),"",IF(NOT(ISNA('#_2 Loan '!H47)),IF(ISNA('2 Loan '!H47),TRUE,FALSE),FALSE),"StuNAMsg",IF(AND(ISNA('#_2 Loan '!H47),ISNA('2 Loan '!H47)),TRUE,FALSE),"PerfectMsg",IF(NOT(ISERROR('#_2 Loan '!H47)),IF(ISERROR('2 Loan '!H47),TRUE,FALSE),FALSE),"StuErrorMsg",IF(TYPE('#_2 Loan '!H47)&lt;&gt;TYPE('2 Loan '!H47),TRUE,FALSE),"WrongTypeMsg",IF(_xlfn.ISFORMULA('#_2 Loan '!H47),IF(NOT(_xlfn.ISFORMULA('2 Loan '!H47)),TRUE),FALSE),"MissingFormulaMsg",IF(NOT(AND(ISNUMBER(FIND("[",_xlfn.FORMULATEXT('#_2 Loan '!H47))),ISNUMBER(FIND("!",_xlfn.FORMULATEXT('#_2 Loan '!H47))))),AND(ISNUMBER(FIND("[",_xlfn.FORMULATEXT('2 Loan '!H47))),ISNUMBER(FIND("!",_xlfn.FORMULATEXT('2 Loan '!H47)))),FALSE),"ExternalRefsMsg",IF(ISNUMBER('#_2 Loan '!H47),IF(ABS('#_2 Loan '!H47-'2 Loan '!H47)&gt;0.00001,TRUE,FALSE),IF('#_2 Loan '!H47&lt;&gt;'2 Loan '!H47,TRUE,FALSE)),IF(ISNUMBER('#_2 Loan '!H47),IF('#_2 Loan '!H47&gt;'2 Loan '!H47,"TooLow","TooHigh"),"WrongAnswer"),NOT(_xlfn.ISFORMULA('#_2 Loan '!H47)),"PerfectMsg",IF((LEN(SUBSTITUTE(SUBSTITUTE(SUBSTITUTE(SUBSTITUTE(SUBSTITUTE(SUBSTITUTE(SUBSTITUTE(SUBSTITUTE(SUBSTITUTE(SUBSTITUTE(SUBSTITUTE(SUBSTITUTE(SUBSTITUTE(SUBSTITUTE(SUBSTITUTE(SUBSTITUTE(SUBSTITUTE(SUBSTITUTE(SUBSTITUTE(SUBSTITUTE(SUBSTITUTE(SUBSTITUTE(SUBSTITUTE(SUBSTITUTE(IF(_xlfn.ISFORMULA('2 Loan '!H47),_xlfn.FORMULATEXT('2 Loan '!H47),'2 Loan '!H47),"9","#"),"8","#"),"7","#"),"6","#"),"5","#"),"4","#"),"3","#"),"2","#"),"1","#"),"0","#"),CHAR(10),""),"$",""),"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'!H47),_xlfn.FORMULATEXT('2 Loan '!H47),'2 Loan '!H47),"9","#"),"8","#"),"7","#"),"6","#"),"5","#"),"4","#"),"3","#"),"2","#"),"1","#"),"0","#"),CHAR(10),""),"$",""),"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'!H47),_xlfn.FORMULATEXT('#_2 Loan '!H47),'#_2 Loan '!H47),"9","#"),"8","#"),"7","#"),"6","#"),"5","#"),"4","#"),"3","#"),"2","#"),"1","#"),"0","#"),CHAR(10),""),"$",""),"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'!H47),_xlfn.FORMULATEXT('#_2 Loan '!H47),'#_2 Loan '!H47),"9","#"),"8","#"),"7","#"),"6","#"),"5","#"),"4","#"),"3","#"),"2","#"),"1","#"),"0","#"),CHAR(10),""),"$","")," ",""),",","@"),"&gt;","@"),"&lt;","@"),"=","@"),")","@"),"(","@"),"^","@"),"/","@"),"+","@"),"*","@"),"-","@"),"@#","")))/2,TRUE,FALSE),"HardCodeMsg",IF(LEN(IF(_xlfn.ISFORMULA('2 Loan '!H47),_xlfn.FORMULATEXT('2 Loan '!H47),'2 Loan '!H47))-LEN(SUBSTITUTE(IF(_xlfn.ISFORMULA('2 Loan '!H47),_xlfn.FORMULATEXT('2 Loan '!H47),'2 Loan '!H47),"""",""))&gt;LEN(IF(_xlfn.ISFORMULA('#_2 Loan '!H47),_xlfn.FORMULATEXT('#_2 Loan '!H47),'#_2 Loan '!H47))-LEN(SUBSTITUTE(IF(_xlfn.ISFORMULA('#_2 Loan '!H47),_xlfn.FORMULATEXT('#_2 Loan '!H47),'#_2 Loan '!H47),"""","")),TRUE,FALSE),"HardQuoteMsg",IF(LEN(IF(_xlfn.ISFORMULA('2 Loan '!H47),_xlfn.FORMULATEXT('2 Loan '!H47),'2 Loan '!H47))-LEN(SUBSTITUTE(IF(_xlfn.ISFORMULA('2 Loan '!H47),_xlfn.FORMULATEXT('2 Loan '!H47),'2 Loan '!H47),"$",""))&lt;0.5*(LEN(IF(_xlfn.ISFORMULA('#_2 Loan '!H47),_xlfn.FORMULATEXT('#_2 Loan '!H47),'#_2 Loan '!H47))-LEN(SUBSTITUTE(IF(_xlfn.ISFORMULA('#_2 Loan '!H47),_xlfn.FORMULATEXT('#_2 Loan '!H47),'#_2 Loan '!H47),"$",""))),TRUE,FALSE),"MissingAbsMsg",TRUE,"PerfectMsg")</f>
        <v/>
      </c>
      <c r="I47" s="342" t="str">
        <f ca="1">_xlfn.IFS(ISBLANK('2 Loan '!I47),"",IF(NOT(ISNA('#_2 Loan '!I47)),IF(ISNA('2 Loan '!I47),TRUE,FALSE),FALSE),"StuNAMsg",IF(AND(ISNA('#_2 Loan '!I47),ISNA('2 Loan '!I47)),TRUE,FALSE),"PerfectMsg",IF(NOT(ISERROR('#_2 Loan '!I47)),IF(ISERROR('2 Loan '!I47),TRUE,FALSE),FALSE),"StuErrorMsg",IF(TYPE('#_2 Loan '!I47)&lt;&gt;TYPE('2 Loan '!I47),TRUE,FALSE),"WrongTypeMsg",IF(_xlfn.ISFORMULA('#_2 Loan '!I47),IF(NOT(_xlfn.ISFORMULA('2 Loan '!I47)),TRUE),FALSE),"MissingFormulaMsg",IF(NOT(AND(ISNUMBER(FIND("[",_xlfn.FORMULATEXT('#_2 Loan '!I47))),ISNUMBER(FIND("!",_xlfn.FORMULATEXT('#_2 Loan '!I47))))),AND(ISNUMBER(FIND("[",_xlfn.FORMULATEXT('2 Loan '!I47))),ISNUMBER(FIND("!",_xlfn.FORMULATEXT('2 Loan '!I47)))),FALSE),"ExternalRefsMsg",IF(ISNUMBER('#_2 Loan '!I47),IF(ABS('#_2 Loan '!I47-'2 Loan '!I47)&gt;0.00001,TRUE,FALSE),IF('#_2 Loan '!I47&lt;&gt;'2 Loan '!I47,TRUE,FALSE)),IF(ISNUMBER('#_2 Loan '!I47),IF('#_2 Loan '!I47&gt;'2 Loan '!I47,"TooLow","TooHigh"),"WrongAnswer"),NOT(_xlfn.ISFORMULA('#_2 Loan '!I47)),"PerfectMsg",IF((LEN(SUBSTITUTE(SUBSTITUTE(SUBSTITUTE(SUBSTITUTE(SUBSTITUTE(SUBSTITUTE(SUBSTITUTE(SUBSTITUTE(SUBSTITUTE(SUBSTITUTE(SUBSTITUTE(SUBSTITUTE(SUBSTITUTE(SUBSTITUTE(SUBSTITUTE(SUBSTITUTE(SUBSTITUTE(SUBSTITUTE(SUBSTITUTE(SUBSTITUTE(SUBSTITUTE(SUBSTITUTE(SUBSTITUTE(SUBSTITUTE(IF(_xlfn.ISFORMULA('2 Loan '!I47),_xlfn.FORMULATEXT('2 Loan '!I47),'2 Loan '!I47),"9","#"),"8","#"),"7","#"),"6","#"),"5","#"),"4","#"),"3","#"),"2","#"),"1","#"),"0","#"),CHAR(10),""),"$",""),"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'!I47),_xlfn.FORMULATEXT('2 Loan '!I47),'2 Loan '!I47),"9","#"),"8","#"),"7","#"),"6","#"),"5","#"),"4","#"),"3","#"),"2","#"),"1","#"),"0","#"),CHAR(10),""),"$",""),"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'!I47),_xlfn.FORMULATEXT('#_2 Loan '!I47),'#_2 Loan '!I47),"9","#"),"8","#"),"7","#"),"6","#"),"5","#"),"4","#"),"3","#"),"2","#"),"1","#"),"0","#"),CHAR(10),""),"$",""),"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'!I47),_xlfn.FORMULATEXT('#_2 Loan '!I47),'#_2 Loan '!I47),"9","#"),"8","#"),"7","#"),"6","#"),"5","#"),"4","#"),"3","#"),"2","#"),"1","#"),"0","#"),CHAR(10),""),"$","")," ",""),",","@"),"&gt;","@"),"&lt;","@"),"=","@"),")","@"),"(","@"),"^","@"),"/","@"),"+","@"),"*","@"),"-","@"),"@#","")))/2,TRUE,FALSE),"HardCodeMsg",IF(LEN(IF(_xlfn.ISFORMULA('2 Loan '!I47),_xlfn.FORMULATEXT('2 Loan '!I47),'2 Loan '!I47))-LEN(SUBSTITUTE(IF(_xlfn.ISFORMULA('2 Loan '!I47),_xlfn.FORMULATEXT('2 Loan '!I47),'2 Loan '!I47),"""",""))&gt;LEN(IF(_xlfn.ISFORMULA('#_2 Loan '!I47),_xlfn.FORMULATEXT('#_2 Loan '!I47),'#_2 Loan '!I47))-LEN(SUBSTITUTE(IF(_xlfn.ISFORMULA('#_2 Loan '!I47),_xlfn.FORMULATEXT('#_2 Loan '!I47),'#_2 Loan '!I47),"""","")),TRUE,FALSE),"HardQuoteMsg",IF(LEN(IF(_xlfn.ISFORMULA('2 Loan '!I47),_xlfn.FORMULATEXT('2 Loan '!I47),'2 Loan '!I47))-LEN(SUBSTITUTE(IF(_xlfn.ISFORMULA('2 Loan '!I47),_xlfn.FORMULATEXT('2 Loan '!I47),'2 Loan '!I47),"$",""))&lt;0.5*(LEN(IF(_xlfn.ISFORMULA('#_2 Loan '!I47),_xlfn.FORMULATEXT('#_2 Loan '!I47),'#_2 Loan '!I47))-LEN(SUBSTITUTE(IF(_xlfn.ISFORMULA('#_2 Loan '!I47),_xlfn.FORMULATEXT('#_2 Loan '!I47),'#_2 Loan '!I47),"$",""))),TRUE,FALSE),"MissingAbsMsg",TRUE,"PerfectMsg")</f>
        <v/>
      </c>
      <c r="J47" s="301" t="str">
        <f ca="1">_xlfn.IFS(ISBLANK('2 Loan '!J47),"",IF(NOT(ISNA('#_2 Loan '!J47)),IF(ISNA('2 Loan '!J47),TRUE,FALSE),FALSE),"StuNAMsg",IF(AND(ISNA('#_2 Loan '!J47),ISNA('2 Loan '!J47)),TRUE,FALSE),"PerfectMsg",IF(NOT(ISERROR('#_2 Loan '!J47)),IF(ISERROR('2 Loan '!J47),TRUE,FALSE),FALSE),"StuErrorMsg",IF(TYPE('#_2 Loan '!J47)&lt;&gt;TYPE('2 Loan '!J47),TRUE,FALSE),"WrongTypeMsg",IF(_xlfn.ISFORMULA('#_2 Loan '!J47),IF(NOT(_xlfn.ISFORMULA('2 Loan '!J47)),TRUE),FALSE),"MissingFormulaMsg",IF(NOT(AND(ISNUMBER(FIND("[",_xlfn.FORMULATEXT('#_2 Loan '!J47))),ISNUMBER(FIND("!",_xlfn.FORMULATEXT('#_2 Loan '!J47))))),AND(ISNUMBER(FIND("[",_xlfn.FORMULATEXT('2 Loan '!J47))),ISNUMBER(FIND("!",_xlfn.FORMULATEXT('2 Loan '!J47)))),FALSE),"ExternalRefsMsg",IF(ISNUMBER('#_2 Loan '!J47),IF(ABS('#_2 Loan '!J47-'2 Loan '!J47)&gt;0.00001,TRUE,FALSE),IF('#_2 Loan '!J47&lt;&gt;'2 Loan '!J47,TRUE,FALSE)),IF(ISNUMBER('#_2 Loan '!J47),IF('#_2 Loan '!J47&gt;'2 Loan '!J47,"TooLow","TooHigh"),"WrongAnswer"),NOT(_xlfn.ISFORMULA('#_2 Loan '!J47)),"PerfectMsg",IF((LEN(SUBSTITUTE(SUBSTITUTE(SUBSTITUTE(SUBSTITUTE(SUBSTITUTE(SUBSTITUTE(SUBSTITUTE(SUBSTITUTE(SUBSTITUTE(SUBSTITUTE(SUBSTITUTE(SUBSTITUTE(SUBSTITUTE(SUBSTITUTE(SUBSTITUTE(SUBSTITUTE(SUBSTITUTE(SUBSTITUTE(SUBSTITUTE(SUBSTITUTE(SUBSTITUTE(SUBSTITUTE(SUBSTITUTE(SUBSTITUTE(IF(_xlfn.ISFORMULA('2 Loan '!J47),_xlfn.FORMULATEXT('2 Loan '!J47),'2 Loan '!J47),"9","#"),"8","#"),"7","#"),"6","#"),"5","#"),"4","#"),"3","#"),"2","#"),"1","#"),"0","#"),CHAR(10),""),"$",""),"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'!J47),_xlfn.FORMULATEXT('2 Loan '!J47),'2 Loan '!J47),"9","#"),"8","#"),"7","#"),"6","#"),"5","#"),"4","#"),"3","#"),"2","#"),"1","#"),"0","#"),CHAR(10),""),"$",""),"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'!J47),_xlfn.FORMULATEXT('#_2 Loan '!J47),'#_2 Loan '!J47),"9","#"),"8","#"),"7","#"),"6","#"),"5","#"),"4","#"),"3","#"),"2","#"),"1","#"),"0","#"),CHAR(10),""),"$",""),"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'!J47),_xlfn.FORMULATEXT('#_2 Loan '!J47),'#_2 Loan '!J47),"9","#"),"8","#"),"7","#"),"6","#"),"5","#"),"4","#"),"3","#"),"2","#"),"1","#"),"0","#"),CHAR(10),""),"$","")," ",""),",","@"),"&gt;","@"),"&lt;","@"),"=","@"),")","@"),"(","@"),"^","@"),"/","@"),"+","@"),"*","@"),"-","@"),"@#","")))/2,TRUE,FALSE),"HardCodeMsg",IF(LEN(IF(_xlfn.ISFORMULA('2 Loan '!J47),_xlfn.FORMULATEXT('2 Loan '!J47),'2 Loan '!J47))-LEN(SUBSTITUTE(IF(_xlfn.ISFORMULA('2 Loan '!J47),_xlfn.FORMULATEXT('2 Loan '!J47),'2 Loan '!J47),"""",""))&gt;LEN(IF(_xlfn.ISFORMULA('#_2 Loan '!J47),_xlfn.FORMULATEXT('#_2 Loan '!J47),'#_2 Loan '!J47))-LEN(SUBSTITUTE(IF(_xlfn.ISFORMULA('#_2 Loan '!J47),_xlfn.FORMULATEXT('#_2 Loan '!J47),'#_2 Loan '!J47),"""","")),TRUE,FALSE),"HardQuoteMsg",IF(LEN(IF(_xlfn.ISFORMULA('2 Loan '!J47),_xlfn.FORMULATEXT('2 Loan '!J47),'2 Loan '!J47))-LEN(SUBSTITUTE(IF(_xlfn.ISFORMULA('2 Loan '!J47),_xlfn.FORMULATEXT('2 Loan '!J47),'2 Loan '!J47),"$",""))&lt;0.5*(LEN(IF(_xlfn.ISFORMULA('#_2 Loan '!J47),_xlfn.FORMULATEXT('#_2 Loan '!J47),'#_2 Loan '!J47))-LEN(SUBSTITUTE(IF(_xlfn.ISFORMULA('#_2 Loan '!J47),_xlfn.FORMULATEXT('#_2 Loan '!J47),'#_2 Loan '!J47),"$",""))),TRUE,FALSE),"MissingAbsMsg",TRUE,"PerfectMsg")</f>
        <v/>
      </c>
    </row>
    <row r="48" spans="5:10" s="286" customFormat="1" x14ac:dyDescent="0.15">
      <c r="E48" s="343">
        <v>0</v>
      </c>
      <c r="F48" s="341">
        <v>0</v>
      </c>
      <c r="G48" s="344">
        <v>0</v>
      </c>
      <c r="H48" s="342" t="str">
        <f ca="1">_xlfn.IFS(ISBLANK('2 Loan '!H48),"",IF(NOT(ISNA('#_2 Loan '!H48)),IF(ISNA('2 Loan '!H48),TRUE,FALSE),FALSE),"StuNAMsg",IF(AND(ISNA('#_2 Loan '!H48),ISNA('2 Loan '!H48)),TRUE,FALSE),"PerfectMsg",IF(NOT(ISERROR('#_2 Loan '!H48)),IF(ISERROR('2 Loan '!H48),TRUE,FALSE),FALSE),"StuErrorMsg",IF(TYPE('#_2 Loan '!H48)&lt;&gt;TYPE('2 Loan '!H48),TRUE,FALSE),"WrongTypeMsg",IF(_xlfn.ISFORMULA('#_2 Loan '!H48),IF(NOT(_xlfn.ISFORMULA('2 Loan '!H48)),TRUE),FALSE),"MissingFormulaMsg",IF(NOT(AND(ISNUMBER(FIND("[",_xlfn.FORMULATEXT('#_2 Loan '!H48))),ISNUMBER(FIND("!",_xlfn.FORMULATEXT('#_2 Loan '!H48))))),AND(ISNUMBER(FIND("[",_xlfn.FORMULATEXT('2 Loan '!H48))),ISNUMBER(FIND("!",_xlfn.FORMULATEXT('2 Loan '!H48)))),FALSE),"ExternalRefsMsg",IF(ISNUMBER('#_2 Loan '!H48),IF(ABS('#_2 Loan '!H48-'2 Loan '!H48)&gt;0.00001,TRUE,FALSE),IF('#_2 Loan '!H48&lt;&gt;'2 Loan '!H48,TRUE,FALSE)),IF(ISNUMBER('#_2 Loan '!H48),IF('#_2 Loan '!H48&gt;'2 Loan '!H48,"TooLow","TooHigh"),"WrongAnswer"),NOT(_xlfn.ISFORMULA('#_2 Loan '!H48)),"PerfectMsg",IF((LEN(SUBSTITUTE(SUBSTITUTE(SUBSTITUTE(SUBSTITUTE(SUBSTITUTE(SUBSTITUTE(SUBSTITUTE(SUBSTITUTE(SUBSTITUTE(SUBSTITUTE(SUBSTITUTE(SUBSTITUTE(SUBSTITUTE(SUBSTITUTE(SUBSTITUTE(SUBSTITUTE(SUBSTITUTE(SUBSTITUTE(SUBSTITUTE(SUBSTITUTE(SUBSTITUTE(SUBSTITUTE(SUBSTITUTE(SUBSTITUTE(IF(_xlfn.ISFORMULA('2 Loan '!H48),_xlfn.FORMULATEXT('2 Loan '!H48),'2 Loan '!H48),"9","#"),"8","#"),"7","#"),"6","#"),"5","#"),"4","#"),"3","#"),"2","#"),"1","#"),"0","#"),CHAR(10),""),"$",""),"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'!H48),_xlfn.FORMULATEXT('2 Loan '!H48),'2 Loan '!H48),"9","#"),"8","#"),"7","#"),"6","#"),"5","#"),"4","#"),"3","#"),"2","#"),"1","#"),"0","#"),CHAR(10),""),"$",""),"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'!H48),_xlfn.FORMULATEXT('#_2 Loan '!H48),'#_2 Loan '!H48),"9","#"),"8","#"),"7","#"),"6","#"),"5","#"),"4","#"),"3","#"),"2","#"),"1","#"),"0","#"),CHAR(10),""),"$",""),"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'!H48),_xlfn.FORMULATEXT('#_2 Loan '!H48),'#_2 Loan '!H48),"9","#"),"8","#"),"7","#"),"6","#"),"5","#"),"4","#"),"3","#"),"2","#"),"1","#"),"0","#"),CHAR(10),""),"$","")," ",""),",","@"),"&gt;","@"),"&lt;","@"),"=","@"),")","@"),"(","@"),"^","@"),"/","@"),"+","@"),"*","@"),"-","@"),"@#","")))/2,TRUE,FALSE),"HardCodeMsg",IF(LEN(IF(_xlfn.ISFORMULA('2 Loan '!H48),_xlfn.FORMULATEXT('2 Loan '!H48),'2 Loan '!H48))-LEN(SUBSTITUTE(IF(_xlfn.ISFORMULA('2 Loan '!H48),_xlfn.FORMULATEXT('2 Loan '!H48),'2 Loan '!H48),"""",""))&gt;LEN(IF(_xlfn.ISFORMULA('#_2 Loan '!H48),_xlfn.FORMULATEXT('#_2 Loan '!H48),'#_2 Loan '!H48))-LEN(SUBSTITUTE(IF(_xlfn.ISFORMULA('#_2 Loan '!H48),_xlfn.FORMULATEXT('#_2 Loan '!H48),'#_2 Loan '!H48),"""","")),TRUE,FALSE),"HardQuoteMsg",IF(LEN(IF(_xlfn.ISFORMULA('2 Loan '!H48),_xlfn.FORMULATEXT('2 Loan '!H48),'2 Loan '!H48))-LEN(SUBSTITUTE(IF(_xlfn.ISFORMULA('2 Loan '!H48),_xlfn.FORMULATEXT('2 Loan '!H48),'2 Loan '!H48),"$",""))&lt;0.5*(LEN(IF(_xlfn.ISFORMULA('#_2 Loan '!H48),_xlfn.FORMULATEXT('#_2 Loan '!H48),'#_2 Loan '!H48))-LEN(SUBSTITUTE(IF(_xlfn.ISFORMULA('#_2 Loan '!H48),_xlfn.FORMULATEXT('#_2 Loan '!H48),'#_2 Loan '!H48),"$",""))),TRUE,FALSE),"MissingAbsMsg",TRUE,"PerfectMsg")</f>
        <v/>
      </c>
      <c r="I48" s="342" t="str">
        <f ca="1">_xlfn.IFS(ISBLANK('2 Loan '!I48),"",IF(NOT(ISNA('#_2 Loan '!I48)),IF(ISNA('2 Loan '!I48),TRUE,FALSE),FALSE),"StuNAMsg",IF(AND(ISNA('#_2 Loan '!I48),ISNA('2 Loan '!I48)),TRUE,FALSE),"PerfectMsg",IF(NOT(ISERROR('#_2 Loan '!I48)),IF(ISERROR('2 Loan '!I48),TRUE,FALSE),FALSE),"StuErrorMsg",IF(TYPE('#_2 Loan '!I48)&lt;&gt;TYPE('2 Loan '!I48),TRUE,FALSE),"WrongTypeMsg",IF(_xlfn.ISFORMULA('#_2 Loan '!I48),IF(NOT(_xlfn.ISFORMULA('2 Loan '!I48)),TRUE),FALSE),"MissingFormulaMsg",IF(NOT(AND(ISNUMBER(FIND("[",_xlfn.FORMULATEXT('#_2 Loan '!I48))),ISNUMBER(FIND("!",_xlfn.FORMULATEXT('#_2 Loan '!I48))))),AND(ISNUMBER(FIND("[",_xlfn.FORMULATEXT('2 Loan '!I48))),ISNUMBER(FIND("!",_xlfn.FORMULATEXT('2 Loan '!I48)))),FALSE),"ExternalRefsMsg",IF(ISNUMBER('#_2 Loan '!I48),IF(ABS('#_2 Loan '!I48-'2 Loan '!I48)&gt;0.00001,TRUE,FALSE),IF('#_2 Loan '!I48&lt;&gt;'2 Loan '!I48,TRUE,FALSE)),IF(ISNUMBER('#_2 Loan '!I48),IF('#_2 Loan '!I48&gt;'2 Loan '!I48,"TooLow","TooHigh"),"WrongAnswer"),NOT(_xlfn.ISFORMULA('#_2 Loan '!I48)),"PerfectMsg",IF((LEN(SUBSTITUTE(SUBSTITUTE(SUBSTITUTE(SUBSTITUTE(SUBSTITUTE(SUBSTITUTE(SUBSTITUTE(SUBSTITUTE(SUBSTITUTE(SUBSTITUTE(SUBSTITUTE(SUBSTITUTE(SUBSTITUTE(SUBSTITUTE(SUBSTITUTE(SUBSTITUTE(SUBSTITUTE(SUBSTITUTE(SUBSTITUTE(SUBSTITUTE(SUBSTITUTE(SUBSTITUTE(SUBSTITUTE(SUBSTITUTE(IF(_xlfn.ISFORMULA('2 Loan '!I48),_xlfn.FORMULATEXT('2 Loan '!I48),'2 Loan '!I48),"9","#"),"8","#"),"7","#"),"6","#"),"5","#"),"4","#"),"3","#"),"2","#"),"1","#"),"0","#"),CHAR(10),""),"$",""),"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'!I48),_xlfn.FORMULATEXT('2 Loan '!I48),'2 Loan '!I48),"9","#"),"8","#"),"7","#"),"6","#"),"5","#"),"4","#"),"3","#"),"2","#"),"1","#"),"0","#"),CHAR(10),""),"$",""),"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'!I48),_xlfn.FORMULATEXT('#_2 Loan '!I48),'#_2 Loan '!I48),"9","#"),"8","#"),"7","#"),"6","#"),"5","#"),"4","#"),"3","#"),"2","#"),"1","#"),"0","#"),CHAR(10),""),"$",""),"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'!I48),_xlfn.FORMULATEXT('#_2 Loan '!I48),'#_2 Loan '!I48),"9","#"),"8","#"),"7","#"),"6","#"),"5","#"),"4","#"),"3","#"),"2","#"),"1","#"),"0","#"),CHAR(10),""),"$","")," ",""),",","@"),"&gt;","@"),"&lt;","@"),"=","@"),")","@"),"(","@"),"^","@"),"/","@"),"+","@"),"*","@"),"-","@"),"@#","")))/2,TRUE,FALSE),"HardCodeMsg",IF(LEN(IF(_xlfn.ISFORMULA('2 Loan '!I48),_xlfn.FORMULATEXT('2 Loan '!I48),'2 Loan '!I48))-LEN(SUBSTITUTE(IF(_xlfn.ISFORMULA('2 Loan '!I48),_xlfn.FORMULATEXT('2 Loan '!I48),'2 Loan '!I48),"""",""))&gt;LEN(IF(_xlfn.ISFORMULA('#_2 Loan '!I48),_xlfn.FORMULATEXT('#_2 Loan '!I48),'#_2 Loan '!I48))-LEN(SUBSTITUTE(IF(_xlfn.ISFORMULA('#_2 Loan '!I48),_xlfn.FORMULATEXT('#_2 Loan '!I48),'#_2 Loan '!I48),"""","")),TRUE,FALSE),"HardQuoteMsg",IF(LEN(IF(_xlfn.ISFORMULA('2 Loan '!I48),_xlfn.FORMULATEXT('2 Loan '!I48),'2 Loan '!I48))-LEN(SUBSTITUTE(IF(_xlfn.ISFORMULA('2 Loan '!I48),_xlfn.FORMULATEXT('2 Loan '!I48),'2 Loan '!I48),"$",""))&lt;0.5*(LEN(IF(_xlfn.ISFORMULA('#_2 Loan '!I48),_xlfn.FORMULATEXT('#_2 Loan '!I48),'#_2 Loan '!I48))-LEN(SUBSTITUTE(IF(_xlfn.ISFORMULA('#_2 Loan '!I48),_xlfn.FORMULATEXT('#_2 Loan '!I48),'#_2 Loan '!I48),"$",""))),TRUE,FALSE),"MissingAbsMsg",TRUE,"PerfectMsg")</f>
        <v/>
      </c>
      <c r="J48" s="301" t="str">
        <f ca="1">_xlfn.IFS(ISBLANK('2 Loan '!J48),"",IF(NOT(ISNA('#_2 Loan '!J48)),IF(ISNA('2 Loan '!J48),TRUE,FALSE),FALSE),"StuNAMsg",IF(AND(ISNA('#_2 Loan '!J48),ISNA('2 Loan '!J48)),TRUE,FALSE),"PerfectMsg",IF(NOT(ISERROR('#_2 Loan '!J48)),IF(ISERROR('2 Loan '!J48),TRUE,FALSE),FALSE),"StuErrorMsg",IF(TYPE('#_2 Loan '!J48)&lt;&gt;TYPE('2 Loan '!J48),TRUE,FALSE),"WrongTypeMsg",IF(_xlfn.ISFORMULA('#_2 Loan '!J48),IF(NOT(_xlfn.ISFORMULA('2 Loan '!J48)),TRUE),FALSE),"MissingFormulaMsg",IF(NOT(AND(ISNUMBER(FIND("[",_xlfn.FORMULATEXT('#_2 Loan '!J48))),ISNUMBER(FIND("!",_xlfn.FORMULATEXT('#_2 Loan '!J48))))),AND(ISNUMBER(FIND("[",_xlfn.FORMULATEXT('2 Loan '!J48))),ISNUMBER(FIND("!",_xlfn.FORMULATEXT('2 Loan '!J48)))),FALSE),"ExternalRefsMsg",IF(ISNUMBER('#_2 Loan '!J48),IF(ABS('#_2 Loan '!J48-'2 Loan '!J48)&gt;0.00001,TRUE,FALSE),IF('#_2 Loan '!J48&lt;&gt;'2 Loan '!J48,TRUE,FALSE)),IF(ISNUMBER('#_2 Loan '!J48),IF('#_2 Loan '!J48&gt;'2 Loan '!J48,"TooLow","TooHigh"),"WrongAnswer"),NOT(_xlfn.ISFORMULA('#_2 Loan '!J48)),"PerfectMsg",IF((LEN(SUBSTITUTE(SUBSTITUTE(SUBSTITUTE(SUBSTITUTE(SUBSTITUTE(SUBSTITUTE(SUBSTITUTE(SUBSTITUTE(SUBSTITUTE(SUBSTITUTE(SUBSTITUTE(SUBSTITUTE(SUBSTITUTE(SUBSTITUTE(SUBSTITUTE(SUBSTITUTE(SUBSTITUTE(SUBSTITUTE(SUBSTITUTE(SUBSTITUTE(SUBSTITUTE(SUBSTITUTE(SUBSTITUTE(SUBSTITUTE(IF(_xlfn.ISFORMULA('2 Loan '!J48),_xlfn.FORMULATEXT('2 Loan '!J48),'2 Loan '!J48),"9","#"),"8","#"),"7","#"),"6","#"),"5","#"),"4","#"),"3","#"),"2","#"),"1","#"),"0","#"),CHAR(10),""),"$",""),"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'!J48),_xlfn.FORMULATEXT('2 Loan '!J48),'2 Loan '!J48),"9","#"),"8","#"),"7","#"),"6","#"),"5","#"),"4","#"),"3","#"),"2","#"),"1","#"),"0","#"),CHAR(10),""),"$",""),"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'!J48),_xlfn.FORMULATEXT('#_2 Loan '!J48),'#_2 Loan '!J48),"9","#"),"8","#"),"7","#"),"6","#"),"5","#"),"4","#"),"3","#"),"2","#"),"1","#"),"0","#"),CHAR(10),""),"$",""),"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'!J48),_xlfn.FORMULATEXT('#_2 Loan '!J48),'#_2 Loan '!J48),"9","#"),"8","#"),"7","#"),"6","#"),"5","#"),"4","#"),"3","#"),"2","#"),"1","#"),"0","#"),CHAR(10),""),"$","")," ",""),",","@"),"&gt;","@"),"&lt;","@"),"=","@"),")","@"),"(","@"),"^","@"),"/","@"),"+","@"),"*","@"),"-","@"),"@#","")))/2,TRUE,FALSE),"HardCodeMsg",IF(LEN(IF(_xlfn.ISFORMULA('2 Loan '!J48),_xlfn.FORMULATEXT('2 Loan '!J48),'2 Loan '!J48))-LEN(SUBSTITUTE(IF(_xlfn.ISFORMULA('2 Loan '!J48),_xlfn.FORMULATEXT('2 Loan '!J48),'2 Loan '!J48),"""",""))&gt;LEN(IF(_xlfn.ISFORMULA('#_2 Loan '!J48),_xlfn.FORMULATEXT('#_2 Loan '!J48),'#_2 Loan '!J48))-LEN(SUBSTITUTE(IF(_xlfn.ISFORMULA('#_2 Loan '!J48),_xlfn.FORMULATEXT('#_2 Loan '!J48),'#_2 Loan '!J48),"""","")),TRUE,FALSE),"HardQuoteMsg",IF(LEN(IF(_xlfn.ISFORMULA('2 Loan '!J48),_xlfn.FORMULATEXT('2 Loan '!J48),'2 Loan '!J48))-LEN(SUBSTITUTE(IF(_xlfn.ISFORMULA('2 Loan '!J48),_xlfn.FORMULATEXT('2 Loan '!J48),'2 Loan '!J48),"$",""))&lt;0.5*(LEN(IF(_xlfn.ISFORMULA('#_2 Loan '!J48),_xlfn.FORMULATEXT('#_2 Loan '!J48),'#_2 Loan '!J48))-LEN(SUBSTITUTE(IF(_xlfn.ISFORMULA('#_2 Loan '!J48),_xlfn.FORMULATEXT('#_2 Loan '!J48),'#_2 Loan '!J48),"$",""))),TRUE,FALSE),"MissingAbsMsg",TRUE,"PerfectMsg")</f>
        <v/>
      </c>
    </row>
    <row r="49" spans="5:13" s="286" customFormat="1" x14ac:dyDescent="0.15">
      <c r="E49" s="343">
        <v>0</v>
      </c>
      <c r="F49" s="341">
        <v>0</v>
      </c>
      <c r="G49" s="344">
        <v>0</v>
      </c>
      <c r="H49" s="342" t="str">
        <f ca="1">_xlfn.IFS(ISBLANK('2 Loan '!H49),"",IF(NOT(ISNA('#_2 Loan '!H49)),IF(ISNA('2 Loan '!H49),TRUE,FALSE),FALSE),"StuNAMsg",IF(AND(ISNA('#_2 Loan '!H49),ISNA('2 Loan '!H49)),TRUE,FALSE),"PerfectMsg",IF(NOT(ISERROR('#_2 Loan '!H49)),IF(ISERROR('2 Loan '!H49),TRUE,FALSE),FALSE),"StuErrorMsg",IF(TYPE('#_2 Loan '!H49)&lt;&gt;TYPE('2 Loan '!H49),TRUE,FALSE),"WrongTypeMsg",IF(_xlfn.ISFORMULA('#_2 Loan '!H49),IF(NOT(_xlfn.ISFORMULA('2 Loan '!H49)),TRUE),FALSE),"MissingFormulaMsg",IF(NOT(AND(ISNUMBER(FIND("[",_xlfn.FORMULATEXT('#_2 Loan '!H49))),ISNUMBER(FIND("!",_xlfn.FORMULATEXT('#_2 Loan '!H49))))),AND(ISNUMBER(FIND("[",_xlfn.FORMULATEXT('2 Loan '!H49))),ISNUMBER(FIND("!",_xlfn.FORMULATEXT('2 Loan '!H49)))),FALSE),"ExternalRefsMsg",IF(ISNUMBER('#_2 Loan '!H49),IF(ABS('#_2 Loan '!H49-'2 Loan '!H49)&gt;0.00001,TRUE,FALSE),IF('#_2 Loan '!H49&lt;&gt;'2 Loan '!H49,TRUE,FALSE)),IF(ISNUMBER('#_2 Loan '!H49),IF('#_2 Loan '!H49&gt;'2 Loan '!H49,"TooLow","TooHigh"),"WrongAnswer"),NOT(_xlfn.ISFORMULA('#_2 Loan '!H49)),"PerfectMsg",IF((LEN(SUBSTITUTE(SUBSTITUTE(SUBSTITUTE(SUBSTITUTE(SUBSTITUTE(SUBSTITUTE(SUBSTITUTE(SUBSTITUTE(SUBSTITUTE(SUBSTITUTE(SUBSTITUTE(SUBSTITUTE(SUBSTITUTE(SUBSTITUTE(SUBSTITUTE(SUBSTITUTE(SUBSTITUTE(SUBSTITUTE(SUBSTITUTE(SUBSTITUTE(SUBSTITUTE(SUBSTITUTE(SUBSTITUTE(SUBSTITUTE(IF(_xlfn.ISFORMULA('2 Loan '!H49),_xlfn.FORMULATEXT('2 Loan '!H49),'2 Loan '!H49),"9","#"),"8","#"),"7","#"),"6","#"),"5","#"),"4","#"),"3","#"),"2","#"),"1","#"),"0","#"),CHAR(10),""),"$",""),"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'!H49),_xlfn.FORMULATEXT('2 Loan '!H49),'2 Loan '!H49),"9","#"),"8","#"),"7","#"),"6","#"),"5","#"),"4","#"),"3","#"),"2","#"),"1","#"),"0","#"),CHAR(10),""),"$",""),"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'!H49),_xlfn.FORMULATEXT('#_2 Loan '!H49),'#_2 Loan '!H49),"9","#"),"8","#"),"7","#"),"6","#"),"5","#"),"4","#"),"3","#"),"2","#"),"1","#"),"0","#"),CHAR(10),""),"$",""),"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'!H49),_xlfn.FORMULATEXT('#_2 Loan '!H49),'#_2 Loan '!H49),"9","#"),"8","#"),"7","#"),"6","#"),"5","#"),"4","#"),"3","#"),"2","#"),"1","#"),"0","#"),CHAR(10),""),"$","")," ",""),",","@"),"&gt;","@"),"&lt;","@"),"=","@"),")","@"),"(","@"),"^","@"),"/","@"),"+","@"),"*","@"),"-","@"),"@#","")))/2,TRUE,FALSE),"HardCodeMsg",IF(LEN(IF(_xlfn.ISFORMULA('2 Loan '!H49),_xlfn.FORMULATEXT('2 Loan '!H49),'2 Loan '!H49))-LEN(SUBSTITUTE(IF(_xlfn.ISFORMULA('2 Loan '!H49),_xlfn.FORMULATEXT('2 Loan '!H49),'2 Loan '!H49),"""",""))&gt;LEN(IF(_xlfn.ISFORMULA('#_2 Loan '!H49),_xlfn.FORMULATEXT('#_2 Loan '!H49),'#_2 Loan '!H49))-LEN(SUBSTITUTE(IF(_xlfn.ISFORMULA('#_2 Loan '!H49),_xlfn.FORMULATEXT('#_2 Loan '!H49),'#_2 Loan '!H49),"""","")),TRUE,FALSE),"HardQuoteMsg",IF(LEN(IF(_xlfn.ISFORMULA('2 Loan '!H49),_xlfn.FORMULATEXT('2 Loan '!H49),'2 Loan '!H49))-LEN(SUBSTITUTE(IF(_xlfn.ISFORMULA('2 Loan '!H49),_xlfn.FORMULATEXT('2 Loan '!H49),'2 Loan '!H49),"$",""))&lt;0.5*(LEN(IF(_xlfn.ISFORMULA('#_2 Loan '!H49),_xlfn.FORMULATEXT('#_2 Loan '!H49),'#_2 Loan '!H49))-LEN(SUBSTITUTE(IF(_xlfn.ISFORMULA('#_2 Loan '!H49),_xlfn.FORMULATEXT('#_2 Loan '!H49),'#_2 Loan '!H49),"$",""))),TRUE,FALSE),"MissingAbsMsg",TRUE,"PerfectMsg")</f>
        <v/>
      </c>
      <c r="I49" s="342" t="str">
        <f ca="1">_xlfn.IFS(ISBLANK('2 Loan '!I49),"",IF(NOT(ISNA('#_2 Loan '!I49)),IF(ISNA('2 Loan '!I49),TRUE,FALSE),FALSE),"StuNAMsg",IF(AND(ISNA('#_2 Loan '!I49),ISNA('2 Loan '!I49)),TRUE,FALSE),"PerfectMsg",IF(NOT(ISERROR('#_2 Loan '!I49)),IF(ISERROR('2 Loan '!I49),TRUE,FALSE),FALSE),"StuErrorMsg",IF(TYPE('#_2 Loan '!I49)&lt;&gt;TYPE('2 Loan '!I49),TRUE,FALSE),"WrongTypeMsg",IF(_xlfn.ISFORMULA('#_2 Loan '!I49),IF(NOT(_xlfn.ISFORMULA('2 Loan '!I49)),TRUE),FALSE),"MissingFormulaMsg",IF(NOT(AND(ISNUMBER(FIND("[",_xlfn.FORMULATEXT('#_2 Loan '!I49))),ISNUMBER(FIND("!",_xlfn.FORMULATEXT('#_2 Loan '!I49))))),AND(ISNUMBER(FIND("[",_xlfn.FORMULATEXT('2 Loan '!I49))),ISNUMBER(FIND("!",_xlfn.FORMULATEXT('2 Loan '!I49)))),FALSE),"ExternalRefsMsg",IF(ISNUMBER('#_2 Loan '!I49),IF(ABS('#_2 Loan '!I49-'2 Loan '!I49)&gt;0.00001,TRUE,FALSE),IF('#_2 Loan '!I49&lt;&gt;'2 Loan '!I49,TRUE,FALSE)),IF(ISNUMBER('#_2 Loan '!I49),IF('#_2 Loan '!I49&gt;'2 Loan '!I49,"TooLow","TooHigh"),"WrongAnswer"),NOT(_xlfn.ISFORMULA('#_2 Loan '!I49)),"PerfectMsg",IF((LEN(SUBSTITUTE(SUBSTITUTE(SUBSTITUTE(SUBSTITUTE(SUBSTITUTE(SUBSTITUTE(SUBSTITUTE(SUBSTITUTE(SUBSTITUTE(SUBSTITUTE(SUBSTITUTE(SUBSTITUTE(SUBSTITUTE(SUBSTITUTE(SUBSTITUTE(SUBSTITUTE(SUBSTITUTE(SUBSTITUTE(SUBSTITUTE(SUBSTITUTE(SUBSTITUTE(SUBSTITUTE(SUBSTITUTE(SUBSTITUTE(IF(_xlfn.ISFORMULA('2 Loan '!I49),_xlfn.FORMULATEXT('2 Loan '!I49),'2 Loan '!I49),"9","#"),"8","#"),"7","#"),"6","#"),"5","#"),"4","#"),"3","#"),"2","#"),"1","#"),"0","#"),CHAR(10),""),"$",""),"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'!I49),_xlfn.FORMULATEXT('2 Loan '!I49),'2 Loan '!I49),"9","#"),"8","#"),"7","#"),"6","#"),"5","#"),"4","#"),"3","#"),"2","#"),"1","#"),"0","#"),CHAR(10),""),"$",""),"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'!I49),_xlfn.FORMULATEXT('#_2 Loan '!I49),'#_2 Loan '!I49),"9","#"),"8","#"),"7","#"),"6","#"),"5","#"),"4","#"),"3","#"),"2","#"),"1","#"),"0","#"),CHAR(10),""),"$",""),"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'!I49),_xlfn.FORMULATEXT('#_2 Loan '!I49),'#_2 Loan '!I49),"9","#"),"8","#"),"7","#"),"6","#"),"5","#"),"4","#"),"3","#"),"2","#"),"1","#"),"0","#"),CHAR(10),""),"$","")," ",""),",","@"),"&gt;","@"),"&lt;","@"),"=","@"),")","@"),"(","@"),"^","@"),"/","@"),"+","@"),"*","@"),"-","@"),"@#","")))/2,TRUE,FALSE),"HardCodeMsg",IF(LEN(IF(_xlfn.ISFORMULA('2 Loan '!I49),_xlfn.FORMULATEXT('2 Loan '!I49),'2 Loan '!I49))-LEN(SUBSTITUTE(IF(_xlfn.ISFORMULA('2 Loan '!I49),_xlfn.FORMULATEXT('2 Loan '!I49),'2 Loan '!I49),"""",""))&gt;LEN(IF(_xlfn.ISFORMULA('#_2 Loan '!I49),_xlfn.FORMULATEXT('#_2 Loan '!I49),'#_2 Loan '!I49))-LEN(SUBSTITUTE(IF(_xlfn.ISFORMULA('#_2 Loan '!I49),_xlfn.FORMULATEXT('#_2 Loan '!I49),'#_2 Loan '!I49),"""","")),TRUE,FALSE),"HardQuoteMsg",IF(LEN(IF(_xlfn.ISFORMULA('2 Loan '!I49),_xlfn.FORMULATEXT('2 Loan '!I49),'2 Loan '!I49))-LEN(SUBSTITUTE(IF(_xlfn.ISFORMULA('2 Loan '!I49),_xlfn.FORMULATEXT('2 Loan '!I49),'2 Loan '!I49),"$",""))&lt;0.5*(LEN(IF(_xlfn.ISFORMULA('#_2 Loan '!I49),_xlfn.FORMULATEXT('#_2 Loan '!I49),'#_2 Loan '!I49))-LEN(SUBSTITUTE(IF(_xlfn.ISFORMULA('#_2 Loan '!I49),_xlfn.FORMULATEXT('#_2 Loan '!I49),'#_2 Loan '!I49),"$",""))),TRUE,FALSE),"MissingAbsMsg",TRUE,"PerfectMsg")</f>
        <v/>
      </c>
      <c r="J49" s="301" t="str">
        <f ca="1">_xlfn.IFS(ISBLANK('2 Loan '!J49),"",IF(NOT(ISNA('#_2 Loan '!J49)),IF(ISNA('2 Loan '!J49),TRUE,FALSE),FALSE),"StuNAMsg",IF(AND(ISNA('#_2 Loan '!J49),ISNA('2 Loan '!J49)),TRUE,FALSE),"PerfectMsg",IF(NOT(ISERROR('#_2 Loan '!J49)),IF(ISERROR('2 Loan '!J49),TRUE,FALSE),FALSE),"StuErrorMsg",IF(TYPE('#_2 Loan '!J49)&lt;&gt;TYPE('2 Loan '!J49),TRUE,FALSE),"WrongTypeMsg",IF(_xlfn.ISFORMULA('#_2 Loan '!J49),IF(NOT(_xlfn.ISFORMULA('2 Loan '!J49)),TRUE),FALSE),"MissingFormulaMsg",IF(NOT(AND(ISNUMBER(FIND("[",_xlfn.FORMULATEXT('#_2 Loan '!J49))),ISNUMBER(FIND("!",_xlfn.FORMULATEXT('#_2 Loan '!J49))))),AND(ISNUMBER(FIND("[",_xlfn.FORMULATEXT('2 Loan '!J49))),ISNUMBER(FIND("!",_xlfn.FORMULATEXT('2 Loan '!J49)))),FALSE),"ExternalRefsMsg",IF(ISNUMBER('#_2 Loan '!J49),IF(ABS('#_2 Loan '!J49-'2 Loan '!J49)&gt;0.00001,TRUE,FALSE),IF('#_2 Loan '!J49&lt;&gt;'2 Loan '!J49,TRUE,FALSE)),IF(ISNUMBER('#_2 Loan '!J49),IF('#_2 Loan '!J49&gt;'2 Loan '!J49,"TooLow","TooHigh"),"WrongAnswer"),NOT(_xlfn.ISFORMULA('#_2 Loan '!J49)),"PerfectMsg",IF((LEN(SUBSTITUTE(SUBSTITUTE(SUBSTITUTE(SUBSTITUTE(SUBSTITUTE(SUBSTITUTE(SUBSTITUTE(SUBSTITUTE(SUBSTITUTE(SUBSTITUTE(SUBSTITUTE(SUBSTITUTE(SUBSTITUTE(SUBSTITUTE(SUBSTITUTE(SUBSTITUTE(SUBSTITUTE(SUBSTITUTE(SUBSTITUTE(SUBSTITUTE(SUBSTITUTE(SUBSTITUTE(SUBSTITUTE(SUBSTITUTE(IF(_xlfn.ISFORMULA('2 Loan '!J49),_xlfn.FORMULATEXT('2 Loan '!J49),'2 Loan '!J49),"9","#"),"8","#"),"7","#"),"6","#"),"5","#"),"4","#"),"3","#"),"2","#"),"1","#"),"0","#"),CHAR(10),""),"$",""),"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'!J49),_xlfn.FORMULATEXT('2 Loan '!J49),'2 Loan '!J49),"9","#"),"8","#"),"7","#"),"6","#"),"5","#"),"4","#"),"3","#"),"2","#"),"1","#"),"0","#"),CHAR(10),""),"$",""),"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'!J49),_xlfn.FORMULATEXT('#_2 Loan '!J49),'#_2 Loan '!J49),"9","#"),"8","#"),"7","#"),"6","#"),"5","#"),"4","#"),"3","#"),"2","#"),"1","#"),"0","#"),CHAR(10),""),"$",""),"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'!J49),_xlfn.FORMULATEXT('#_2 Loan '!J49),'#_2 Loan '!J49),"9","#"),"8","#"),"7","#"),"6","#"),"5","#"),"4","#"),"3","#"),"2","#"),"1","#"),"0","#"),CHAR(10),""),"$","")," ",""),",","@"),"&gt;","@"),"&lt;","@"),"=","@"),")","@"),"(","@"),"^","@"),"/","@"),"+","@"),"*","@"),"-","@"),"@#","")))/2,TRUE,FALSE),"HardCodeMsg",IF(LEN(IF(_xlfn.ISFORMULA('2 Loan '!J49),_xlfn.FORMULATEXT('2 Loan '!J49),'2 Loan '!J49))-LEN(SUBSTITUTE(IF(_xlfn.ISFORMULA('2 Loan '!J49),_xlfn.FORMULATEXT('2 Loan '!J49),'2 Loan '!J49),"""",""))&gt;LEN(IF(_xlfn.ISFORMULA('#_2 Loan '!J49),_xlfn.FORMULATEXT('#_2 Loan '!J49),'#_2 Loan '!J49))-LEN(SUBSTITUTE(IF(_xlfn.ISFORMULA('#_2 Loan '!J49),_xlfn.FORMULATEXT('#_2 Loan '!J49),'#_2 Loan '!J49),"""","")),TRUE,FALSE),"HardQuoteMsg",IF(LEN(IF(_xlfn.ISFORMULA('2 Loan '!J49),_xlfn.FORMULATEXT('2 Loan '!J49),'2 Loan '!J49))-LEN(SUBSTITUTE(IF(_xlfn.ISFORMULA('2 Loan '!J49),_xlfn.FORMULATEXT('2 Loan '!J49),'2 Loan '!J49),"$",""))&lt;0.5*(LEN(IF(_xlfn.ISFORMULA('#_2 Loan '!J49),_xlfn.FORMULATEXT('#_2 Loan '!J49),'#_2 Loan '!J49))-LEN(SUBSTITUTE(IF(_xlfn.ISFORMULA('#_2 Loan '!J49),_xlfn.FORMULATEXT('#_2 Loan '!J49),'#_2 Loan '!J49),"$",""))),TRUE,FALSE),"MissingAbsMsg",TRUE,"PerfectMsg")</f>
        <v/>
      </c>
    </row>
    <row r="50" spans="5:13" s="286" customFormat="1" x14ac:dyDescent="0.15">
      <c r="E50" s="343">
        <v>0</v>
      </c>
      <c r="F50" s="341">
        <v>0</v>
      </c>
      <c r="G50" s="344">
        <v>0</v>
      </c>
      <c r="H50" s="342" t="str">
        <f ca="1">_xlfn.IFS(ISBLANK('2 Loan '!H50),"",IF(NOT(ISNA('#_2 Loan '!H50)),IF(ISNA('2 Loan '!H50),TRUE,FALSE),FALSE),"StuNAMsg",IF(AND(ISNA('#_2 Loan '!H50),ISNA('2 Loan '!H50)),TRUE,FALSE),"PerfectMsg",IF(NOT(ISERROR('#_2 Loan '!H50)),IF(ISERROR('2 Loan '!H50),TRUE,FALSE),FALSE),"StuErrorMsg",IF(TYPE('#_2 Loan '!H50)&lt;&gt;TYPE('2 Loan '!H50),TRUE,FALSE),"WrongTypeMsg",IF(_xlfn.ISFORMULA('#_2 Loan '!H50),IF(NOT(_xlfn.ISFORMULA('2 Loan '!H50)),TRUE),FALSE),"MissingFormulaMsg",IF(NOT(AND(ISNUMBER(FIND("[",_xlfn.FORMULATEXT('#_2 Loan '!H50))),ISNUMBER(FIND("!",_xlfn.FORMULATEXT('#_2 Loan '!H50))))),AND(ISNUMBER(FIND("[",_xlfn.FORMULATEXT('2 Loan '!H50))),ISNUMBER(FIND("!",_xlfn.FORMULATEXT('2 Loan '!H50)))),FALSE),"ExternalRefsMsg",IF(ISNUMBER('#_2 Loan '!H50),IF(ABS('#_2 Loan '!H50-'2 Loan '!H50)&gt;0.00001,TRUE,FALSE),IF('#_2 Loan '!H50&lt;&gt;'2 Loan '!H50,TRUE,FALSE)),IF(ISNUMBER('#_2 Loan '!H50),IF('#_2 Loan '!H50&gt;'2 Loan '!H50,"TooLow","TooHigh"),"WrongAnswer"),NOT(_xlfn.ISFORMULA('#_2 Loan '!H50)),"PerfectMsg",IF((LEN(SUBSTITUTE(SUBSTITUTE(SUBSTITUTE(SUBSTITUTE(SUBSTITUTE(SUBSTITUTE(SUBSTITUTE(SUBSTITUTE(SUBSTITUTE(SUBSTITUTE(SUBSTITUTE(SUBSTITUTE(SUBSTITUTE(SUBSTITUTE(SUBSTITUTE(SUBSTITUTE(SUBSTITUTE(SUBSTITUTE(SUBSTITUTE(SUBSTITUTE(SUBSTITUTE(SUBSTITUTE(SUBSTITUTE(SUBSTITUTE(IF(_xlfn.ISFORMULA('2 Loan '!H50),_xlfn.FORMULATEXT('2 Loan '!H50),'2 Loan '!H50),"9","#"),"8","#"),"7","#"),"6","#"),"5","#"),"4","#"),"3","#"),"2","#"),"1","#"),"0","#"),CHAR(10),""),"$",""),"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'!H50),_xlfn.FORMULATEXT('2 Loan '!H50),'2 Loan '!H50),"9","#"),"8","#"),"7","#"),"6","#"),"5","#"),"4","#"),"3","#"),"2","#"),"1","#"),"0","#"),CHAR(10),""),"$",""),"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'!H50),_xlfn.FORMULATEXT('#_2 Loan '!H50),'#_2 Loan '!H50),"9","#"),"8","#"),"7","#"),"6","#"),"5","#"),"4","#"),"3","#"),"2","#"),"1","#"),"0","#"),CHAR(10),""),"$",""),"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'!H50),_xlfn.FORMULATEXT('#_2 Loan '!H50),'#_2 Loan '!H50),"9","#"),"8","#"),"7","#"),"6","#"),"5","#"),"4","#"),"3","#"),"2","#"),"1","#"),"0","#"),CHAR(10),""),"$","")," ",""),",","@"),"&gt;","@"),"&lt;","@"),"=","@"),")","@"),"(","@"),"^","@"),"/","@"),"+","@"),"*","@"),"-","@"),"@#","")))/2,TRUE,FALSE),"HardCodeMsg",IF(LEN(IF(_xlfn.ISFORMULA('2 Loan '!H50),_xlfn.FORMULATEXT('2 Loan '!H50),'2 Loan '!H50))-LEN(SUBSTITUTE(IF(_xlfn.ISFORMULA('2 Loan '!H50),_xlfn.FORMULATEXT('2 Loan '!H50),'2 Loan '!H50),"""",""))&gt;LEN(IF(_xlfn.ISFORMULA('#_2 Loan '!H50),_xlfn.FORMULATEXT('#_2 Loan '!H50),'#_2 Loan '!H50))-LEN(SUBSTITUTE(IF(_xlfn.ISFORMULA('#_2 Loan '!H50),_xlfn.FORMULATEXT('#_2 Loan '!H50),'#_2 Loan '!H50),"""","")),TRUE,FALSE),"HardQuoteMsg",IF(LEN(IF(_xlfn.ISFORMULA('2 Loan '!H50),_xlfn.FORMULATEXT('2 Loan '!H50),'2 Loan '!H50))-LEN(SUBSTITUTE(IF(_xlfn.ISFORMULA('2 Loan '!H50),_xlfn.FORMULATEXT('2 Loan '!H50),'2 Loan '!H50),"$",""))&lt;0.5*(LEN(IF(_xlfn.ISFORMULA('#_2 Loan '!H50),_xlfn.FORMULATEXT('#_2 Loan '!H50),'#_2 Loan '!H50))-LEN(SUBSTITUTE(IF(_xlfn.ISFORMULA('#_2 Loan '!H50),_xlfn.FORMULATEXT('#_2 Loan '!H50),'#_2 Loan '!H50),"$",""))),TRUE,FALSE),"MissingAbsMsg",TRUE,"PerfectMsg")</f>
        <v/>
      </c>
      <c r="I50" s="342" t="str">
        <f ca="1">_xlfn.IFS(ISBLANK('2 Loan '!I50),"",IF(NOT(ISNA('#_2 Loan '!I50)),IF(ISNA('2 Loan '!I50),TRUE,FALSE),FALSE),"StuNAMsg",IF(AND(ISNA('#_2 Loan '!I50),ISNA('2 Loan '!I50)),TRUE,FALSE),"PerfectMsg",IF(NOT(ISERROR('#_2 Loan '!I50)),IF(ISERROR('2 Loan '!I50),TRUE,FALSE),FALSE),"StuErrorMsg",IF(TYPE('#_2 Loan '!I50)&lt;&gt;TYPE('2 Loan '!I50),TRUE,FALSE),"WrongTypeMsg",IF(_xlfn.ISFORMULA('#_2 Loan '!I50),IF(NOT(_xlfn.ISFORMULA('2 Loan '!I50)),TRUE),FALSE),"MissingFormulaMsg",IF(NOT(AND(ISNUMBER(FIND("[",_xlfn.FORMULATEXT('#_2 Loan '!I50))),ISNUMBER(FIND("!",_xlfn.FORMULATEXT('#_2 Loan '!I50))))),AND(ISNUMBER(FIND("[",_xlfn.FORMULATEXT('2 Loan '!I50))),ISNUMBER(FIND("!",_xlfn.FORMULATEXT('2 Loan '!I50)))),FALSE),"ExternalRefsMsg",IF(ISNUMBER('#_2 Loan '!I50),IF(ABS('#_2 Loan '!I50-'2 Loan '!I50)&gt;0.00001,TRUE,FALSE),IF('#_2 Loan '!I50&lt;&gt;'2 Loan '!I50,TRUE,FALSE)),IF(ISNUMBER('#_2 Loan '!I50),IF('#_2 Loan '!I50&gt;'2 Loan '!I50,"TooLow","TooHigh"),"WrongAnswer"),NOT(_xlfn.ISFORMULA('#_2 Loan '!I50)),"PerfectMsg",IF((LEN(SUBSTITUTE(SUBSTITUTE(SUBSTITUTE(SUBSTITUTE(SUBSTITUTE(SUBSTITUTE(SUBSTITUTE(SUBSTITUTE(SUBSTITUTE(SUBSTITUTE(SUBSTITUTE(SUBSTITUTE(SUBSTITUTE(SUBSTITUTE(SUBSTITUTE(SUBSTITUTE(SUBSTITUTE(SUBSTITUTE(SUBSTITUTE(SUBSTITUTE(SUBSTITUTE(SUBSTITUTE(SUBSTITUTE(SUBSTITUTE(IF(_xlfn.ISFORMULA('2 Loan '!I50),_xlfn.FORMULATEXT('2 Loan '!I50),'2 Loan '!I50),"9","#"),"8","#"),"7","#"),"6","#"),"5","#"),"4","#"),"3","#"),"2","#"),"1","#"),"0","#"),CHAR(10),""),"$",""),"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'!I50),_xlfn.FORMULATEXT('2 Loan '!I50),'2 Loan '!I50),"9","#"),"8","#"),"7","#"),"6","#"),"5","#"),"4","#"),"3","#"),"2","#"),"1","#"),"0","#"),CHAR(10),""),"$",""),"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'!I50),_xlfn.FORMULATEXT('#_2 Loan '!I50),'#_2 Loan '!I50),"9","#"),"8","#"),"7","#"),"6","#"),"5","#"),"4","#"),"3","#"),"2","#"),"1","#"),"0","#"),CHAR(10),""),"$",""),"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'!I50),_xlfn.FORMULATEXT('#_2 Loan '!I50),'#_2 Loan '!I50),"9","#"),"8","#"),"7","#"),"6","#"),"5","#"),"4","#"),"3","#"),"2","#"),"1","#"),"0","#"),CHAR(10),""),"$","")," ",""),",","@"),"&gt;","@"),"&lt;","@"),"=","@"),")","@"),"(","@"),"^","@"),"/","@"),"+","@"),"*","@"),"-","@"),"@#","")))/2,TRUE,FALSE),"HardCodeMsg",IF(LEN(IF(_xlfn.ISFORMULA('2 Loan '!I50),_xlfn.FORMULATEXT('2 Loan '!I50),'2 Loan '!I50))-LEN(SUBSTITUTE(IF(_xlfn.ISFORMULA('2 Loan '!I50),_xlfn.FORMULATEXT('2 Loan '!I50),'2 Loan '!I50),"""",""))&gt;LEN(IF(_xlfn.ISFORMULA('#_2 Loan '!I50),_xlfn.FORMULATEXT('#_2 Loan '!I50),'#_2 Loan '!I50))-LEN(SUBSTITUTE(IF(_xlfn.ISFORMULA('#_2 Loan '!I50),_xlfn.FORMULATEXT('#_2 Loan '!I50),'#_2 Loan '!I50),"""","")),TRUE,FALSE),"HardQuoteMsg",IF(LEN(IF(_xlfn.ISFORMULA('2 Loan '!I50),_xlfn.FORMULATEXT('2 Loan '!I50),'2 Loan '!I50))-LEN(SUBSTITUTE(IF(_xlfn.ISFORMULA('2 Loan '!I50),_xlfn.FORMULATEXT('2 Loan '!I50),'2 Loan '!I50),"$",""))&lt;0.5*(LEN(IF(_xlfn.ISFORMULA('#_2 Loan '!I50),_xlfn.FORMULATEXT('#_2 Loan '!I50),'#_2 Loan '!I50))-LEN(SUBSTITUTE(IF(_xlfn.ISFORMULA('#_2 Loan '!I50),_xlfn.FORMULATEXT('#_2 Loan '!I50),'#_2 Loan '!I50),"$",""))),TRUE,FALSE),"MissingAbsMsg",TRUE,"PerfectMsg")</f>
        <v/>
      </c>
      <c r="J50" s="301" t="str">
        <f ca="1">_xlfn.IFS(ISBLANK('2 Loan '!J50),"",IF(NOT(ISNA('#_2 Loan '!J50)),IF(ISNA('2 Loan '!J50),TRUE,FALSE),FALSE),"StuNAMsg",IF(AND(ISNA('#_2 Loan '!J50),ISNA('2 Loan '!J50)),TRUE,FALSE),"PerfectMsg",IF(NOT(ISERROR('#_2 Loan '!J50)),IF(ISERROR('2 Loan '!J50),TRUE,FALSE),FALSE),"StuErrorMsg",IF(TYPE('#_2 Loan '!J50)&lt;&gt;TYPE('2 Loan '!J50),TRUE,FALSE),"WrongTypeMsg",IF(_xlfn.ISFORMULA('#_2 Loan '!J50),IF(NOT(_xlfn.ISFORMULA('2 Loan '!J50)),TRUE),FALSE),"MissingFormulaMsg",IF(NOT(AND(ISNUMBER(FIND("[",_xlfn.FORMULATEXT('#_2 Loan '!J50))),ISNUMBER(FIND("!",_xlfn.FORMULATEXT('#_2 Loan '!J50))))),AND(ISNUMBER(FIND("[",_xlfn.FORMULATEXT('2 Loan '!J50))),ISNUMBER(FIND("!",_xlfn.FORMULATEXT('2 Loan '!J50)))),FALSE),"ExternalRefsMsg",IF(ISNUMBER('#_2 Loan '!J50),IF(ABS('#_2 Loan '!J50-'2 Loan '!J50)&gt;0.00001,TRUE,FALSE),IF('#_2 Loan '!J50&lt;&gt;'2 Loan '!J50,TRUE,FALSE)),IF(ISNUMBER('#_2 Loan '!J50),IF('#_2 Loan '!J50&gt;'2 Loan '!J50,"TooLow","TooHigh"),"WrongAnswer"),NOT(_xlfn.ISFORMULA('#_2 Loan '!J50)),"PerfectMsg",IF((LEN(SUBSTITUTE(SUBSTITUTE(SUBSTITUTE(SUBSTITUTE(SUBSTITUTE(SUBSTITUTE(SUBSTITUTE(SUBSTITUTE(SUBSTITUTE(SUBSTITUTE(SUBSTITUTE(SUBSTITUTE(SUBSTITUTE(SUBSTITUTE(SUBSTITUTE(SUBSTITUTE(SUBSTITUTE(SUBSTITUTE(SUBSTITUTE(SUBSTITUTE(SUBSTITUTE(SUBSTITUTE(SUBSTITUTE(SUBSTITUTE(IF(_xlfn.ISFORMULA('2 Loan '!J50),_xlfn.FORMULATEXT('2 Loan '!J50),'2 Loan '!J50),"9","#"),"8","#"),"7","#"),"6","#"),"5","#"),"4","#"),"3","#"),"2","#"),"1","#"),"0","#"),CHAR(10),""),"$",""),"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'!J50),_xlfn.FORMULATEXT('2 Loan '!J50),'2 Loan '!J50),"9","#"),"8","#"),"7","#"),"6","#"),"5","#"),"4","#"),"3","#"),"2","#"),"1","#"),"0","#"),CHAR(10),""),"$",""),"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'!J50),_xlfn.FORMULATEXT('#_2 Loan '!J50),'#_2 Loan '!J50),"9","#"),"8","#"),"7","#"),"6","#"),"5","#"),"4","#"),"3","#"),"2","#"),"1","#"),"0","#"),CHAR(10),""),"$",""),"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'!J50),_xlfn.FORMULATEXT('#_2 Loan '!J50),'#_2 Loan '!J50),"9","#"),"8","#"),"7","#"),"6","#"),"5","#"),"4","#"),"3","#"),"2","#"),"1","#"),"0","#"),CHAR(10),""),"$","")," ",""),",","@"),"&gt;","@"),"&lt;","@"),"=","@"),")","@"),"(","@"),"^","@"),"/","@"),"+","@"),"*","@"),"-","@"),"@#","")))/2,TRUE,FALSE),"HardCodeMsg",IF(LEN(IF(_xlfn.ISFORMULA('2 Loan '!J50),_xlfn.FORMULATEXT('2 Loan '!J50),'2 Loan '!J50))-LEN(SUBSTITUTE(IF(_xlfn.ISFORMULA('2 Loan '!J50),_xlfn.FORMULATEXT('2 Loan '!J50),'2 Loan '!J50),"""",""))&gt;LEN(IF(_xlfn.ISFORMULA('#_2 Loan '!J50),_xlfn.FORMULATEXT('#_2 Loan '!J50),'#_2 Loan '!J50))-LEN(SUBSTITUTE(IF(_xlfn.ISFORMULA('#_2 Loan '!J50),_xlfn.FORMULATEXT('#_2 Loan '!J50),'#_2 Loan '!J50),"""","")),TRUE,FALSE),"HardQuoteMsg",IF(LEN(IF(_xlfn.ISFORMULA('2 Loan '!J50),_xlfn.FORMULATEXT('2 Loan '!J50),'2 Loan '!J50))-LEN(SUBSTITUTE(IF(_xlfn.ISFORMULA('2 Loan '!J50),_xlfn.FORMULATEXT('2 Loan '!J50),'2 Loan '!J50),"$",""))&lt;0.5*(LEN(IF(_xlfn.ISFORMULA('#_2 Loan '!J50),_xlfn.FORMULATEXT('#_2 Loan '!J50),'#_2 Loan '!J50))-LEN(SUBSTITUTE(IF(_xlfn.ISFORMULA('#_2 Loan '!J50),_xlfn.FORMULATEXT('#_2 Loan '!J50),'#_2 Loan '!J50),"$",""))),TRUE,FALSE),"MissingAbsMsg",TRUE,"PerfectMsg")</f>
        <v/>
      </c>
    </row>
    <row r="51" spans="5:13" s="286" customFormat="1" x14ac:dyDescent="0.15">
      <c r="E51" s="343">
        <v>0</v>
      </c>
      <c r="F51" s="341">
        <v>0</v>
      </c>
      <c r="G51" s="344">
        <v>0</v>
      </c>
      <c r="H51" s="342" t="str">
        <f ca="1">_xlfn.IFS(ISBLANK('2 Loan '!H51),"",IF(NOT(ISNA('#_2 Loan '!H51)),IF(ISNA('2 Loan '!H51),TRUE,FALSE),FALSE),"StuNAMsg",IF(AND(ISNA('#_2 Loan '!H51),ISNA('2 Loan '!H51)),TRUE,FALSE),"PerfectMsg",IF(NOT(ISERROR('#_2 Loan '!H51)),IF(ISERROR('2 Loan '!H51),TRUE,FALSE),FALSE),"StuErrorMsg",IF(TYPE('#_2 Loan '!H51)&lt;&gt;TYPE('2 Loan '!H51),TRUE,FALSE),"WrongTypeMsg",IF(_xlfn.ISFORMULA('#_2 Loan '!H51),IF(NOT(_xlfn.ISFORMULA('2 Loan '!H51)),TRUE),FALSE),"MissingFormulaMsg",IF(NOT(AND(ISNUMBER(FIND("[",_xlfn.FORMULATEXT('#_2 Loan '!H51))),ISNUMBER(FIND("!",_xlfn.FORMULATEXT('#_2 Loan '!H51))))),AND(ISNUMBER(FIND("[",_xlfn.FORMULATEXT('2 Loan '!H51))),ISNUMBER(FIND("!",_xlfn.FORMULATEXT('2 Loan '!H51)))),FALSE),"ExternalRefsMsg",IF(ISNUMBER('#_2 Loan '!H51),IF(ABS('#_2 Loan '!H51-'2 Loan '!H51)&gt;0.00001,TRUE,FALSE),IF('#_2 Loan '!H51&lt;&gt;'2 Loan '!H51,TRUE,FALSE)),IF(ISNUMBER('#_2 Loan '!H51),IF('#_2 Loan '!H51&gt;'2 Loan '!H51,"TooLow","TooHigh"),"WrongAnswer"),NOT(_xlfn.ISFORMULA('#_2 Loan '!H51)),"PerfectMsg",IF((LEN(SUBSTITUTE(SUBSTITUTE(SUBSTITUTE(SUBSTITUTE(SUBSTITUTE(SUBSTITUTE(SUBSTITUTE(SUBSTITUTE(SUBSTITUTE(SUBSTITUTE(SUBSTITUTE(SUBSTITUTE(SUBSTITUTE(SUBSTITUTE(SUBSTITUTE(SUBSTITUTE(SUBSTITUTE(SUBSTITUTE(SUBSTITUTE(SUBSTITUTE(SUBSTITUTE(SUBSTITUTE(SUBSTITUTE(SUBSTITUTE(IF(_xlfn.ISFORMULA('2 Loan '!H51),_xlfn.FORMULATEXT('2 Loan '!H51),'2 Loan '!H51),"9","#"),"8","#"),"7","#"),"6","#"),"5","#"),"4","#"),"3","#"),"2","#"),"1","#"),"0","#"),CHAR(10),""),"$",""),"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'!H51),_xlfn.FORMULATEXT('2 Loan '!H51),'2 Loan '!H51),"9","#"),"8","#"),"7","#"),"6","#"),"5","#"),"4","#"),"3","#"),"2","#"),"1","#"),"0","#"),CHAR(10),""),"$",""),"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'!H51),_xlfn.FORMULATEXT('#_2 Loan '!H51),'#_2 Loan '!H51),"9","#"),"8","#"),"7","#"),"6","#"),"5","#"),"4","#"),"3","#"),"2","#"),"1","#"),"0","#"),CHAR(10),""),"$",""),"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'!H51),_xlfn.FORMULATEXT('#_2 Loan '!H51),'#_2 Loan '!H51),"9","#"),"8","#"),"7","#"),"6","#"),"5","#"),"4","#"),"3","#"),"2","#"),"1","#"),"0","#"),CHAR(10),""),"$","")," ",""),",","@"),"&gt;","@"),"&lt;","@"),"=","@"),")","@"),"(","@"),"^","@"),"/","@"),"+","@"),"*","@"),"-","@"),"@#","")))/2,TRUE,FALSE),"HardCodeMsg",IF(LEN(IF(_xlfn.ISFORMULA('2 Loan '!H51),_xlfn.FORMULATEXT('2 Loan '!H51),'2 Loan '!H51))-LEN(SUBSTITUTE(IF(_xlfn.ISFORMULA('2 Loan '!H51),_xlfn.FORMULATEXT('2 Loan '!H51),'2 Loan '!H51),"""",""))&gt;LEN(IF(_xlfn.ISFORMULA('#_2 Loan '!H51),_xlfn.FORMULATEXT('#_2 Loan '!H51),'#_2 Loan '!H51))-LEN(SUBSTITUTE(IF(_xlfn.ISFORMULA('#_2 Loan '!H51),_xlfn.FORMULATEXT('#_2 Loan '!H51),'#_2 Loan '!H51),"""","")),TRUE,FALSE),"HardQuoteMsg",IF(LEN(IF(_xlfn.ISFORMULA('2 Loan '!H51),_xlfn.FORMULATEXT('2 Loan '!H51),'2 Loan '!H51))-LEN(SUBSTITUTE(IF(_xlfn.ISFORMULA('2 Loan '!H51),_xlfn.FORMULATEXT('2 Loan '!H51),'2 Loan '!H51),"$",""))&lt;0.5*(LEN(IF(_xlfn.ISFORMULA('#_2 Loan '!H51),_xlfn.FORMULATEXT('#_2 Loan '!H51),'#_2 Loan '!H51))-LEN(SUBSTITUTE(IF(_xlfn.ISFORMULA('#_2 Loan '!H51),_xlfn.FORMULATEXT('#_2 Loan '!H51),'#_2 Loan '!H51),"$",""))),TRUE,FALSE),"MissingAbsMsg",TRUE,"PerfectMsg")</f>
        <v/>
      </c>
      <c r="I51" s="342" t="str">
        <f ca="1">_xlfn.IFS(ISBLANK('2 Loan '!I51),"",IF(NOT(ISNA('#_2 Loan '!I51)),IF(ISNA('2 Loan '!I51),TRUE,FALSE),FALSE),"StuNAMsg",IF(AND(ISNA('#_2 Loan '!I51),ISNA('2 Loan '!I51)),TRUE,FALSE),"PerfectMsg",IF(NOT(ISERROR('#_2 Loan '!I51)),IF(ISERROR('2 Loan '!I51),TRUE,FALSE),FALSE),"StuErrorMsg",IF(TYPE('#_2 Loan '!I51)&lt;&gt;TYPE('2 Loan '!I51),TRUE,FALSE),"WrongTypeMsg",IF(_xlfn.ISFORMULA('#_2 Loan '!I51),IF(NOT(_xlfn.ISFORMULA('2 Loan '!I51)),TRUE),FALSE),"MissingFormulaMsg",IF(NOT(AND(ISNUMBER(FIND("[",_xlfn.FORMULATEXT('#_2 Loan '!I51))),ISNUMBER(FIND("!",_xlfn.FORMULATEXT('#_2 Loan '!I51))))),AND(ISNUMBER(FIND("[",_xlfn.FORMULATEXT('2 Loan '!I51))),ISNUMBER(FIND("!",_xlfn.FORMULATEXT('2 Loan '!I51)))),FALSE),"ExternalRefsMsg",IF(ISNUMBER('#_2 Loan '!I51),IF(ABS('#_2 Loan '!I51-'2 Loan '!I51)&gt;0.00001,TRUE,FALSE),IF('#_2 Loan '!I51&lt;&gt;'2 Loan '!I51,TRUE,FALSE)),IF(ISNUMBER('#_2 Loan '!I51),IF('#_2 Loan '!I51&gt;'2 Loan '!I51,"TooLow","TooHigh"),"WrongAnswer"),NOT(_xlfn.ISFORMULA('#_2 Loan '!I51)),"PerfectMsg",IF((LEN(SUBSTITUTE(SUBSTITUTE(SUBSTITUTE(SUBSTITUTE(SUBSTITUTE(SUBSTITUTE(SUBSTITUTE(SUBSTITUTE(SUBSTITUTE(SUBSTITUTE(SUBSTITUTE(SUBSTITUTE(SUBSTITUTE(SUBSTITUTE(SUBSTITUTE(SUBSTITUTE(SUBSTITUTE(SUBSTITUTE(SUBSTITUTE(SUBSTITUTE(SUBSTITUTE(SUBSTITUTE(SUBSTITUTE(SUBSTITUTE(IF(_xlfn.ISFORMULA('2 Loan '!I51),_xlfn.FORMULATEXT('2 Loan '!I51),'2 Loan '!I51),"9","#"),"8","#"),"7","#"),"6","#"),"5","#"),"4","#"),"3","#"),"2","#"),"1","#"),"0","#"),CHAR(10),""),"$",""),"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'!I51),_xlfn.FORMULATEXT('2 Loan '!I51),'2 Loan '!I51),"9","#"),"8","#"),"7","#"),"6","#"),"5","#"),"4","#"),"3","#"),"2","#"),"1","#"),"0","#"),CHAR(10),""),"$",""),"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'!I51),_xlfn.FORMULATEXT('#_2 Loan '!I51),'#_2 Loan '!I51),"9","#"),"8","#"),"7","#"),"6","#"),"5","#"),"4","#"),"3","#"),"2","#"),"1","#"),"0","#"),CHAR(10),""),"$",""),"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'!I51),_xlfn.FORMULATEXT('#_2 Loan '!I51),'#_2 Loan '!I51),"9","#"),"8","#"),"7","#"),"6","#"),"5","#"),"4","#"),"3","#"),"2","#"),"1","#"),"0","#"),CHAR(10),""),"$","")," ",""),",","@"),"&gt;","@"),"&lt;","@"),"=","@"),")","@"),"(","@"),"^","@"),"/","@"),"+","@"),"*","@"),"-","@"),"@#","")))/2,TRUE,FALSE),"HardCodeMsg",IF(LEN(IF(_xlfn.ISFORMULA('2 Loan '!I51),_xlfn.FORMULATEXT('2 Loan '!I51),'2 Loan '!I51))-LEN(SUBSTITUTE(IF(_xlfn.ISFORMULA('2 Loan '!I51),_xlfn.FORMULATEXT('2 Loan '!I51),'2 Loan '!I51),"""",""))&gt;LEN(IF(_xlfn.ISFORMULA('#_2 Loan '!I51),_xlfn.FORMULATEXT('#_2 Loan '!I51),'#_2 Loan '!I51))-LEN(SUBSTITUTE(IF(_xlfn.ISFORMULA('#_2 Loan '!I51),_xlfn.FORMULATEXT('#_2 Loan '!I51),'#_2 Loan '!I51),"""","")),TRUE,FALSE),"HardQuoteMsg",IF(LEN(IF(_xlfn.ISFORMULA('2 Loan '!I51),_xlfn.FORMULATEXT('2 Loan '!I51),'2 Loan '!I51))-LEN(SUBSTITUTE(IF(_xlfn.ISFORMULA('2 Loan '!I51),_xlfn.FORMULATEXT('2 Loan '!I51),'2 Loan '!I51),"$",""))&lt;0.5*(LEN(IF(_xlfn.ISFORMULA('#_2 Loan '!I51),_xlfn.FORMULATEXT('#_2 Loan '!I51),'#_2 Loan '!I51))-LEN(SUBSTITUTE(IF(_xlfn.ISFORMULA('#_2 Loan '!I51),_xlfn.FORMULATEXT('#_2 Loan '!I51),'#_2 Loan '!I51),"$",""))),TRUE,FALSE),"MissingAbsMsg",TRUE,"PerfectMsg")</f>
        <v/>
      </c>
      <c r="J51" s="301" t="str">
        <f ca="1">_xlfn.IFS(ISBLANK('2 Loan '!J51),"",IF(NOT(ISNA('#_2 Loan '!J51)),IF(ISNA('2 Loan '!J51),TRUE,FALSE),FALSE),"StuNAMsg",IF(AND(ISNA('#_2 Loan '!J51),ISNA('2 Loan '!J51)),TRUE,FALSE),"PerfectMsg",IF(NOT(ISERROR('#_2 Loan '!J51)),IF(ISERROR('2 Loan '!J51),TRUE,FALSE),FALSE),"StuErrorMsg",IF(TYPE('#_2 Loan '!J51)&lt;&gt;TYPE('2 Loan '!J51),TRUE,FALSE),"WrongTypeMsg",IF(_xlfn.ISFORMULA('#_2 Loan '!J51),IF(NOT(_xlfn.ISFORMULA('2 Loan '!J51)),TRUE),FALSE),"MissingFormulaMsg",IF(NOT(AND(ISNUMBER(FIND("[",_xlfn.FORMULATEXT('#_2 Loan '!J51))),ISNUMBER(FIND("!",_xlfn.FORMULATEXT('#_2 Loan '!J51))))),AND(ISNUMBER(FIND("[",_xlfn.FORMULATEXT('2 Loan '!J51))),ISNUMBER(FIND("!",_xlfn.FORMULATEXT('2 Loan '!J51)))),FALSE),"ExternalRefsMsg",IF(ISNUMBER('#_2 Loan '!J51),IF(ABS('#_2 Loan '!J51-'2 Loan '!J51)&gt;0.00001,TRUE,FALSE),IF('#_2 Loan '!J51&lt;&gt;'2 Loan '!J51,TRUE,FALSE)),IF(ISNUMBER('#_2 Loan '!J51),IF('#_2 Loan '!J51&gt;'2 Loan '!J51,"TooLow","TooHigh"),"WrongAnswer"),NOT(_xlfn.ISFORMULA('#_2 Loan '!J51)),"PerfectMsg",IF((LEN(SUBSTITUTE(SUBSTITUTE(SUBSTITUTE(SUBSTITUTE(SUBSTITUTE(SUBSTITUTE(SUBSTITUTE(SUBSTITUTE(SUBSTITUTE(SUBSTITUTE(SUBSTITUTE(SUBSTITUTE(SUBSTITUTE(SUBSTITUTE(SUBSTITUTE(SUBSTITUTE(SUBSTITUTE(SUBSTITUTE(SUBSTITUTE(SUBSTITUTE(SUBSTITUTE(SUBSTITUTE(SUBSTITUTE(SUBSTITUTE(IF(_xlfn.ISFORMULA('2 Loan '!J51),_xlfn.FORMULATEXT('2 Loan '!J51),'2 Loan '!J51),"9","#"),"8","#"),"7","#"),"6","#"),"5","#"),"4","#"),"3","#"),"2","#"),"1","#"),"0","#"),CHAR(10),""),"$",""),"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'!J51),_xlfn.FORMULATEXT('2 Loan '!J51),'2 Loan '!J51),"9","#"),"8","#"),"7","#"),"6","#"),"5","#"),"4","#"),"3","#"),"2","#"),"1","#"),"0","#"),CHAR(10),""),"$",""),"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'!J51),_xlfn.FORMULATEXT('#_2 Loan '!J51),'#_2 Loan '!J51),"9","#"),"8","#"),"7","#"),"6","#"),"5","#"),"4","#"),"3","#"),"2","#"),"1","#"),"0","#"),CHAR(10),""),"$",""),"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'!J51),_xlfn.FORMULATEXT('#_2 Loan '!J51),'#_2 Loan '!J51),"9","#"),"8","#"),"7","#"),"6","#"),"5","#"),"4","#"),"3","#"),"2","#"),"1","#"),"0","#"),CHAR(10),""),"$","")," ",""),",","@"),"&gt;","@"),"&lt;","@"),"=","@"),")","@"),"(","@"),"^","@"),"/","@"),"+","@"),"*","@"),"-","@"),"@#","")))/2,TRUE,FALSE),"HardCodeMsg",IF(LEN(IF(_xlfn.ISFORMULA('2 Loan '!J51),_xlfn.FORMULATEXT('2 Loan '!J51),'2 Loan '!J51))-LEN(SUBSTITUTE(IF(_xlfn.ISFORMULA('2 Loan '!J51),_xlfn.FORMULATEXT('2 Loan '!J51),'2 Loan '!J51),"""",""))&gt;LEN(IF(_xlfn.ISFORMULA('#_2 Loan '!J51),_xlfn.FORMULATEXT('#_2 Loan '!J51),'#_2 Loan '!J51))-LEN(SUBSTITUTE(IF(_xlfn.ISFORMULA('#_2 Loan '!J51),_xlfn.FORMULATEXT('#_2 Loan '!J51),'#_2 Loan '!J51),"""","")),TRUE,FALSE),"HardQuoteMsg",IF(LEN(IF(_xlfn.ISFORMULA('2 Loan '!J51),_xlfn.FORMULATEXT('2 Loan '!J51),'2 Loan '!J51))-LEN(SUBSTITUTE(IF(_xlfn.ISFORMULA('2 Loan '!J51),_xlfn.FORMULATEXT('2 Loan '!J51),'2 Loan '!J51),"$",""))&lt;0.5*(LEN(IF(_xlfn.ISFORMULA('#_2 Loan '!J51),_xlfn.FORMULATEXT('#_2 Loan '!J51),'#_2 Loan '!J51))-LEN(SUBSTITUTE(IF(_xlfn.ISFORMULA('#_2 Loan '!J51),_xlfn.FORMULATEXT('#_2 Loan '!J51),'#_2 Loan '!J51),"$",""))),TRUE,FALSE),"MissingAbsMsg",TRUE,"PerfectMsg")</f>
        <v/>
      </c>
    </row>
    <row r="52" spans="5:13" s="286" customFormat="1" x14ac:dyDescent="0.15">
      <c r="E52" s="343">
        <v>0</v>
      </c>
      <c r="F52" s="341">
        <v>0</v>
      </c>
      <c r="G52" s="344">
        <v>0</v>
      </c>
      <c r="H52" s="342" t="str">
        <f ca="1">_xlfn.IFS(ISBLANK('2 Loan '!H52),"",IF(NOT(ISNA('#_2 Loan '!H52)),IF(ISNA('2 Loan '!H52),TRUE,FALSE),FALSE),"StuNAMsg",IF(AND(ISNA('#_2 Loan '!H52),ISNA('2 Loan '!H52)),TRUE,FALSE),"PerfectMsg",IF(NOT(ISERROR('#_2 Loan '!H52)),IF(ISERROR('2 Loan '!H52),TRUE,FALSE),FALSE),"StuErrorMsg",IF(TYPE('#_2 Loan '!H52)&lt;&gt;TYPE('2 Loan '!H52),TRUE,FALSE),"WrongTypeMsg",IF(_xlfn.ISFORMULA('#_2 Loan '!H52),IF(NOT(_xlfn.ISFORMULA('2 Loan '!H52)),TRUE),FALSE),"MissingFormulaMsg",IF(NOT(AND(ISNUMBER(FIND("[",_xlfn.FORMULATEXT('#_2 Loan '!H52))),ISNUMBER(FIND("!",_xlfn.FORMULATEXT('#_2 Loan '!H52))))),AND(ISNUMBER(FIND("[",_xlfn.FORMULATEXT('2 Loan '!H52))),ISNUMBER(FIND("!",_xlfn.FORMULATEXT('2 Loan '!H52)))),FALSE),"ExternalRefsMsg",IF(ISNUMBER('#_2 Loan '!H52),IF(ABS('#_2 Loan '!H52-'2 Loan '!H52)&gt;0.00001,TRUE,FALSE),IF('#_2 Loan '!H52&lt;&gt;'2 Loan '!H52,TRUE,FALSE)),IF(ISNUMBER('#_2 Loan '!H52),IF('#_2 Loan '!H52&gt;'2 Loan '!H52,"TooLow","TooHigh"),"WrongAnswer"),NOT(_xlfn.ISFORMULA('#_2 Loan '!H52)),"PerfectMsg",IF((LEN(SUBSTITUTE(SUBSTITUTE(SUBSTITUTE(SUBSTITUTE(SUBSTITUTE(SUBSTITUTE(SUBSTITUTE(SUBSTITUTE(SUBSTITUTE(SUBSTITUTE(SUBSTITUTE(SUBSTITUTE(SUBSTITUTE(SUBSTITUTE(SUBSTITUTE(SUBSTITUTE(SUBSTITUTE(SUBSTITUTE(SUBSTITUTE(SUBSTITUTE(SUBSTITUTE(SUBSTITUTE(SUBSTITUTE(SUBSTITUTE(IF(_xlfn.ISFORMULA('2 Loan '!H52),_xlfn.FORMULATEXT('2 Loan '!H52),'2 Loan '!H52),"9","#"),"8","#"),"7","#"),"6","#"),"5","#"),"4","#"),"3","#"),"2","#"),"1","#"),"0","#"),CHAR(10),""),"$",""),"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'!H52),_xlfn.FORMULATEXT('2 Loan '!H52),'2 Loan '!H52),"9","#"),"8","#"),"7","#"),"6","#"),"5","#"),"4","#"),"3","#"),"2","#"),"1","#"),"0","#"),CHAR(10),""),"$",""),"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'!H52),_xlfn.FORMULATEXT('#_2 Loan '!H52),'#_2 Loan '!H52),"9","#"),"8","#"),"7","#"),"6","#"),"5","#"),"4","#"),"3","#"),"2","#"),"1","#"),"0","#"),CHAR(10),""),"$",""),"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'!H52),_xlfn.FORMULATEXT('#_2 Loan '!H52),'#_2 Loan '!H52),"9","#"),"8","#"),"7","#"),"6","#"),"5","#"),"4","#"),"3","#"),"2","#"),"1","#"),"0","#"),CHAR(10),""),"$","")," ",""),",","@"),"&gt;","@"),"&lt;","@"),"=","@"),")","@"),"(","@"),"^","@"),"/","@"),"+","@"),"*","@"),"-","@"),"@#","")))/2,TRUE,FALSE),"HardCodeMsg",IF(LEN(IF(_xlfn.ISFORMULA('2 Loan '!H52),_xlfn.FORMULATEXT('2 Loan '!H52),'2 Loan '!H52))-LEN(SUBSTITUTE(IF(_xlfn.ISFORMULA('2 Loan '!H52),_xlfn.FORMULATEXT('2 Loan '!H52),'2 Loan '!H52),"""",""))&gt;LEN(IF(_xlfn.ISFORMULA('#_2 Loan '!H52),_xlfn.FORMULATEXT('#_2 Loan '!H52),'#_2 Loan '!H52))-LEN(SUBSTITUTE(IF(_xlfn.ISFORMULA('#_2 Loan '!H52),_xlfn.FORMULATEXT('#_2 Loan '!H52),'#_2 Loan '!H52),"""","")),TRUE,FALSE),"HardQuoteMsg",IF(LEN(IF(_xlfn.ISFORMULA('2 Loan '!H52),_xlfn.FORMULATEXT('2 Loan '!H52),'2 Loan '!H52))-LEN(SUBSTITUTE(IF(_xlfn.ISFORMULA('2 Loan '!H52),_xlfn.FORMULATEXT('2 Loan '!H52),'2 Loan '!H52),"$",""))&lt;0.5*(LEN(IF(_xlfn.ISFORMULA('#_2 Loan '!H52),_xlfn.FORMULATEXT('#_2 Loan '!H52),'#_2 Loan '!H52))-LEN(SUBSTITUTE(IF(_xlfn.ISFORMULA('#_2 Loan '!H52),_xlfn.FORMULATEXT('#_2 Loan '!H52),'#_2 Loan '!H52),"$",""))),TRUE,FALSE),"MissingAbsMsg",TRUE,"PerfectMsg")</f>
        <v/>
      </c>
      <c r="I52" s="342" t="str">
        <f ca="1">_xlfn.IFS(ISBLANK('2 Loan '!I52),"",IF(NOT(ISNA('#_2 Loan '!I52)),IF(ISNA('2 Loan '!I52),TRUE,FALSE),FALSE),"StuNAMsg",IF(AND(ISNA('#_2 Loan '!I52),ISNA('2 Loan '!I52)),TRUE,FALSE),"PerfectMsg",IF(NOT(ISERROR('#_2 Loan '!I52)),IF(ISERROR('2 Loan '!I52),TRUE,FALSE),FALSE),"StuErrorMsg",IF(TYPE('#_2 Loan '!I52)&lt;&gt;TYPE('2 Loan '!I52),TRUE,FALSE),"WrongTypeMsg",IF(_xlfn.ISFORMULA('#_2 Loan '!I52),IF(NOT(_xlfn.ISFORMULA('2 Loan '!I52)),TRUE),FALSE),"MissingFormulaMsg",IF(NOT(AND(ISNUMBER(FIND("[",_xlfn.FORMULATEXT('#_2 Loan '!I52))),ISNUMBER(FIND("!",_xlfn.FORMULATEXT('#_2 Loan '!I52))))),AND(ISNUMBER(FIND("[",_xlfn.FORMULATEXT('2 Loan '!I52))),ISNUMBER(FIND("!",_xlfn.FORMULATEXT('2 Loan '!I52)))),FALSE),"ExternalRefsMsg",IF(ISNUMBER('#_2 Loan '!I52),IF(ABS('#_2 Loan '!I52-'2 Loan '!I52)&gt;0.00001,TRUE,FALSE),IF('#_2 Loan '!I52&lt;&gt;'2 Loan '!I52,TRUE,FALSE)),IF(ISNUMBER('#_2 Loan '!I52),IF('#_2 Loan '!I52&gt;'2 Loan '!I52,"TooLow","TooHigh"),"WrongAnswer"),NOT(_xlfn.ISFORMULA('#_2 Loan '!I52)),"PerfectMsg",IF((LEN(SUBSTITUTE(SUBSTITUTE(SUBSTITUTE(SUBSTITUTE(SUBSTITUTE(SUBSTITUTE(SUBSTITUTE(SUBSTITUTE(SUBSTITUTE(SUBSTITUTE(SUBSTITUTE(SUBSTITUTE(SUBSTITUTE(SUBSTITUTE(SUBSTITUTE(SUBSTITUTE(SUBSTITUTE(SUBSTITUTE(SUBSTITUTE(SUBSTITUTE(SUBSTITUTE(SUBSTITUTE(SUBSTITUTE(SUBSTITUTE(IF(_xlfn.ISFORMULA('2 Loan '!I52),_xlfn.FORMULATEXT('2 Loan '!I52),'2 Loan '!I52),"9","#"),"8","#"),"7","#"),"6","#"),"5","#"),"4","#"),"3","#"),"2","#"),"1","#"),"0","#"),CHAR(10),""),"$",""),"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'!I52),_xlfn.FORMULATEXT('2 Loan '!I52),'2 Loan '!I52),"9","#"),"8","#"),"7","#"),"6","#"),"5","#"),"4","#"),"3","#"),"2","#"),"1","#"),"0","#"),CHAR(10),""),"$",""),"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'!I52),_xlfn.FORMULATEXT('#_2 Loan '!I52),'#_2 Loan '!I52),"9","#"),"8","#"),"7","#"),"6","#"),"5","#"),"4","#"),"3","#"),"2","#"),"1","#"),"0","#"),CHAR(10),""),"$",""),"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'!I52),_xlfn.FORMULATEXT('#_2 Loan '!I52),'#_2 Loan '!I52),"9","#"),"8","#"),"7","#"),"6","#"),"5","#"),"4","#"),"3","#"),"2","#"),"1","#"),"0","#"),CHAR(10),""),"$","")," ",""),",","@"),"&gt;","@"),"&lt;","@"),"=","@"),")","@"),"(","@"),"^","@"),"/","@"),"+","@"),"*","@"),"-","@"),"@#","")))/2,TRUE,FALSE),"HardCodeMsg",IF(LEN(IF(_xlfn.ISFORMULA('2 Loan '!I52),_xlfn.FORMULATEXT('2 Loan '!I52),'2 Loan '!I52))-LEN(SUBSTITUTE(IF(_xlfn.ISFORMULA('2 Loan '!I52),_xlfn.FORMULATEXT('2 Loan '!I52),'2 Loan '!I52),"""",""))&gt;LEN(IF(_xlfn.ISFORMULA('#_2 Loan '!I52),_xlfn.FORMULATEXT('#_2 Loan '!I52),'#_2 Loan '!I52))-LEN(SUBSTITUTE(IF(_xlfn.ISFORMULA('#_2 Loan '!I52),_xlfn.FORMULATEXT('#_2 Loan '!I52),'#_2 Loan '!I52),"""","")),TRUE,FALSE),"HardQuoteMsg",IF(LEN(IF(_xlfn.ISFORMULA('2 Loan '!I52),_xlfn.FORMULATEXT('2 Loan '!I52),'2 Loan '!I52))-LEN(SUBSTITUTE(IF(_xlfn.ISFORMULA('2 Loan '!I52),_xlfn.FORMULATEXT('2 Loan '!I52),'2 Loan '!I52),"$",""))&lt;0.5*(LEN(IF(_xlfn.ISFORMULA('#_2 Loan '!I52),_xlfn.FORMULATEXT('#_2 Loan '!I52),'#_2 Loan '!I52))-LEN(SUBSTITUTE(IF(_xlfn.ISFORMULA('#_2 Loan '!I52),_xlfn.FORMULATEXT('#_2 Loan '!I52),'#_2 Loan '!I52),"$",""))),TRUE,FALSE),"MissingAbsMsg",TRUE,"PerfectMsg")</f>
        <v/>
      </c>
      <c r="J52" s="301" t="str">
        <f ca="1">_xlfn.IFS(ISBLANK('2 Loan '!J52),"",IF(NOT(ISNA('#_2 Loan '!J52)),IF(ISNA('2 Loan '!J52),TRUE,FALSE),FALSE),"StuNAMsg",IF(AND(ISNA('#_2 Loan '!J52),ISNA('2 Loan '!J52)),TRUE,FALSE),"PerfectMsg",IF(NOT(ISERROR('#_2 Loan '!J52)),IF(ISERROR('2 Loan '!J52),TRUE,FALSE),FALSE),"StuErrorMsg",IF(TYPE('#_2 Loan '!J52)&lt;&gt;TYPE('2 Loan '!J52),TRUE,FALSE),"WrongTypeMsg",IF(_xlfn.ISFORMULA('#_2 Loan '!J52),IF(NOT(_xlfn.ISFORMULA('2 Loan '!J52)),TRUE),FALSE),"MissingFormulaMsg",IF(NOT(AND(ISNUMBER(FIND("[",_xlfn.FORMULATEXT('#_2 Loan '!J52))),ISNUMBER(FIND("!",_xlfn.FORMULATEXT('#_2 Loan '!J52))))),AND(ISNUMBER(FIND("[",_xlfn.FORMULATEXT('2 Loan '!J52))),ISNUMBER(FIND("!",_xlfn.FORMULATEXT('2 Loan '!J52)))),FALSE),"ExternalRefsMsg",IF(ISNUMBER('#_2 Loan '!J52),IF(ABS('#_2 Loan '!J52-'2 Loan '!J52)&gt;0.00001,TRUE,FALSE),IF('#_2 Loan '!J52&lt;&gt;'2 Loan '!J52,TRUE,FALSE)),IF(ISNUMBER('#_2 Loan '!J52),IF('#_2 Loan '!J52&gt;'2 Loan '!J52,"TooLow","TooHigh"),"WrongAnswer"),NOT(_xlfn.ISFORMULA('#_2 Loan '!J52)),"PerfectMsg",IF((LEN(SUBSTITUTE(SUBSTITUTE(SUBSTITUTE(SUBSTITUTE(SUBSTITUTE(SUBSTITUTE(SUBSTITUTE(SUBSTITUTE(SUBSTITUTE(SUBSTITUTE(SUBSTITUTE(SUBSTITUTE(SUBSTITUTE(SUBSTITUTE(SUBSTITUTE(SUBSTITUTE(SUBSTITUTE(SUBSTITUTE(SUBSTITUTE(SUBSTITUTE(SUBSTITUTE(SUBSTITUTE(SUBSTITUTE(SUBSTITUTE(IF(_xlfn.ISFORMULA('2 Loan '!J52),_xlfn.FORMULATEXT('2 Loan '!J52),'2 Loan '!J52),"9","#"),"8","#"),"7","#"),"6","#"),"5","#"),"4","#"),"3","#"),"2","#"),"1","#"),"0","#"),CHAR(10),""),"$",""),"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'!J52),_xlfn.FORMULATEXT('2 Loan '!J52),'2 Loan '!J52),"9","#"),"8","#"),"7","#"),"6","#"),"5","#"),"4","#"),"3","#"),"2","#"),"1","#"),"0","#"),CHAR(10),""),"$",""),"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'!J52),_xlfn.FORMULATEXT('#_2 Loan '!J52),'#_2 Loan '!J52),"9","#"),"8","#"),"7","#"),"6","#"),"5","#"),"4","#"),"3","#"),"2","#"),"1","#"),"0","#"),CHAR(10),""),"$",""),"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'!J52),_xlfn.FORMULATEXT('#_2 Loan '!J52),'#_2 Loan '!J52),"9","#"),"8","#"),"7","#"),"6","#"),"5","#"),"4","#"),"3","#"),"2","#"),"1","#"),"0","#"),CHAR(10),""),"$","")," ",""),",","@"),"&gt;","@"),"&lt;","@"),"=","@"),")","@"),"(","@"),"^","@"),"/","@"),"+","@"),"*","@"),"-","@"),"@#","")))/2,TRUE,FALSE),"HardCodeMsg",IF(LEN(IF(_xlfn.ISFORMULA('2 Loan '!J52),_xlfn.FORMULATEXT('2 Loan '!J52),'2 Loan '!J52))-LEN(SUBSTITUTE(IF(_xlfn.ISFORMULA('2 Loan '!J52),_xlfn.FORMULATEXT('2 Loan '!J52),'2 Loan '!J52),"""",""))&gt;LEN(IF(_xlfn.ISFORMULA('#_2 Loan '!J52),_xlfn.FORMULATEXT('#_2 Loan '!J52),'#_2 Loan '!J52))-LEN(SUBSTITUTE(IF(_xlfn.ISFORMULA('#_2 Loan '!J52),_xlfn.FORMULATEXT('#_2 Loan '!J52),'#_2 Loan '!J52),"""","")),TRUE,FALSE),"HardQuoteMsg",IF(LEN(IF(_xlfn.ISFORMULA('2 Loan '!J52),_xlfn.FORMULATEXT('2 Loan '!J52),'2 Loan '!J52))-LEN(SUBSTITUTE(IF(_xlfn.ISFORMULA('2 Loan '!J52),_xlfn.FORMULATEXT('2 Loan '!J52),'2 Loan '!J52),"$",""))&lt;0.5*(LEN(IF(_xlfn.ISFORMULA('#_2 Loan '!J52),_xlfn.FORMULATEXT('#_2 Loan '!J52),'#_2 Loan '!J52))-LEN(SUBSTITUTE(IF(_xlfn.ISFORMULA('#_2 Loan '!J52),_xlfn.FORMULATEXT('#_2 Loan '!J52),'#_2 Loan '!J52),"$",""))),TRUE,FALSE),"MissingAbsMsg",TRUE,"PerfectMsg")</f>
        <v/>
      </c>
    </row>
    <row r="53" spans="5:13" s="286" customFormat="1" x14ac:dyDescent="0.15">
      <c r="E53" s="343">
        <v>0</v>
      </c>
      <c r="F53" s="341">
        <v>0</v>
      </c>
      <c r="G53" s="344">
        <v>0</v>
      </c>
      <c r="H53" s="342" t="str">
        <f ca="1">_xlfn.IFS(ISBLANK('2 Loan '!H53),"",IF(NOT(ISNA('#_2 Loan '!H53)),IF(ISNA('2 Loan '!H53),TRUE,FALSE),FALSE),"StuNAMsg",IF(AND(ISNA('#_2 Loan '!H53),ISNA('2 Loan '!H53)),TRUE,FALSE),"PerfectMsg",IF(NOT(ISERROR('#_2 Loan '!H53)),IF(ISERROR('2 Loan '!H53),TRUE,FALSE),FALSE),"StuErrorMsg",IF(TYPE('#_2 Loan '!H53)&lt;&gt;TYPE('2 Loan '!H53),TRUE,FALSE),"WrongTypeMsg",IF(_xlfn.ISFORMULA('#_2 Loan '!H53),IF(NOT(_xlfn.ISFORMULA('2 Loan '!H53)),TRUE),FALSE),"MissingFormulaMsg",IF(NOT(AND(ISNUMBER(FIND("[",_xlfn.FORMULATEXT('#_2 Loan '!H53))),ISNUMBER(FIND("!",_xlfn.FORMULATEXT('#_2 Loan '!H53))))),AND(ISNUMBER(FIND("[",_xlfn.FORMULATEXT('2 Loan '!H53))),ISNUMBER(FIND("!",_xlfn.FORMULATEXT('2 Loan '!H53)))),FALSE),"ExternalRefsMsg",IF(ISNUMBER('#_2 Loan '!H53),IF(ABS('#_2 Loan '!H53-'2 Loan '!H53)&gt;0.00001,TRUE,FALSE),IF('#_2 Loan '!H53&lt;&gt;'2 Loan '!H53,TRUE,FALSE)),IF(ISNUMBER('#_2 Loan '!H53),IF('#_2 Loan '!H53&gt;'2 Loan '!H53,"TooLow","TooHigh"),"WrongAnswer"),NOT(_xlfn.ISFORMULA('#_2 Loan '!H53)),"PerfectMsg",IF((LEN(SUBSTITUTE(SUBSTITUTE(SUBSTITUTE(SUBSTITUTE(SUBSTITUTE(SUBSTITUTE(SUBSTITUTE(SUBSTITUTE(SUBSTITUTE(SUBSTITUTE(SUBSTITUTE(SUBSTITUTE(SUBSTITUTE(SUBSTITUTE(SUBSTITUTE(SUBSTITUTE(SUBSTITUTE(SUBSTITUTE(SUBSTITUTE(SUBSTITUTE(SUBSTITUTE(SUBSTITUTE(SUBSTITUTE(SUBSTITUTE(IF(_xlfn.ISFORMULA('2 Loan '!H53),_xlfn.FORMULATEXT('2 Loan '!H53),'2 Loan '!H53),"9","#"),"8","#"),"7","#"),"6","#"),"5","#"),"4","#"),"3","#"),"2","#"),"1","#"),"0","#"),CHAR(10),""),"$",""),"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'!H53),_xlfn.FORMULATEXT('2 Loan '!H53),'2 Loan '!H53),"9","#"),"8","#"),"7","#"),"6","#"),"5","#"),"4","#"),"3","#"),"2","#"),"1","#"),"0","#"),CHAR(10),""),"$",""),"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'!H53),_xlfn.FORMULATEXT('#_2 Loan '!H53),'#_2 Loan '!H53),"9","#"),"8","#"),"7","#"),"6","#"),"5","#"),"4","#"),"3","#"),"2","#"),"1","#"),"0","#"),CHAR(10),""),"$",""),"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'!H53),_xlfn.FORMULATEXT('#_2 Loan '!H53),'#_2 Loan '!H53),"9","#"),"8","#"),"7","#"),"6","#"),"5","#"),"4","#"),"3","#"),"2","#"),"1","#"),"0","#"),CHAR(10),""),"$","")," ",""),",","@"),"&gt;","@"),"&lt;","@"),"=","@"),")","@"),"(","@"),"^","@"),"/","@"),"+","@"),"*","@"),"-","@"),"@#","")))/2,TRUE,FALSE),"HardCodeMsg",IF(LEN(IF(_xlfn.ISFORMULA('2 Loan '!H53),_xlfn.FORMULATEXT('2 Loan '!H53),'2 Loan '!H53))-LEN(SUBSTITUTE(IF(_xlfn.ISFORMULA('2 Loan '!H53),_xlfn.FORMULATEXT('2 Loan '!H53),'2 Loan '!H53),"""",""))&gt;LEN(IF(_xlfn.ISFORMULA('#_2 Loan '!H53),_xlfn.FORMULATEXT('#_2 Loan '!H53),'#_2 Loan '!H53))-LEN(SUBSTITUTE(IF(_xlfn.ISFORMULA('#_2 Loan '!H53),_xlfn.FORMULATEXT('#_2 Loan '!H53),'#_2 Loan '!H53),"""","")),TRUE,FALSE),"HardQuoteMsg",IF(LEN(IF(_xlfn.ISFORMULA('2 Loan '!H53),_xlfn.FORMULATEXT('2 Loan '!H53),'2 Loan '!H53))-LEN(SUBSTITUTE(IF(_xlfn.ISFORMULA('2 Loan '!H53),_xlfn.FORMULATEXT('2 Loan '!H53),'2 Loan '!H53),"$",""))&lt;0.5*(LEN(IF(_xlfn.ISFORMULA('#_2 Loan '!H53),_xlfn.FORMULATEXT('#_2 Loan '!H53),'#_2 Loan '!H53))-LEN(SUBSTITUTE(IF(_xlfn.ISFORMULA('#_2 Loan '!H53),_xlfn.FORMULATEXT('#_2 Loan '!H53),'#_2 Loan '!H53),"$",""))),TRUE,FALSE),"MissingAbsMsg",TRUE,"PerfectMsg")</f>
        <v/>
      </c>
      <c r="I53" s="342" t="str">
        <f ca="1">_xlfn.IFS(ISBLANK('2 Loan '!I53),"",IF(NOT(ISNA('#_2 Loan '!I53)),IF(ISNA('2 Loan '!I53),TRUE,FALSE),FALSE),"StuNAMsg",IF(AND(ISNA('#_2 Loan '!I53),ISNA('2 Loan '!I53)),TRUE,FALSE),"PerfectMsg",IF(NOT(ISERROR('#_2 Loan '!I53)),IF(ISERROR('2 Loan '!I53),TRUE,FALSE),FALSE),"StuErrorMsg",IF(TYPE('#_2 Loan '!I53)&lt;&gt;TYPE('2 Loan '!I53),TRUE,FALSE),"WrongTypeMsg",IF(_xlfn.ISFORMULA('#_2 Loan '!I53),IF(NOT(_xlfn.ISFORMULA('2 Loan '!I53)),TRUE),FALSE),"MissingFormulaMsg",IF(NOT(AND(ISNUMBER(FIND("[",_xlfn.FORMULATEXT('#_2 Loan '!I53))),ISNUMBER(FIND("!",_xlfn.FORMULATEXT('#_2 Loan '!I53))))),AND(ISNUMBER(FIND("[",_xlfn.FORMULATEXT('2 Loan '!I53))),ISNUMBER(FIND("!",_xlfn.FORMULATEXT('2 Loan '!I53)))),FALSE),"ExternalRefsMsg",IF(ISNUMBER('#_2 Loan '!I53),IF(ABS('#_2 Loan '!I53-'2 Loan '!I53)&gt;0.00001,TRUE,FALSE),IF('#_2 Loan '!I53&lt;&gt;'2 Loan '!I53,TRUE,FALSE)),IF(ISNUMBER('#_2 Loan '!I53),IF('#_2 Loan '!I53&gt;'2 Loan '!I53,"TooLow","TooHigh"),"WrongAnswer"),NOT(_xlfn.ISFORMULA('#_2 Loan '!I53)),"PerfectMsg",IF((LEN(SUBSTITUTE(SUBSTITUTE(SUBSTITUTE(SUBSTITUTE(SUBSTITUTE(SUBSTITUTE(SUBSTITUTE(SUBSTITUTE(SUBSTITUTE(SUBSTITUTE(SUBSTITUTE(SUBSTITUTE(SUBSTITUTE(SUBSTITUTE(SUBSTITUTE(SUBSTITUTE(SUBSTITUTE(SUBSTITUTE(SUBSTITUTE(SUBSTITUTE(SUBSTITUTE(SUBSTITUTE(SUBSTITUTE(SUBSTITUTE(IF(_xlfn.ISFORMULA('2 Loan '!I53),_xlfn.FORMULATEXT('2 Loan '!I53),'2 Loan '!I53),"9","#"),"8","#"),"7","#"),"6","#"),"5","#"),"4","#"),"3","#"),"2","#"),"1","#"),"0","#"),CHAR(10),""),"$",""),"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'!I53),_xlfn.FORMULATEXT('2 Loan '!I53),'2 Loan '!I53),"9","#"),"8","#"),"7","#"),"6","#"),"5","#"),"4","#"),"3","#"),"2","#"),"1","#"),"0","#"),CHAR(10),""),"$",""),"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'!I53),_xlfn.FORMULATEXT('#_2 Loan '!I53),'#_2 Loan '!I53),"9","#"),"8","#"),"7","#"),"6","#"),"5","#"),"4","#"),"3","#"),"2","#"),"1","#"),"0","#"),CHAR(10),""),"$",""),"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'!I53),_xlfn.FORMULATEXT('#_2 Loan '!I53),'#_2 Loan '!I53),"9","#"),"8","#"),"7","#"),"6","#"),"5","#"),"4","#"),"3","#"),"2","#"),"1","#"),"0","#"),CHAR(10),""),"$","")," ",""),",","@"),"&gt;","@"),"&lt;","@"),"=","@"),")","@"),"(","@"),"^","@"),"/","@"),"+","@"),"*","@"),"-","@"),"@#","")))/2,TRUE,FALSE),"HardCodeMsg",IF(LEN(IF(_xlfn.ISFORMULA('2 Loan '!I53),_xlfn.FORMULATEXT('2 Loan '!I53),'2 Loan '!I53))-LEN(SUBSTITUTE(IF(_xlfn.ISFORMULA('2 Loan '!I53),_xlfn.FORMULATEXT('2 Loan '!I53),'2 Loan '!I53),"""",""))&gt;LEN(IF(_xlfn.ISFORMULA('#_2 Loan '!I53),_xlfn.FORMULATEXT('#_2 Loan '!I53),'#_2 Loan '!I53))-LEN(SUBSTITUTE(IF(_xlfn.ISFORMULA('#_2 Loan '!I53),_xlfn.FORMULATEXT('#_2 Loan '!I53),'#_2 Loan '!I53),"""","")),TRUE,FALSE),"HardQuoteMsg",IF(LEN(IF(_xlfn.ISFORMULA('2 Loan '!I53),_xlfn.FORMULATEXT('2 Loan '!I53),'2 Loan '!I53))-LEN(SUBSTITUTE(IF(_xlfn.ISFORMULA('2 Loan '!I53),_xlfn.FORMULATEXT('2 Loan '!I53),'2 Loan '!I53),"$",""))&lt;0.5*(LEN(IF(_xlfn.ISFORMULA('#_2 Loan '!I53),_xlfn.FORMULATEXT('#_2 Loan '!I53),'#_2 Loan '!I53))-LEN(SUBSTITUTE(IF(_xlfn.ISFORMULA('#_2 Loan '!I53),_xlfn.FORMULATEXT('#_2 Loan '!I53),'#_2 Loan '!I53),"$",""))),TRUE,FALSE),"MissingAbsMsg",TRUE,"PerfectMsg")</f>
        <v/>
      </c>
      <c r="J53" s="301" t="str">
        <f ca="1">_xlfn.IFS(ISBLANK('2 Loan '!J53),"",IF(NOT(ISNA('#_2 Loan '!J53)),IF(ISNA('2 Loan '!J53),TRUE,FALSE),FALSE),"StuNAMsg",IF(AND(ISNA('#_2 Loan '!J53),ISNA('2 Loan '!J53)),TRUE,FALSE),"PerfectMsg",IF(NOT(ISERROR('#_2 Loan '!J53)),IF(ISERROR('2 Loan '!J53),TRUE,FALSE),FALSE),"StuErrorMsg",IF(TYPE('#_2 Loan '!J53)&lt;&gt;TYPE('2 Loan '!J53),TRUE,FALSE),"WrongTypeMsg",IF(_xlfn.ISFORMULA('#_2 Loan '!J53),IF(NOT(_xlfn.ISFORMULA('2 Loan '!J53)),TRUE),FALSE),"MissingFormulaMsg",IF(NOT(AND(ISNUMBER(FIND("[",_xlfn.FORMULATEXT('#_2 Loan '!J53))),ISNUMBER(FIND("!",_xlfn.FORMULATEXT('#_2 Loan '!J53))))),AND(ISNUMBER(FIND("[",_xlfn.FORMULATEXT('2 Loan '!J53))),ISNUMBER(FIND("!",_xlfn.FORMULATEXT('2 Loan '!J53)))),FALSE),"ExternalRefsMsg",IF(ISNUMBER('#_2 Loan '!J53),IF(ABS('#_2 Loan '!J53-'2 Loan '!J53)&gt;0.00001,TRUE,FALSE),IF('#_2 Loan '!J53&lt;&gt;'2 Loan '!J53,TRUE,FALSE)),IF(ISNUMBER('#_2 Loan '!J53),IF('#_2 Loan '!J53&gt;'2 Loan '!J53,"TooLow","TooHigh"),"WrongAnswer"),NOT(_xlfn.ISFORMULA('#_2 Loan '!J53)),"PerfectMsg",IF((LEN(SUBSTITUTE(SUBSTITUTE(SUBSTITUTE(SUBSTITUTE(SUBSTITUTE(SUBSTITUTE(SUBSTITUTE(SUBSTITUTE(SUBSTITUTE(SUBSTITUTE(SUBSTITUTE(SUBSTITUTE(SUBSTITUTE(SUBSTITUTE(SUBSTITUTE(SUBSTITUTE(SUBSTITUTE(SUBSTITUTE(SUBSTITUTE(SUBSTITUTE(SUBSTITUTE(SUBSTITUTE(SUBSTITUTE(SUBSTITUTE(IF(_xlfn.ISFORMULA('2 Loan '!J53),_xlfn.FORMULATEXT('2 Loan '!J53),'2 Loan '!J53),"9","#"),"8","#"),"7","#"),"6","#"),"5","#"),"4","#"),"3","#"),"2","#"),"1","#"),"0","#"),CHAR(10),""),"$",""),"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'!J53),_xlfn.FORMULATEXT('2 Loan '!J53),'2 Loan '!J53),"9","#"),"8","#"),"7","#"),"6","#"),"5","#"),"4","#"),"3","#"),"2","#"),"1","#"),"0","#"),CHAR(10),""),"$",""),"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'!J53),_xlfn.FORMULATEXT('#_2 Loan '!J53),'#_2 Loan '!J53),"9","#"),"8","#"),"7","#"),"6","#"),"5","#"),"4","#"),"3","#"),"2","#"),"1","#"),"0","#"),CHAR(10),""),"$",""),"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'!J53),_xlfn.FORMULATEXT('#_2 Loan '!J53),'#_2 Loan '!J53),"9","#"),"8","#"),"7","#"),"6","#"),"5","#"),"4","#"),"3","#"),"2","#"),"1","#"),"0","#"),CHAR(10),""),"$","")," ",""),",","@"),"&gt;","@"),"&lt;","@"),"=","@"),")","@"),"(","@"),"^","@"),"/","@"),"+","@"),"*","@"),"-","@"),"@#","")))/2,TRUE,FALSE),"HardCodeMsg",IF(LEN(IF(_xlfn.ISFORMULA('2 Loan '!J53),_xlfn.FORMULATEXT('2 Loan '!J53),'2 Loan '!J53))-LEN(SUBSTITUTE(IF(_xlfn.ISFORMULA('2 Loan '!J53),_xlfn.FORMULATEXT('2 Loan '!J53),'2 Loan '!J53),"""",""))&gt;LEN(IF(_xlfn.ISFORMULA('#_2 Loan '!J53),_xlfn.FORMULATEXT('#_2 Loan '!J53),'#_2 Loan '!J53))-LEN(SUBSTITUTE(IF(_xlfn.ISFORMULA('#_2 Loan '!J53),_xlfn.FORMULATEXT('#_2 Loan '!J53),'#_2 Loan '!J53),"""","")),TRUE,FALSE),"HardQuoteMsg",IF(LEN(IF(_xlfn.ISFORMULA('2 Loan '!J53),_xlfn.FORMULATEXT('2 Loan '!J53),'2 Loan '!J53))-LEN(SUBSTITUTE(IF(_xlfn.ISFORMULA('2 Loan '!J53),_xlfn.FORMULATEXT('2 Loan '!J53),'2 Loan '!J53),"$",""))&lt;0.5*(LEN(IF(_xlfn.ISFORMULA('#_2 Loan '!J53),_xlfn.FORMULATEXT('#_2 Loan '!J53),'#_2 Loan '!J53))-LEN(SUBSTITUTE(IF(_xlfn.ISFORMULA('#_2 Loan '!J53),_xlfn.FORMULATEXT('#_2 Loan '!J53),'#_2 Loan '!J53),"$",""))),TRUE,FALSE),"MissingAbsMsg",TRUE,"PerfectMsg")</f>
        <v/>
      </c>
    </row>
    <row r="54" spans="5:13" s="286" customFormat="1" x14ac:dyDescent="0.15">
      <c r="E54" s="343">
        <v>0</v>
      </c>
      <c r="F54" s="341">
        <v>0</v>
      </c>
      <c r="G54" s="344">
        <v>0</v>
      </c>
      <c r="H54" s="342" t="str">
        <f ca="1">_xlfn.IFS(ISBLANK('2 Loan '!H54),"",IF(NOT(ISNA('#_2 Loan '!H54)),IF(ISNA('2 Loan '!H54),TRUE,FALSE),FALSE),"StuNAMsg",IF(AND(ISNA('#_2 Loan '!H54),ISNA('2 Loan '!H54)),TRUE,FALSE),"PerfectMsg",IF(NOT(ISERROR('#_2 Loan '!H54)),IF(ISERROR('2 Loan '!H54),TRUE,FALSE),FALSE),"StuErrorMsg",IF(TYPE('#_2 Loan '!H54)&lt;&gt;TYPE('2 Loan '!H54),TRUE,FALSE),"WrongTypeMsg",IF(_xlfn.ISFORMULA('#_2 Loan '!H54),IF(NOT(_xlfn.ISFORMULA('2 Loan '!H54)),TRUE),FALSE),"MissingFormulaMsg",IF(NOT(AND(ISNUMBER(FIND("[",_xlfn.FORMULATEXT('#_2 Loan '!H54))),ISNUMBER(FIND("!",_xlfn.FORMULATEXT('#_2 Loan '!H54))))),AND(ISNUMBER(FIND("[",_xlfn.FORMULATEXT('2 Loan '!H54))),ISNUMBER(FIND("!",_xlfn.FORMULATEXT('2 Loan '!H54)))),FALSE),"ExternalRefsMsg",IF(ISNUMBER('#_2 Loan '!H54),IF(ABS('#_2 Loan '!H54-'2 Loan '!H54)&gt;0.00001,TRUE,FALSE),IF('#_2 Loan '!H54&lt;&gt;'2 Loan '!H54,TRUE,FALSE)),IF(ISNUMBER('#_2 Loan '!H54),IF('#_2 Loan '!H54&gt;'2 Loan '!H54,"TooLow","TooHigh"),"WrongAnswer"),NOT(_xlfn.ISFORMULA('#_2 Loan '!H54)),"PerfectMsg",IF((LEN(SUBSTITUTE(SUBSTITUTE(SUBSTITUTE(SUBSTITUTE(SUBSTITUTE(SUBSTITUTE(SUBSTITUTE(SUBSTITUTE(SUBSTITUTE(SUBSTITUTE(SUBSTITUTE(SUBSTITUTE(SUBSTITUTE(SUBSTITUTE(SUBSTITUTE(SUBSTITUTE(SUBSTITUTE(SUBSTITUTE(SUBSTITUTE(SUBSTITUTE(SUBSTITUTE(SUBSTITUTE(SUBSTITUTE(SUBSTITUTE(IF(_xlfn.ISFORMULA('2 Loan '!H54),_xlfn.FORMULATEXT('2 Loan '!H54),'2 Loan '!H54),"9","#"),"8","#"),"7","#"),"6","#"),"5","#"),"4","#"),"3","#"),"2","#"),"1","#"),"0","#"),CHAR(10),""),"$",""),"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'!H54),_xlfn.FORMULATEXT('2 Loan '!H54),'2 Loan '!H54),"9","#"),"8","#"),"7","#"),"6","#"),"5","#"),"4","#"),"3","#"),"2","#"),"1","#"),"0","#"),CHAR(10),""),"$",""),"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'!H54),_xlfn.FORMULATEXT('#_2 Loan '!H54),'#_2 Loan '!H54),"9","#"),"8","#"),"7","#"),"6","#"),"5","#"),"4","#"),"3","#"),"2","#"),"1","#"),"0","#"),CHAR(10),""),"$",""),"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'!H54),_xlfn.FORMULATEXT('#_2 Loan '!H54),'#_2 Loan '!H54),"9","#"),"8","#"),"7","#"),"6","#"),"5","#"),"4","#"),"3","#"),"2","#"),"1","#"),"0","#"),CHAR(10),""),"$","")," ",""),",","@"),"&gt;","@"),"&lt;","@"),"=","@"),")","@"),"(","@"),"^","@"),"/","@"),"+","@"),"*","@"),"-","@"),"@#","")))/2,TRUE,FALSE),"HardCodeMsg",IF(LEN(IF(_xlfn.ISFORMULA('2 Loan '!H54),_xlfn.FORMULATEXT('2 Loan '!H54),'2 Loan '!H54))-LEN(SUBSTITUTE(IF(_xlfn.ISFORMULA('2 Loan '!H54),_xlfn.FORMULATEXT('2 Loan '!H54),'2 Loan '!H54),"""",""))&gt;LEN(IF(_xlfn.ISFORMULA('#_2 Loan '!H54),_xlfn.FORMULATEXT('#_2 Loan '!H54),'#_2 Loan '!H54))-LEN(SUBSTITUTE(IF(_xlfn.ISFORMULA('#_2 Loan '!H54),_xlfn.FORMULATEXT('#_2 Loan '!H54),'#_2 Loan '!H54),"""","")),TRUE,FALSE),"HardQuoteMsg",IF(LEN(IF(_xlfn.ISFORMULA('2 Loan '!H54),_xlfn.FORMULATEXT('2 Loan '!H54),'2 Loan '!H54))-LEN(SUBSTITUTE(IF(_xlfn.ISFORMULA('2 Loan '!H54),_xlfn.FORMULATEXT('2 Loan '!H54),'2 Loan '!H54),"$",""))&lt;0.5*(LEN(IF(_xlfn.ISFORMULA('#_2 Loan '!H54),_xlfn.FORMULATEXT('#_2 Loan '!H54),'#_2 Loan '!H54))-LEN(SUBSTITUTE(IF(_xlfn.ISFORMULA('#_2 Loan '!H54),_xlfn.FORMULATEXT('#_2 Loan '!H54),'#_2 Loan '!H54),"$",""))),TRUE,FALSE),"MissingAbsMsg",TRUE,"PerfectMsg")</f>
        <v/>
      </c>
      <c r="I54" s="342" t="str">
        <f ca="1">_xlfn.IFS(ISBLANK('2 Loan '!I54),"",IF(NOT(ISNA('#_2 Loan '!I54)),IF(ISNA('2 Loan '!I54),TRUE,FALSE),FALSE),"StuNAMsg",IF(AND(ISNA('#_2 Loan '!I54),ISNA('2 Loan '!I54)),TRUE,FALSE),"PerfectMsg",IF(NOT(ISERROR('#_2 Loan '!I54)),IF(ISERROR('2 Loan '!I54),TRUE,FALSE),FALSE),"StuErrorMsg",IF(TYPE('#_2 Loan '!I54)&lt;&gt;TYPE('2 Loan '!I54),TRUE,FALSE),"WrongTypeMsg",IF(_xlfn.ISFORMULA('#_2 Loan '!I54),IF(NOT(_xlfn.ISFORMULA('2 Loan '!I54)),TRUE),FALSE),"MissingFormulaMsg",IF(NOT(AND(ISNUMBER(FIND("[",_xlfn.FORMULATEXT('#_2 Loan '!I54))),ISNUMBER(FIND("!",_xlfn.FORMULATEXT('#_2 Loan '!I54))))),AND(ISNUMBER(FIND("[",_xlfn.FORMULATEXT('2 Loan '!I54))),ISNUMBER(FIND("!",_xlfn.FORMULATEXT('2 Loan '!I54)))),FALSE),"ExternalRefsMsg",IF(ISNUMBER('#_2 Loan '!I54),IF(ABS('#_2 Loan '!I54-'2 Loan '!I54)&gt;0.00001,TRUE,FALSE),IF('#_2 Loan '!I54&lt;&gt;'2 Loan '!I54,TRUE,FALSE)),IF(ISNUMBER('#_2 Loan '!I54),IF('#_2 Loan '!I54&gt;'2 Loan '!I54,"TooLow","TooHigh"),"WrongAnswer"),NOT(_xlfn.ISFORMULA('#_2 Loan '!I54)),"PerfectMsg",IF((LEN(SUBSTITUTE(SUBSTITUTE(SUBSTITUTE(SUBSTITUTE(SUBSTITUTE(SUBSTITUTE(SUBSTITUTE(SUBSTITUTE(SUBSTITUTE(SUBSTITUTE(SUBSTITUTE(SUBSTITUTE(SUBSTITUTE(SUBSTITUTE(SUBSTITUTE(SUBSTITUTE(SUBSTITUTE(SUBSTITUTE(SUBSTITUTE(SUBSTITUTE(SUBSTITUTE(SUBSTITUTE(SUBSTITUTE(SUBSTITUTE(IF(_xlfn.ISFORMULA('2 Loan '!I54),_xlfn.FORMULATEXT('2 Loan '!I54),'2 Loan '!I54),"9","#"),"8","#"),"7","#"),"6","#"),"5","#"),"4","#"),"3","#"),"2","#"),"1","#"),"0","#"),CHAR(10),""),"$",""),"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'!I54),_xlfn.FORMULATEXT('2 Loan '!I54),'2 Loan '!I54),"9","#"),"8","#"),"7","#"),"6","#"),"5","#"),"4","#"),"3","#"),"2","#"),"1","#"),"0","#"),CHAR(10),""),"$",""),"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'!I54),_xlfn.FORMULATEXT('#_2 Loan '!I54),'#_2 Loan '!I54),"9","#"),"8","#"),"7","#"),"6","#"),"5","#"),"4","#"),"3","#"),"2","#"),"1","#"),"0","#"),CHAR(10),""),"$",""),"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'!I54),_xlfn.FORMULATEXT('#_2 Loan '!I54),'#_2 Loan '!I54),"9","#"),"8","#"),"7","#"),"6","#"),"5","#"),"4","#"),"3","#"),"2","#"),"1","#"),"0","#"),CHAR(10),""),"$","")," ",""),",","@"),"&gt;","@"),"&lt;","@"),"=","@"),")","@"),"(","@"),"^","@"),"/","@"),"+","@"),"*","@"),"-","@"),"@#","")))/2,TRUE,FALSE),"HardCodeMsg",IF(LEN(IF(_xlfn.ISFORMULA('2 Loan '!I54),_xlfn.FORMULATEXT('2 Loan '!I54),'2 Loan '!I54))-LEN(SUBSTITUTE(IF(_xlfn.ISFORMULA('2 Loan '!I54),_xlfn.FORMULATEXT('2 Loan '!I54),'2 Loan '!I54),"""",""))&gt;LEN(IF(_xlfn.ISFORMULA('#_2 Loan '!I54),_xlfn.FORMULATEXT('#_2 Loan '!I54),'#_2 Loan '!I54))-LEN(SUBSTITUTE(IF(_xlfn.ISFORMULA('#_2 Loan '!I54),_xlfn.FORMULATEXT('#_2 Loan '!I54),'#_2 Loan '!I54),"""","")),TRUE,FALSE),"HardQuoteMsg",IF(LEN(IF(_xlfn.ISFORMULA('2 Loan '!I54),_xlfn.FORMULATEXT('2 Loan '!I54),'2 Loan '!I54))-LEN(SUBSTITUTE(IF(_xlfn.ISFORMULA('2 Loan '!I54),_xlfn.FORMULATEXT('2 Loan '!I54),'2 Loan '!I54),"$",""))&lt;0.5*(LEN(IF(_xlfn.ISFORMULA('#_2 Loan '!I54),_xlfn.FORMULATEXT('#_2 Loan '!I54),'#_2 Loan '!I54))-LEN(SUBSTITUTE(IF(_xlfn.ISFORMULA('#_2 Loan '!I54),_xlfn.FORMULATEXT('#_2 Loan '!I54),'#_2 Loan '!I54),"$",""))),TRUE,FALSE),"MissingAbsMsg",TRUE,"PerfectMsg")</f>
        <v/>
      </c>
      <c r="J54" s="301" t="str">
        <f ca="1">_xlfn.IFS(ISBLANK('2 Loan '!J54),"",IF(NOT(ISNA('#_2 Loan '!J54)),IF(ISNA('2 Loan '!J54),TRUE,FALSE),FALSE),"StuNAMsg",IF(AND(ISNA('#_2 Loan '!J54),ISNA('2 Loan '!J54)),TRUE,FALSE),"PerfectMsg",IF(NOT(ISERROR('#_2 Loan '!J54)),IF(ISERROR('2 Loan '!J54),TRUE,FALSE),FALSE),"StuErrorMsg",IF(TYPE('#_2 Loan '!J54)&lt;&gt;TYPE('2 Loan '!J54),TRUE,FALSE),"WrongTypeMsg",IF(_xlfn.ISFORMULA('#_2 Loan '!J54),IF(NOT(_xlfn.ISFORMULA('2 Loan '!J54)),TRUE),FALSE),"MissingFormulaMsg",IF(NOT(AND(ISNUMBER(FIND("[",_xlfn.FORMULATEXT('#_2 Loan '!J54))),ISNUMBER(FIND("!",_xlfn.FORMULATEXT('#_2 Loan '!J54))))),AND(ISNUMBER(FIND("[",_xlfn.FORMULATEXT('2 Loan '!J54))),ISNUMBER(FIND("!",_xlfn.FORMULATEXT('2 Loan '!J54)))),FALSE),"ExternalRefsMsg",IF(ISNUMBER('#_2 Loan '!J54),IF(ABS('#_2 Loan '!J54-'2 Loan '!J54)&gt;0.00001,TRUE,FALSE),IF('#_2 Loan '!J54&lt;&gt;'2 Loan '!J54,TRUE,FALSE)),IF(ISNUMBER('#_2 Loan '!J54),IF('#_2 Loan '!J54&gt;'2 Loan '!J54,"TooLow","TooHigh"),"WrongAnswer"),NOT(_xlfn.ISFORMULA('#_2 Loan '!J54)),"PerfectMsg",IF((LEN(SUBSTITUTE(SUBSTITUTE(SUBSTITUTE(SUBSTITUTE(SUBSTITUTE(SUBSTITUTE(SUBSTITUTE(SUBSTITUTE(SUBSTITUTE(SUBSTITUTE(SUBSTITUTE(SUBSTITUTE(SUBSTITUTE(SUBSTITUTE(SUBSTITUTE(SUBSTITUTE(SUBSTITUTE(SUBSTITUTE(SUBSTITUTE(SUBSTITUTE(SUBSTITUTE(SUBSTITUTE(SUBSTITUTE(SUBSTITUTE(IF(_xlfn.ISFORMULA('2 Loan '!J54),_xlfn.FORMULATEXT('2 Loan '!J54),'2 Loan '!J54),"9","#"),"8","#"),"7","#"),"6","#"),"5","#"),"4","#"),"3","#"),"2","#"),"1","#"),"0","#"),CHAR(10),""),"$",""),"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'!J54),_xlfn.FORMULATEXT('2 Loan '!J54),'2 Loan '!J54),"9","#"),"8","#"),"7","#"),"6","#"),"5","#"),"4","#"),"3","#"),"2","#"),"1","#"),"0","#"),CHAR(10),""),"$",""),"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'!J54),_xlfn.FORMULATEXT('#_2 Loan '!J54),'#_2 Loan '!J54),"9","#"),"8","#"),"7","#"),"6","#"),"5","#"),"4","#"),"3","#"),"2","#"),"1","#"),"0","#"),CHAR(10),""),"$",""),"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'!J54),_xlfn.FORMULATEXT('#_2 Loan '!J54),'#_2 Loan '!J54),"9","#"),"8","#"),"7","#"),"6","#"),"5","#"),"4","#"),"3","#"),"2","#"),"1","#"),"0","#"),CHAR(10),""),"$","")," ",""),",","@"),"&gt;","@"),"&lt;","@"),"=","@"),")","@"),"(","@"),"^","@"),"/","@"),"+","@"),"*","@"),"-","@"),"@#","")))/2,TRUE,FALSE),"HardCodeMsg",IF(LEN(IF(_xlfn.ISFORMULA('2 Loan '!J54),_xlfn.FORMULATEXT('2 Loan '!J54),'2 Loan '!J54))-LEN(SUBSTITUTE(IF(_xlfn.ISFORMULA('2 Loan '!J54),_xlfn.FORMULATEXT('2 Loan '!J54),'2 Loan '!J54),"""",""))&gt;LEN(IF(_xlfn.ISFORMULA('#_2 Loan '!J54),_xlfn.FORMULATEXT('#_2 Loan '!J54),'#_2 Loan '!J54))-LEN(SUBSTITUTE(IF(_xlfn.ISFORMULA('#_2 Loan '!J54),_xlfn.FORMULATEXT('#_2 Loan '!J54),'#_2 Loan '!J54),"""","")),TRUE,FALSE),"HardQuoteMsg",IF(LEN(IF(_xlfn.ISFORMULA('2 Loan '!J54),_xlfn.FORMULATEXT('2 Loan '!J54),'2 Loan '!J54))-LEN(SUBSTITUTE(IF(_xlfn.ISFORMULA('2 Loan '!J54),_xlfn.FORMULATEXT('2 Loan '!J54),'2 Loan '!J54),"$",""))&lt;0.5*(LEN(IF(_xlfn.ISFORMULA('#_2 Loan '!J54),_xlfn.FORMULATEXT('#_2 Loan '!J54),'#_2 Loan '!J54))-LEN(SUBSTITUTE(IF(_xlfn.ISFORMULA('#_2 Loan '!J54),_xlfn.FORMULATEXT('#_2 Loan '!J54),'#_2 Loan '!J54),"$",""))),TRUE,FALSE),"MissingAbsMsg",TRUE,"PerfectMsg")</f>
        <v/>
      </c>
    </row>
    <row r="55" spans="5:13" s="286" customFormat="1" x14ac:dyDescent="0.15">
      <c r="E55" s="343">
        <v>0</v>
      </c>
      <c r="F55" s="341">
        <v>0</v>
      </c>
      <c r="G55" s="344">
        <v>0</v>
      </c>
      <c r="H55" s="342" t="str">
        <f ca="1">_xlfn.IFS(ISBLANK('2 Loan '!H55),"",IF(NOT(ISNA('#_2 Loan '!H55)),IF(ISNA('2 Loan '!H55),TRUE,FALSE),FALSE),"StuNAMsg",IF(AND(ISNA('#_2 Loan '!H55),ISNA('2 Loan '!H55)),TRUE,FALSE),"PerfectMsg",IF(NOT(ISERROR('#_2 Loan '!H55)),IF(ISERROR('2 Loan '!H55),TRUE,FALSE),FALSE),"StuErrorMsg",IF(TYPE('#_2 Loan '!H55)&lt;&gt;TYPE('2 Loan '!H55),TRUE,FALSE),"WrongTypeMsg",IF(_xlfn.ISFORMULA('#_2 Loan '!H55),IF(NOT(_xlfn.ISFORMULA('2 Loan '!H55)),TRUE),FALSE),"MissingFormulaMsg",IF(NOT(AND(ISNUMBER(FIND("[",_xlfn.FORMULATEXT('#_2 Loan '!H55))),ISNUMBER(FIND("!",_xlfn.FORMULATEXT('#_2 Loan '!H55))))),AND(ISNUMBER(FIND("[",_xlfn.FORMULATEXT('2 Loan '!H55))),ISNUMBER(FIND("!",_xlfn.FORMULATEXT('2 Loan '!H55)))),FALSE),"ExternalRefsMsg",IF(ISNUMBER('#_2 Loan '!H55),IF(ABS('#_2 Loan '!H55-'2 Loan '!H55)&gt;0.00001,TRUE,FALSE),IF('#_2 Loan '!H55&lt;&gt;'2 Loan '!H55,TRUE,FALSE)),IF(ISNUMBER('#_2 Loan '!H55),IF('#_2 Loan '!H55&gt;'2 Loan '!H55,"TooLow","TooHigh"),"WrongAnswer"),NOT(_xlfn.ISFORMULA('#_2 Loan '!H55)),"PerfectMsg",IF((LEN(SUBSTITUTE(SUBSTITUTE(SUBSTITUTE(SUBSTITUTE(SUBSTITUTE(SUBSTITUTE(SUBSTITUTE(SUBSTITUTE(SUBSTITUTE(SUBSTITUTE(SUBSTITUTE(SUBSTITUTE(SUBSTITUTE(SUBSTITUTE(SUBSTITUTE(SUBSTITUTE(SUBSTITUTE(SUBSTITUTE(SUBSTITUTE(SUBSTITUTE(SUBSTITUTE(SUBSTITUTE(SUBSTITUTE(SUBSTITUTE(IF(_xlfn.ISFORMULA('2 Loan '!H55),_xlfn.FORMULATEXT('2 Loan '!H55),'2 Loan '!H55),"9","#"),"8","#"),"7","#"),"6","#"),"5","#"),"4","#"),"3","#"),"2","#"),"1","#"),"0","#"),CHAR(10),""),"$",""),"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'!H55),_xlfn.FORMULATEXT('2 Loan '!H55),'2 Loan '!H55),"9","#"),"8","#"),"7","#"),"6","#"),"5","#"),"4","#"),"3","#"),"2","#"),"1","#"),"0","#"),CHAR(10),""),"$",""),"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'!H55),_xlfn.FORMULATEXT('#_2 Loan '!H55),'#_2 Loan '!H55),"9","#"),"8","#"),"7","#"),"6","#"),"5","#"),"4","#"),"3","#"),"2","#"),"1","#"),"0","#"),CHAR(10),""),"$",""),"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'!H55),_xlfn.FORMULATEXT('#_2 Loan '!H55),'#_2 Loan '!H55),"9","#"),"8","#"),"7","#"),"6","#"),"5","#"),"4","#"),"3","#"),"2","#"),"1","#"),"0","#"),CHAR(10),""),"$","")," ",""),",","@"),"&gt;","@"),"&lt;","@"),"=","@"),")","@"),"(","@"),"^","@"),"/","@"),"+","@"),"*","@"),"-","@"),"@#","")))/2,TRUE,FALSE),"HardCodeMsg",IF(LEN(IF(_xlfn.ISFORMULA('2 Loan '!H55),_xlfn.FORMULATEXT('2 Loan '!H55),'2 Loan '!H55))-LEN(SUBSTITUTE(IF(_xlfn.ISFORMULA('2 Loan '!H55),_xlfn.FORMULATEXT('2 Loan '!H55),'2 Loan '!H55),"""",""))&gt;LEN(IF(_xlfn.ISFORMULA('#_2 Loan '!H55),_xlfn.FORMULATEXT('#_2 Loan '!H55),'#_2 Loan '!H55))-LEN(SUBSTITUTE(IF(_xlfn.ISFORMULA('#_2 Loan '!H55),_xlfn.FORMULATEXT('#_2 Loan '!H55),'#_2 Loan '!H55),"""","")),TRUE,FALSE),"HardQuoteMsg",IF(LEN(IF(_xlfn.ISFORMULA('2 Loan '!H55),_xlfn.FORMULATEXT('2 Loan '!H55),'2 Loan '!H55))-LEN(SUBSTITUTE(IF(_xlfn.ISFORMULA('2 Loan '!H55),_xlfn.FORMULATEXT('2 Loan '!H55),'2 Loan '!H55),"$",""))&lt;0.5*(LEN(IF(_xlfn.ISFORMULA('#_2 Loan '!H55),_xlfn.FORMULATEXT('#_2 Loan '!H55),'#_2 Loan '!H55))-LEN(SUBSTITUTE(IF(_xlfn.ISFORMULA('#_2 Loan '!H55),_xlfn.FORMULATEXT('#_2 Loan '!H55),'#_2 Loan '!H55),"$",""))),TRUE,FALSE),"MissingAbsMsg",TRUE,"PerfectMsg")</f>
        <v/>
      </c>
      <c r="I55" s="342" t="str">
        <f ca="1">_xlfn.IFS(ISBLANK('2 Loan '!I55),"",IF(NOT(ISNA('#_2 Loan '!I55)),IF(ISNA('2 Loan '!I55),TRUE,FALSE),FALSE),"StuNAMsg",IF(AND(ISNA('#_2 Loan '!I55),ISNA('2 Loan '!I55)),TRUE,FALSE),"PerfectMsg",IF(NOT(ISERROR('#_2 Loan '!I55)),IF(ISERROR('2 Loan '!I55),TRUE,FALSE),FALSE),"StuErrorMsg",IF(TYPE('#_2 Loan '!I55)&lt;&gt;TYPE('2 Loan '!I55),TRUE,FALSE),"WrongTypeMsg",IF(_xlfn.ISFORMULA('#_2 Loan '!I55),IF(NOT(_xlfn.ISFORMULA('2 Loan '!I55)),TRUE),FALSE),"MissingFormulaMsg",IF(NOT(AND(ISNUMBER(FIND("[",_xlfn.FORMULATEXT('#_2 Loan '!I55))),ISNUMBER(FIND("!",_xlfn.FORMULATEXT('#_2 Loan '!I55))))),AND(ISNUMBER(FIND("[",_xlfn.FORMULATEXT('2 Loan '!I55))),ISNUMBER(FIND("!",_xlfn.FORMULATEXT('2 Loan '!I55)))),FALSE),"ExternalRefsMsg",IF(ISNUMBER('#_2 Loan '!I55),IF(ABS('#_2 Loan '!I55-'2 Loan '!I55)&gt;0.00001,TRUE,FALSE),IF('#_2 Loan '!I55&lt;&gt;'2 Loan '!I55,TRUE,FALSE)),IF(ISNUMBER('#_2 Loan '!I55),IF('#_2 Loan '!I55&gt;'2 Loan '!I55,"TooLow","TooHigh"),"WrongAnswer"),NOT(_xlfn.ISFORMULA('#_2 Loan '!I55)),"PerfectMsg",IF((LEN(SUBSTITUTE(SUBSTITUTE(SUBSTITUTE(SUBSTITUTE(SUBSTITUTE(SUBSTITUTE(SUBSTITUTE(SUBSTITUTE(SUBSTITUTE(SUBSTITUTE(SUBSTITUTE(SUBSTITUTE(SUBSTITUTE(SUBSTITUTE(SUBSTITUTE(SUBSTITUTE(SUBSTITUTE(SUBSTITUTE(SUBSTITUTE(SUBSTITUTE(SUBSTITUTE(SUBSTITUTE(SUBSTITUTE(SUBSTITUTE(IF(_xlfn.ISFORMULA('2 Loan '!I55),_xlfn.FORMULATEXT('2 Loan '!I55),'2 Loan '!I55),"9","#"),"8","#"),"7","#"),"6","#"),"5","#"),"4","#"),"3","#"),"2","#"),"1","#"),"0","#"),CHAR(10),""),"$",""),"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'!I55),_xlfn.FORMULATEXT('2 Loan '!I55),'2 Loan '!I55),"9","#"),"8","#"),"7","#"),"6","#"),"5","#"),"4","#"),"3","#"),"2","#"),"1","#"),"0","#"),CHAR(10),""),"$",""),"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'!I55),_xlfn.FORMULATEXT('#_2 Loan '!I55),'#_2 Loan '!I55),"9","#"),"8","#"),"7","#"),"6","#"),"5","#"),"4","#"),"3","#"),"2","#"),"1","#"),"0","#"),CHAR(10),""),"$",""),"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'!I55),_xlfn.FORMULATEXT('#_2 Loan '!I55),'#_2 Loan '!I55),"9","#"),"8","#"),"7","#"),"6","#"),"5","#"),"4","#"),"3","#"),"2","#"),"1","#"),"0","#"),CHAR(10),""),"$","")," ",""),",","@"),"&gt;","@"),"&lt;","@"),"=","@"),")","@"),"(","@"),"^","@"),"/","@"),"+","@"),"*","@"),"-","@"),"@#","")))/2,TRUE,FALSE),"HardCodeMsg",IF(LEN(IF(_xlfn.ISFORMULA('2 Loan '!I55),_xlfn.FORMULATEXT('2 Loan '!I55),'2 Loan '!I55))-LEN(SUBSTITUTE(IF(_xlfn.ISFORMULA('2 Loan '!I55),_xlfn.FORMULATEXT('2 Loan '!I55),'2 Loan '!I55),"""",""))&gt;LEN(IF(_xlfn.ISFORMULA('#_2 Loan '!I55),_xlfn.FORMULATEXT('#_2 Loan '!I55),'#_2 Loan '!I55))-LEN(SUBSTITUTE(IF(_xlfn.ISFORMULA('#_2 Loan '!I55),_xlfn.FORMULATEXT('#_2 Loan '!I55),'#_2 Loan '!I55),"""","")),TRUE,FALSE),"HardQuoteMsg",IF(LEN(IF(_xlfn.ISFORMULA('2 Loan '!I55),_xlfn.FORMULATEXT('2 Loan '!I55),'2 Loan '!I55))-LEN(SUBSTITUTE(IF(_xlfn.ISFORMULA('2 Loan '!I55),_xlfn.FORMULATEXT('2 Loan '!I55),'2 Loan '!I55),"$",""))&lt;0.5*(LEN(IF(_xlfn.ISFORMULA('#_2 Loan '!I55),_xlfn.FORMULATEXT('#_2 Loan '!I55),'#_2 Loan '!I55))-LEN(SUBSTITUTE(IF(_xlfn.ISFORMULA('#_2 Loan '!I55),_xlfn.FORMULATEXT('#_2 Loan '!I55),'#_2 Loan '!I55),"$",""))),TRUE,FALSE),"MissingAbsMsg",TRUE,"PerfectMsg")</f>
        <v/>
      </c>
      <c r="J55" s="301" t="str">
        <f ca="1">_xlfn.IFS(ISBLANK('2 Loan '!J55),"",IF(NOT(ISNA('#_2 Loan '!J55)),IF(ISNA('2 Loan '!J55),TRUE,FALSE),FALSE),"StuNAMsg",IF(AND(ISNA('#_2 Loan '!J55),ISNA('2 Loan '!J55)),TRUE,FALSE),"PerfectMsg",IF(NOT(ISERROR('#_2 Loan '!J55)),IF(ISERROR('2 Loan '!J55),TRUE,FALSE),FALSE),"StuErrorMsg",IF(TYPE('#_2 Loan '!J55)&lt;&gt;TYPE('2 Loan '!J55),TRUE,FALSE),"WrongTypeMsg",IF(_xlfn.ISFORMULA('#_2 Loan '!J55),IF(NOT(_xlfn.ISFORMULA('2 Loan '!J55)),TRUE),FALSE),"MissingFormulaMsg",IF(NOT(AND(ISNUMBER(FIND("[",_xlfn.FORMULATEXT('#_2 Loan '!J55))),ISNUMBER(FIND("!",_xlfn.FORMULATEXT('#_2 Loan '!J55))))),AND(ISNUMBER(FIND("[",_xlfn.FORMULATEXT('2 Loan '!J55))),ISNUMBER(FIND("!",_xlfn.FORMULATEXT('2 Loan '!J55)))),FALSE),"ExternalRefsMsg",IF(ISNUMBER('#_2 Loan '!J55),IF(ABS('#_2 Loan '!J55-'2 Loan '!J55)&gt;0.00001,TRUE,FALSE),IF('#_2 Loan '!J55&lt;&gt;'2 Loan '!J55,TRUE,FALSE)),IF(ISNUMBER('#_2 Loan '!J55),IF('#_2 Loan '!J55&gt;'2 Loan '!J55,"TooLow","TooHigh"),"WrongAnswer"),NOT(_xlfn.ISFORMULA('#_2 Loan '!J55)),"PerfectMsg",IF((LEN(SUBSTITUTE(SUBSTITUTE(SUBSTITUTE(SUBSTITUTE(SUBSTITUTE(SUBSTITUTE(SUBSTITUTE(SUBSTITUTE(SUBSTITUTE(SUBSTITUTE(SUBSTITUTE(SUBSTITUTE(SUBSTITUTE(SUBSTITUTE(SUBSTITUTE(SUBSTITUTE(SUBSTITUTE(SUBSTITUTE(SUBSTITUTE(SUBSTITUTE(SUBSTITUTE(SUBSTITUTE(SUBSTITUTE(SUBSTITUTE(IF(_xlfn.ISFORMULA('2 Loan '!J55),_xlfn.FORMULATEXT('2 Loan '!J55),'2 Loan '!J55),"9","#"),"8","#"),"7","#"),"6","#"),"5","#"),"4","#"),"3","#"),"2","#"),"1","#"),"0","#"),CHAR(10),""),"$",""),"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'!J55),_xlfn.FORMULATEXT('2 Loan '!J55),'2 Loan '!J55),"9","#"),"8","#"),"7","#"),"6","#"),"5","#"),"4","#"),"3","#"),"2","#"),"1","#"),"0","#"),CHAR(10),""),"$",""),"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'!J55),_xlfn.FORMULATEXT('#_2 Loan '!J55),'#_2 Loan '!J55),"9","#"),"8","#"),"7","#"),"6","#"),"5","#"),"4","#"),"3","#"),"2","#"),"1","#"),"0","#"),CHAR(10),""),"$",""),"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'!J55),_xlfn.FORMULATEXT('#_2 Loan '!J55),'#_2 Loan '!J55),"9","#"),"8","#"),"7","#"),"6","#"),"5","#"),"4","#"),"3","#"),"2","#"),"1","#"),"0","#"),CHAR(10),""),"$","")," ",""),",","@"),"&gt;","@"),"&lt;","@"),"=","@"),")","@"),"(","@"),"^","@"),"/","@"),"+","@"),"*","@"),"-","@"),"@#","")))/2,TRUE,FALSE),"HardCodeMsg",IF(LEN(IF(_xlfn.ISFORMULA('2 Loan '!J55),_xlfn.FORMULATEXT('2 Loan '!J55),'2 Loan '!J55))-LEN(SUBSTITUTE(IF(_xlfn.ISFORMULA('2 Loan '!J55),_xlfn.FORMULATEXT('2 Loan '!J55),'2 Loan '!J55),"""",""))&gt;LEN(IF(_xlfn.ISFORMULA('#_2 Loan '!J55),_xlfn.FORMULATEXT('#_2 Loan '!J55),'#_2 Loan '!J55))-LEN(SUBSTITUTE(IF(_xlfn.ISFORMULA('#_2 Loan '!J55),_xlfn.FORMULATEXT('#_2 Loan '!J55),'#_2 Loan '!J55),"""","")),TRUE,FALSE),"HardQuoteMsg",IF(LEN(IF(_xlfn.ISFORMULA('2 Loan '!J55),_xlfn.FORMULATEXT('2 Loan '!J55),'2 Loan '!J55))-LEN(SUBSTITUTE(IF(_xlfn.ISFORMULA('2 Loan '!J55),_xlfn.FORMULATEXT('2 Loan '!J55),'2 Loan '!J55),"$",""))&lt;0.5*(LEN(IF(_xlfn.ISFORMULA('#_2 Loan '!J55),_xlfn.FORMULATEXT('#_2 Loan '!J55),'#_2 Loan '!J55))-LEN(SUBSTITUTE(IF(_xlfn.ISFORMULA('#_2 Loan '!J55),_xlfn.FORMULATEXT('#_2 Loan '!J55),'#_2 Loan '!J55),"$",""))),TRUE,FALSE),"MissingAbsMsg",TRUE,"PerfectMsg")</f>
        <v/>
      </c>
    </row>
    <row r="57" spans="5:13" s="286" customFormat="1" x14ac:dyDescent="0.15">
      <c r="K57" s="314">
        <v>0</v>
      </c>
      <c r="L57" s="315">
        <v>0</v>
      </c>
    </row>
    <row r="58" spans="5:13" s="286" customFormat="1" ht="96" customHeight="1" x14ac:dyDescent="0.15">
      <c r="K58" s="316">
        <v>0</v>
      </c>
      <c r="L58" s="317"/>
    </row>
    <row r="59" spans="5:13" s="286" customFormat="1" ht="96" customHeight="1" x14ac:dyDescent="0.15">
      <c r="K59" s="316">
        <v>0</v>
      </c>
      <c r="L59" s="317"/>
    </row>
    <row r="60" spans="5:13" s="286" customFormat="1" ht="96" customHeight="1" x14ac:dyDescent="0.15">
      <c r="K60" s="316">
        <v>0</v>
      </c>
      <c r="L60" s="317"/>
    </row>
    <row r="61" spans="5:13" s="286" customFormat="1" ht="96" customHeight="1" x14ac:dyDescent="0.15">
      <c r="K61" s="316">
        <v>0</v>
      </c>
      <c r="L61" s="317"/>
    </row>
    <row r="62" spans="5:13" s="286" customFormat="1" x14ac:dyDescent="0.15">
      <c r="L62" s="345" t="str">
        <f ca="1">_xlfn.IFS(ISBLANK('2 Loan '!L62),"",IF(NOT(ISNA('#_2 Loan '!L62)),IF(ISNA('2 Loan '!L62),TRUE,FALSE),FALSE),"StuNAMsg",IF(AND(ISNA('#_2 Loan '!L62),ISNA('2 Loan '!L62)),TRUE,FALSE),"PerfectMsg",IF(NOT(ISERROR('#_2 Loan '!L62)),IF(ISERROR('2 Loan '!L62),TRUE,FALSE),FALSE),"StuErrorMsg",IF(TYPE('#_2 Loan '!L62)&lt;&gt;TYPE('2 Loan '!L62),TRUE,FALSE),"WrongTypeMsg",IF(_xlfn.ISFORMULA('#_2 Loan '!L62),IF(NOT(_xlfn.ISFORMULA('2 Loan '!L62)),TRUE),FALSE),"MissingFormulaMsg",IF(NOT(AND(ISNUMBER(FIND("[",_xlfn.FORMULATEXT('#_2 Loan '!L62))),ISNUMBER(FIND("!",_xlfn.FORMULATEXT('#_2 Loan '!L62))))),AND(ISNUMBER(FIND("[",_xlfn.FORMULATEXT('2 Loan '!L62))),ISNUMBER(FIND("!",_xlfn.FORMULATEXT('2 Loan '!L62)))),FALSE),"ExternalRefsMsg",IF(ISNUMBER('#_2 Loan '!L62),IF(ABS('#_2 Loan '!L62-'2 Loan '!L62)&gt;0.00001,TRUE,FALSE),IF('#_2 Loan '!L62&lt;&gt;'2 Loan '!L62,TRUE,FALSE)),IF(ISNUMBER('#_2 Loan '!L62),IF('#_2 Loan '!L62&gt;'2 Loan '!L62,"TooLow","TooHigh"),"WrongAnswer"),NOT(_xlfn.ISFORMULA('#_2 Loan '!L62)),"PerfectMsg",IF((LEN(SUBSTITUTE(SUBSTITUTE(SUBSTITUTE(SUBSTITUTE(SUBSTITUTE(SUBSTITUTE(SUBSTITUTE(SUBSTITUTE(SUBSTITUTE(SUBSTITUTE(SUBSTITUTE(SUBSTITUTE(SUBSTITUTE(SUBSTITUTE(SUBSTITUTE(SUBSTITUTE(SUBSTITUTE(SUBSTITUTE(SUBSTITUTE(SUBSTITUTE(SUBSTITUTE(SUBSTITUTE(SUBSTITUTE(SUBSTITUTE(IF(_xlfn.ISFORMULA('2 Loan '!L62),_xlfn.FORMULATEXT('2 Loan '!L62),'2 Loan '!L62),"9","#"),"8","#"),"7","#"),"6","#"),"5","#"),"4","#"),"3","#"),"2","#"),"1","#"),"0","#"),CHAR(10),""),"$",""),"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2 Loan '!L62),_xlfn.FORMULATEXT('2 Loan '!L62),'2 Loan '!L62),"9","#"),"8","#"),"7","#"),"6","#"),"5","#"),"4","#"),"3","#"),"2","#"),"1","#"),"0","#"),CHAR(10),""),"$","")," ",""),",","@"),"&gt;","@"),"&lt;","@"),"=","@"),")","@"),"(","@"),"^","@"),"/","@"),"+","@"),"*","@"),"-","@"),"@#","")))/2&gt;(LEN(SUBSTITUTE(SUBSTITUTE(SUBSTITUTE(SUBSTITUTE(SUBSTITUTE(SUBSTITUTE(SUBSTITUTE(SUBSTITUTE(SUBSTITUTE(SUBSTITUTE(SUBSTITUTE(SUBSTITUTE(SUBSTITUTE(SUBSTITUTE(SUBSTITUTE(SUBSTITUTE(SUBSTITUTE(SUBSTITUTE(SUBSTITUTE(SUBSTITUTE(SUBSTITUTE(SUBSTITUTE(SUBSTITUTE(SUBSTITUTE(IF(_xlfn.ISFORMULA('#_2 Loan '!L62),_xlfn.FORMULATEXT('#_2 Loan '!L62),'#_2 Loan '!L62),"9","#"),"8","#"),"7","#"),"6","#"),"5","#"),"4","#"),"3","#"),"2","#"),"1","#"),"0","#"),CHAR(10),""),"$","")," ",""),",","@"),"&gt;","@"),"&lt;","@"),"=","@"),")","@"),"(","@"),"^","@"),"/","@"),"+","@"),"*","@"),"-","@"))-LEN(SUBSTITUTE(SUBSTITUTE(SUBSTITUTE(SUBSTITUTE(SUBSTITUTE(SUBSTITUTE(SUBSTITUTE(SUBSTITUTE(SUBSTITUTE(SUBSTITUTE(SUBSTITUTE(SUBSTITUTE(SUBSTITUTE(SUBSTITUTE(SUBSTITUTE(SUBSTITUTE(SUBSTITUTE(SUBSTITUTE(SUBSTITUTE(SUBSTITUTE(SUBSTITUTE(SUBSTITUTE(SUBSTITUTE(SUBSTITUTE(SUBSTITUTE(IF(_xlfn.ISFORMULA('#_2 Loan '!L62),_xlfn.FORMULATEXT('#_2 Loan '!L62),'#_2 Loan '!L62),"9","#"),"8","#"),"7","#"),"6","#"),"5","#"),"4","#"),"3","#"),"2","#"),"1","#"),"0","#"),CHAR(10),""),"$","")," ",""),",","@"),"&gt;","@"),"&lt;","@"),"=","@"),")","@"),"(","@"),"^","@"),"/","@"),"+","@"),"*","@"),"-","@"),"@#","")))/2,TRUE,FALSE),"HardCodeMsg",IF(LEN(IF(_xlfn.ISFORMULA('2 Loan '!L62),_xlfn.FORMULATEXT('2 Loan '!L62),'2 Loan '!L62))-LEN(SUBSTITUTE(IF(_xlfn.ISFORMULA('2 Loan '!L62),_xlfn.FORMULATEXT('2 Loan '!L62),'2 Loan '!L62),"""",""))&gt;LEN(IF(_xlfn.ISFORMULA('#_2 Loan '!L62),_xlfn.FORMULATEXT('#_2 Loan '!L62),'#_2 Loan '!L62))-LEN(SUBSTITUTE(IF(_xlfn.ISFORMULA('#_2 Loan '!L62),_xlfn.FORMULATEXT('#_2 Loan '!L62),'#_2 Loan '!L62),"""","")),TRUE,FALSE),"HardQuoteMsg",IF(LEN(IF(_xlfn.ISFORMULA('2 Loan '!L62),_xlfn.FORMULATEXT('2 Loan '!L62),'2 Loan '!L62))-LEN(SUBSTITUTE(IF(_xlfn.ISFORMULA('2 Loan '!L62),_xlfn.FORMULATEXT('2 Loan '!L62),'2 Loan '!L62),"$",""))&lt;0.5*(LEN(IF(_xlfn.ISFORMULA('#_2 Loan '!L62),_xlfn.FORMULATEXT('#_2 Loan '!L62),'#_2 Loan '!L62))-LEN(SUBSTITUTE(IF(_xlfn.ISFORMULA('#_2 Loan '!L62),_xlfn.FORMULATEXT('#_2 Loan '!L62),'#_2 Loan '!L62),"$",""))),TRUE,FALSE),"MissingAbsMsg",TRUE,"PerfectMsg")</f>
        <v>WrongAnswer</v>
      </c>
      <c r="M62" s="286">
        <v>0</v>
      </c>
    </row>
  </sheetData>
  <mergeCells count="5">
    <mergeCell ref="E5:K5"/>
    <mergeCell ref="E6:K6"/>
    <mergeCell ref="E10:K10"/>
    <mergeCell ref="E11:K11"/>
    <mergeCell ref="E12:K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FeedbackSFX</vt:lpstr>
      <vt:lpstr>Scoreboard</vt:lpstr>
      <vt:lpstr>1 Formula Calculation</vt:lpstr>
      <vt:lpstr>2 Loan </vt:lpstr>
      <vt:lpstr>3 Grade Avg </vt:lpstr>
      <vt:lpstr>4 Rankings</vt:lpstr>
      <vt:lpstr>5 Cities </vt:lpstr>
      <vt:lpstr>6 Sales Commissions </vt:lpstr>
      <vt:lpstr>7 Pay Raise</vt:lpstr>
      <vt:lpstr>Survey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Frost, Raymond</dc:creator>
  <cp:lastModifiedBy>Frost, Raymond</cp:lastModifiedBy>
  <dcterms:created xsi:type="dcterms:W3CDTF">2026-03-05T18:55:49Z</dcterms:created>
  <dcterms:modified xsi:type="dcterms:W3CDTF">2026-03-05T18:55:57Z</dcterms:modified>
</cp:coreProperties>
</file>