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threadedComments/threadedComment2.xml" ContentType="application/vnd.ms-excel.threadedcomments+xml"/>
  <Override PartName="/xl/comments5.xml" ContentType="application/vnd.openxmlformats-officedocument.spreadsheetml.comments+xml"/>
  <Override PartName="/xl/threadedComments/threadedComment3.xml" ContentType="application/vnd.ms-excel.threadedcomments+xml"/>
  <Override PartName="/xl/comments6.xml" ContentType="application/vnd.openxmlformats-officedocument.spreadsheetml.comments+xml"/>
  <Override PartName="/xl/threadedComments/threadedComment4.xml" ContentType="application/vnd.ms-excel.threadedcomments+xml"/>
  <Override PartName="/xl/comments7.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8.xml" ContentType="application/vnd.openxmlformats-officedocument.spreadsheetml.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202300"/>
  <mc:AlternateContent xmlns:mc="http://schemas.openxmlformats.org/markup-compatibility/2006">
    <mc:Choice Requires="x15">
      <x15ac:absPath xmlns:x15ac="http://schemas.microsoft.com/office/spreadsheetml/2010/11/ac" url="/Users/raymondfrost/Desktop/CTLA/Mice/"/>
    </mc:Choice>
  </mc:AlternateContent>
  <xr:revisionPtr revIDLastSave="0" documentId="8_{BDBDCD5C-15B4-D444-AD60-F2688ACBA6E8}" xr6:coauthVersionLast="47" xr6:coauthVersionMax="47" xr10:uidLastSave="{00000000-0000-0000-0000-000000000000}"/>
  <workbookProtection workbookAlgorithmName="SHA-512" workbookHashValue="94bGZPaFxBYo4mpXiRiWx7z/SOty7eict2N+sfwDJUXwW8tqBQAtpev4207FxtUbYCmZPmrN56DRFa3oU99Fgg==" workbookSaltValue="AwbVha5iGoFCuvR2w35UHw==" workbookSpinCount="100000" lockStructure="1"/>
  <bookViews>
    <workbookView xWindow="3880" yWindow="3060" windowWidth="27240" windowHeight="16440" activeTab="2" xr2:uid="{A36FAFD5-4F25-DD45-8482-3F17567DAC6D}"/>
  </bookViews>
  <sheets>
    <sheet name="FormatCodesSFX" sheetId="6" state="veryHidden" r:id="rId1"/>
    <sheet name="FeedbackSFX" sheetId="7" state="hidden" r:id="rId2"/>
    <sheet name="Scoreboard" sheetId="8" r:id="rId3"/>
    <sheet name="AssetsPT" sheetId="10" state="veryHidden" r:id="rId4"/>
    <sheet name="AssetsSC" sheetId="11" state="veryHidden" r:id="rId5"/>
    <sheet name="Assets" sheetId="9" r:id="rId6"/>
    <sheet name="#_Assets" sheetId="1" state="veryHidden" r:id="rId7"/>
    <sheet name="Financial Analysis Bal SheetPT" sheetId="13" state="veryHidden" r:id="rId8"/>
    <sheet name="Financial Analysis Bal SheetSC" sheetId="14" state="veryHidden" r:id="rId9"/>
    <sheet name="Financial Analysis Bal Sheet" sheetId="12" r:id="rId10"/>
    <sheet name="#_Financial Analysis Bal Sheet" sheetId="2" state="veryHidden" r:id="rId11"/>
    <sheet name="Merchandiser BudgetPT" sheetId="16" state="veryHidden" r:id="rId12"/>
    <sheet name="Merchandiser BudgetSC" sheetId="17" state="veryHidden" r:id="rId13"/>
    <sheet name="Merchandiser Budget" sheetId="15" r:id="rId14"/>
    <sheet name="#_Merchandiser Budget" sheetId="3" state="veryHidden" r:id="rId15"/>
    <sheet name="Bakery PivotsPT" sheetId="19" state="veryHidden" r:id="rId16"/>
    <sheet name="Bakery PivotsSC" sheetId="20" state="veryHidden" r:id="rId17"/>
    <sheet name="Bakery Pivots" sheetId="18" r:id="rId18"/>
    <sheet name="#_Bakery Pivots" sheetId="4" state="veryHidden" r:id="rId19"/>
    <sheet name="LoanPaymentPT" sheetId="22" state="veryHidden" r:id="rId20"/>
    <sheet name="LoanPaymentSC" sheetId="23" state="veryHidden" r:id="rId21"/>
    <sheet name="LoanPayment" sheetId="21" r:id="rId22"/>
    <sheet name="#_LoanPayment" sheetId="5" state="veryHidden" r:id="rId2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21" l="1" a="1"/>
  <c r="I1" i="21" s="1"/>
  <c r="AF1" i="21" s="1"/>
  <c r="F25" i="8" a="1"/>
  <c r="F25" i="8"/>
  <c r="B2" i="23"/>
  <c r="B2" i="5" s="1"/>
  <c r="Y2" i="5" s="1"/>
  <c r="B1" i="7"/>
  <c r="Z1" i="21"/>
  <c r="Y1" i="21"/>
  <c r="X1" i="21"/>
  <c r="I1" i="5"/>
  <c r="AF1" i="5" s="1"/>
  <c r="Z1" i="5"/>
  <c r="Y1" i="5"/>
  <c r="X1" i="5"/>
  <c r="F24" i="8" a="1"/>
  <c r="F24" i="8" s="1"/>
  <c r="I1" i="18" s="1" a="1"/>
  <c r="I1" i="18" s="1"/>
  <c r="AF1" i="18" s="1"/>
  <c r="B2" i="20"/>
  <c r="B2" i="18" s="1"/>
  <c r="Y2" i="18" s="1"/>
  <c r="Z1" i="18"/>
  <c r="Y1" i="18"/>
  <c r="X1" i="18"/>
  <c r="I1" i="4"/>
  <c r="AF1" i="4" s="1"/>
  <c r="B2" i="4"/>
  <c r="Y2" i="4"/>
  <c r="Z1" i="4"/>
  <c r="Y1" i="4"/>
  <c r="X1" i="4"/>
  <c r="F23" i="8" a="1"/>
  <c r="F23" i="8" s="1"/>
  <c r="I1" i="15" s="1" a="1"/>
  <c r="I1" i="15" s="1"/>
  <c r="AF1" i="15" s="1"/>
  <c r="B2" i="17"/>
  <c r="B2" i="15" s="1"/>
  <c r="Y2" i="15" s="1"/>
  <c r="Z1" i="15"/>
  <c r="Y1" i="15"/>
  <c r="X1" i="15"/>
  <c r="I1" i="3"/>
  <c r="AF1" i="3" s="1"/>
  <c r="Z1" i="3"/>
  <c r="Y1" i="3"/>
  <c r="X1" i="3"/>
  <c r="D23" i="3"/>
  <c r="D22" i="3"/>
  <c r="C112" i="15"/>
  <c r="F22" i="8" a="1"/>
  <c r="F22" i="8" s="1"/>
  <c r="I1" i="12" s="1" a="1"/>
  <c r="I1" i="12" s="1"/>
  <c r="AF1" i="12" s="1"/>
  <c r="B2" i="14"/>
  <c r="B2" i="12" s="1"/>
  <c r="Y2" i="12" s="1"/>
  <c r="Z1" i="12"/>
  <c r="Y1" i="12"/>
  <c r="X1" i="12"/>
  <c r="I1" i="2"/>
  <c r="AF1" i="2" s="1"/>
  <c r="Z1" i="2"/>
  <c r="Y1" i="2"/>
  <c r="X1" i="2"/>
  <c r="C67" i="12"/>
  <c r="F21" i="8" a="1"/>
  <c r="F21" i="8"/>
  <c r="I1" i="9" s="1" a="1"/>
  <c r="I1" i="9" s="1"/>
  <c r="AF1" i="9" s="1"/>
  <c r="B2" i="11"/>
  <c r="B2" i="9" s="1"/>
  <c r="Y2" i="9" s="1"/>
  <c r="Z1" i="9"/>
  <c r="Y1" i="9"/>
  <c r="X1" i="9"/>
  <c r="I1" i="1"/>
  <c r="AF1" i="1" s="1"/>
  <c r="B2" i="1"/>
  <c r="Y2" i="1"/>
  <c r="Z1" i="1"/>
  <c r="Y1" i="1"/>
  <c r="X1" i="1"/>
  <c r="F4" i="8" a="1"/>
  <c r="F4" i="8" s="1"/>
  <c r="E4" i="8"/>
  <c r="P2" i="12" s="1"/>
  <c r="E54" i="5"/>
  <c r="F54" i="5" s="1"/>
  <c r="E53" i="5"/>
  <c r="F53" i="5" s="1"/>
  <c r="E52" i="5"/>
  <c r="F52" i="5" s="1"/>
  <c r="F51" i="5"/>
  <c r="E51" i="5"/>
  <c r="E50" i="5"/>
  <c r="F50" i="5" s="1"/>
  <c r="E49" i="5"/>
  <c r="F49" i="5" s="1"/>
  <c r="E48" i="5"/>
  <c r="F48" i="5" s="1"/>
  <c r="E47" i="5"/>
  <c r="F47" i="5" s="1"/>
  <c r="E46" i="5"/>
  <c r="F46" i="5" s="1"/>
  <c r="E45" i="5"/>
  <c r="F45" i="5" s="1"/>
  <c r="E44" i="5"/>
  <c r="F44" i="5" s="1"/>
  <c r="E43" i="5"/>
  <c r="F43" i="5" s="1"/>
  <c r="E42" i="5"/>
  <c r="F42" i="5" s="1"/>
  <c r="E41" i="5"/>
  <c r="F41" i="5" s="1"/>
  <c r="F40" i="5"/>
  <c r="E40" i="5"/>
  <c r="E39" i="5"/>
  <c r="F39" i="5" s="1"/>
  <c r="E38" i="5"/>
  <c r="F38" i="5" s="1"/>
  <c r="E37" i="5"/>
  <c r="F37" i="5" s="1"/>
  <c r="E36" i="5"/>
  <c r="F36" i="5" s="1"/>
  <c r="F35" i="5"/>
  <c r="E35" i="5"/>
  <c r="E34" i="5"/>
  <c r="F34" i="5" s="1"/>
  <c r="E33" i="5"/>
  <c r="F33" i="5" s="1"/>
  <c r="E32" i="5"/>
  <c r="F32" i="5" s="1"/>
  <c r="E31" i="5"/>
  <c r="F31" i="5" s="1"/>
  <c r="E30" i="5"/>
  <c r="F30" i="5" s="1"/>
  <c r="E29" i="5"/>
  <c r="F29" i="5" s="1"/>
  <c r="E28" i="5"/>
  <c r="F28" i="5" s="1"/>
  <c r="F27" i="5"/>
  <c r="E27" i="5"/>
  <c r="E26" i="5"/>
  <c r="F26" i="5" s="1"/>
  <c r="E25" i="5"/>
  <c r="F25" i="5" s="1"/>
  <c r="E24" i="5"/>
  <c r="F24" i="5" s="1"/>
  <c r="H69" i="4"/>
  <c r="J69" i="4" s="1"/>
  <c r="H68" i="4"/>
  <c r="J68" i="4" s="1"/>
  <c r="H67" i="4"/>
  <c r="J67" i="4" s="1"/>
  <c r="H66" i="4"/>
  <c r="J66" i="4" s="1"/>
  <c r="H65" i="4"/>
  <c r="J65" i="4" s="1"/>
  <c r="H64" i="4"/>
  <c r="J64" i="4" s="1"/>
  <c r="H63" i="4"/>
  <c r="J63" i="4" s="1"/>
  <c r="H62" i="4"/>
  <c r="J62" i="4" s="1"/>
  <c r="J61" i="4"/>
  <c r="H61" i="4"/>
  <c r="H60" i="4"/>
  <c r="J60" i="4" s="1"/>
  <c r="J59" i="4"/>
  <c r="H59" i="4"/>
  <c r="H58" i="4"/>
  <c r="J58" i="4" s="1"/>
  <c r="J57" i="4"/>
  <c r="H57" i="4"/>
  <c r="H56" i="4"/>
  <c r="J56" i="4" s="1"/>
  <c r="J55" i="4"/>
  <c r="H55" i="4"/>
  <c r="H54" i="4"/>
  <c r="J54" i="4" s="1"/>
  <c r="H53" i="4"/>
  <c r="J53" i="4" s="1"/>
  <c r="H52" i="4"/>
  <c r="J52" i="4" s="1"/>
  <c r="H51" i="4"/>
  <c r="J51" i="4" s="1"/>
  <c r="H50" i="4"/>
  <c r="J50" i="4" s="1"/>
  <c r="H49" i="4"/>
  <c r="J49" i="4" s="1"/>
  <c r="H48" i="4"/>
  <c r="J48" i="4" s="1"/>
  <c r="H47" i="4"/>
  <c r="J47" i="4" s="1"/>
  <c r="H46" i="4"/>
  <c r="J46" i="4" s="1"/>
  <c r="J45" i="4"/>
  <c r="H45" i="4"/>
  <c r="H44" i="4"/>
  <c r="J44" i="4" s="1"/>
  <c r="J43" i="4"/>
  <c r="H43" i="4"/>
  <c r="H42" i="4"/>
  <c r="J42" i="4" s="1"/>
  <c r="J41" i="4"/>
  <c r="H41" i="4"/>
  <c r="H40" i="4"/>
  <c r="J40" i="4" s="1"/>
  <c r="J39" i="4"/>
  <c r="H39" i="4"/>
  <c r="H38" i="4"/>
  <c r="J38" i="4" s="1"/>
  <c r="H37" i="4"/>
  <c r="J37" i="4" s="1"/>
  <c r="H36" i="4"/>
  <c r="J36" i="4" s="1"/>
  <c r="H35" i="4"/>
  <c r="J35" i="4" s="1"/>
  <c r="H34" i="4"/>
  <c r="J34" i="4" s="1"/>
  <c r="H33" i="4"/>
  <c r="J33" i="4" s="1"/>
  <c r="H32" i="4"/>
  <c r="J32" i="4" s="1"/>
  <c r="H31" i="4"/>
  <c r="J31" i="4" s="1"/>
  <c r="H30" i="4"/>
  <c r="J30" i="4" s="1"/>
  <c r="J29" i="4"/>
  <c r="H29" i="4"/>
  <c r="H28" i="4"/>
  <c r="J28" i="4" s="1"/>
  <c r="J27" i="4"/>
  <c r="H27" i="4"/>
  <c r="H26" i="4"/>
  <c r="J26" i="4" s="1"/>
  <c r="J25" i="4"/>
  <c r="H25" i="4"/>
  <c r="H24" i="4"/>
  <c r="J24" i="4" s="1"/>
  <c r="J23" i="4"/>
  <c r="H23" i="4"/>
  <c r="H22" i="4"/>
  <c r="J22" i="4" s="1"/>
  <c r="H21" i="4"/>
  <c r="J21" i="4" s="1"/>
  <c r="H20" i="4"/>
  <c r="J20" i="4" s="1"/>
  <c r="H19" i="4"/>
  <c r="J19" i="4" s="1"/>
  <c r="H18" i="4"/>
  <c r="J18" i="4" s="1"/>
  <c r="H17" i="4"/>
  <c r="J17" i="4" s="1"/>
  <c r="H16" i="4"/>
  <c r="J16" i="4" s="1"/>
  <c r="H15" i="4"/>
  <c r="J15" i="4" s="1"/>
  <c r="H14" i="4"/>
  <c r="J14" i="4" s="1"/>
  <c r="J13" i="4"/>
  <c r="H13" i="4"/>
  <c r="H12" i="4"/>
  <c r="J12" i="4" s="1"/>
  <c r="J11" i="4"/>
  <c r="H11" i="4"/>
  <c r="E162" i="3"/>
  <c r="E163" i="3" s="1"/>
  <c r="G154" i="3" s="1"/>
  <c r="H152" i="3"/>
  <c r="G152" i="3"/>
  <c r="D130" i="3"/>
  <c r="G135" i="3" s="1"/>
  <c r="D128" i="3"/>
  <c r="D129" i="3" s="1"/>
  <c r="D122" i="3"/>
  <c r="D123" i="3" s="1"/>
  <c r="C112" i="3"/>
  <c r="L106" i="3"/>
  <c r="L107" i="3" s="1"/>
  <c r="L108" i="3" s="1"/>
  <c r="L109" i="3" s="1"/>
  <c r="L110" i="3" s="1"/>
  <c r="L112" i="3" s="1"/>
  <c r="L113" i="3" s="1"/>
  <c r="L114" i="3" s="1"/>
  <c r="F94" i="3"/>
  <c r="H73" i="3" s="1"/>
  <c r="H53" i="3"/>
  <c r="G53" i="3"/>
  <c r="F53" i="3"/>
  <c r="F47" i="3"/>
  <c r="I46" i="3"/>
  <c r="I47" i="3" s="1"/>
  <c r="H52" i="3" s="1"/>
  <c r="H54" i="3" s="1"/>
  <c r="H56" i="3" s="1"/>
  <c r="H38" i="3" s="1"/>
  <c r="G24" i="3"/>
  <c r="E165" i="3" s="1"/>
  <c r="D24" i="3"/>
  <c r="G23" i="3"/>
  <c r="H122" i="3" s="1"/>
  <c r="H124" i="3" s="1"/>
  <c r="C67" i="2"/>
  <c r="G52" i="2"/>
  <c r="H52" i="2" s="1"/>
  <c r="F52" i="2"/>
  <c r="D52" i="2"/>
  <c r="G51" i="2"/>
  <c r="H51" i="2" s="1"/>
  <c r="F51" i="2"/>
  <c r="D51" i="2"/>
  <c r="G50" i="2"/>
  <c r="H50" i="2" s="1"/>
  <c r="F50" i="2"/>
  <c r="D50" i="2"/>
  <c r="G49" i="2"/>
  <c r="H49" i="2" s="1"/>
  <c r="F49" i="2"/>
  <c r="D49" i="2"/>
  <c r="G48" i="2"/>
  <c r="H48" i="2" s="1"/>
  <c r="F48" i="2"/>
  <c r="D48" i="2"/>
  <c r="G47" i="2"/>
  <c r="H47" i="2" s="1"/>
  <c r="F47" i="2"/>
  <c r="D47" i="2"/>
  <c r="G45" i="2"/>
  <c r="H45" i="2" s="1"/>
  <c r="F45" i="2"/>
  <c r="D45" i="2"/>
  <c r="G44" i="2"/>
  <c r="H44" i="2" s="1"/>
  <c r="F44" i="2"/>
  <c r="D44" i="2"/>
  <c r="G43" i="2"/>
  <c r="H43" i="2" s="1"/>
  <c r="F43" i="2"/>
  <c r="D43" i="2"/>
  <c r="G42" i="2"/>
  <c r="H42" i="2" s="1"/>
  <c r="F42" i="2"/>
  <c r="D42" i="2"/>
  <c r="G41" i="2"/>
  <c r="H41" i="2" s="1"/>
  <c r="F41" i="2"/>
  <c r="D41" i="2"/>
  <c r="G40" i="2"/>
  <c r="H40" i="2" s="1"/>
  <c r="F40" i="2"/>
  <c r="D40" i="2"/>
  <c r="G39" i="2"/>
  <c r="H39" i="2" s="1"/>
  <c r="F39" i="2"/>
  <c r="D39" i="2"/>
  <c r="G38" i="2"/>
  <c r="H38" i="2" s="1"/>
  <c r="F38" i="2"/>
  <c r="D38" i="2"/>
  <c r="G37" i="2"/>
  <c r="H37" i="2" s="1"/>
  <c r="F37" i="2"/>
  <c r="D37" i="2"/>
  <c r="G33" i="2"/>
  <c r="H33" i="2" s="1"/>
  <c r="F33" i="2"/>
  <c r="D33" i="2"/>
  <c r="G32" i="2"/>
  <c r="H32" i="2" s="1"/>
  <c r="F32" i="2"/>
  <c r="D32" i="2"/>
  <c r="G31" i="2"/>
  <c r="H31" i="2" s="1"/>
  <c r="F31" i="2"/>
  <c r="D31" i="2"/>
  <c r="G30" i="2"/>
  <c r="H30" i="2" s="1"/>
  <c r="F30" i="2"/>
  <c r="D30" i="2"/>
  <c r="C56" i="2" s="1"/>
  <c r="G29" i="2"/>
  <c r="H29" i="2" s="1"/>
  <c r="F29" i="2"/>
  <c r="D29" i="2"/>
  <c r="G28" i="2"/>
  <c r="H28" i="2" s="1"/>
  <c r="F28" i="2"/>
  <c r="D28" i="2"/>
  <c r="G27" i="2"/>
  <c r="H27" i="2" s="1"/>
  <c r="F27" i="2"/>
  <c r="D27" i="2"/>
  <c r="G26" i="2"/>
  <c r="H26" i="2" s="1"/>
  <c r="F26" i="2"/>
  <c r="D26" i="2"/>
  <c r="G25" i="2"/>
  <c r="H25" i="2" s="1"/>
  <c r="F25" i="2"/>
  <c r="D25" i="2"/>
  <c r="G24" i="2"/>
  <c r="H24" i="2" s="1"/>
  <c r="F24" i="2"/>
  <c r="D24" i="2"/>
  <c r="G22" i="2"/>
  <c r="H22" i="2" s="1"/>
  <c r="F22" i="2"/>
  <c r="D22" i="2"/>
  <c r="G21" i="2"/>
  <c r="H21" i="2" s="1"/>
  <c r="F21" i="2"/>
  <c r="D21" i="2"/>
  <c r="G20" i="2"/>
  <c r="H20" i="2" s="1"/>
  <c r="F20" i="2"/>
  <c r="D20" i="2"/>
  <c r="G19" i="2"/>
  <c r="H19" i="2" s="1"/>
  <c r="F19" i="2"/>
  <c r="D19" i="2"/>
  <c r="C17" i="1"/>
  <c r="D13" i="1" s="1"/>
  <c r="D16" i="1"/>
  <c r="D15" i="1"/>
  <c r="D14" i="1"/>
  <c r="D12" i="1"/>
  <c r="C19" i="23"/>
  <c r="F26" i="23"/>
  <c r="E29" i="23"/>
  <c r="G31" i="23"/>
  <c r="F34" i="23"/>
  <c r="E37" i="23"/>
  <c r="G39" i="23"/>
  <c r="F42" i="23"/>
  <c r="E45" i="23"/>
  <c r="G47" i="23"/>
  <c r="F50" i="23"/>
  <c r="E53" i="23"/>
  <c r="G29" i="23"/>
  <c r="E35" i="23"/>
  <c r="F40" i="23"/>
  <c r="E43" i="23"/>
  <c r="F48" i="23"/>
  <c r="G53" i="23"/>
  <c r="F27" i="23"/>
  <c r="G32" i="23"/>
  <c r="G40" i="23"/>
  <c r="E46" i="23"/>
  <c r="F51" i="23"/>
  <c r="E25" i="23"/>
  <c r="F30" i="23"/>
  <c r="G35" i="23"/>
  <c r="E41" i="23"/>
  <c r="E49" i="23"/>
  <c r="E24" i="23"/>
  <c r="G26" i="23"/>
  <c r="F29" i="23"/>
  <c r="E32" i="23"/>
  <c r="G34" i="23"/>
  <c r="F37" i="23"/>
  <c r="E40" i="23"/>
  <c r="G42" i="23"/>
  <c r="F45" i="23"/>
  <c r="E48" i="23"/>
  <c r="G50" i="23"/>
  <c r="F53" i="23"/>
  <c r="E27" i="23"/>
  <c r="F32" i="23"/>
  <c r="G37" i="23"/>
  <c r="G45" i="23"/>
  <c r="E51" i="23"/>
  <c r="G24" i="23"/>
  <c r="F35" i="23"/>
  <c r="E38" i="23"/>
  <c r="F43" i="23"/>
  <c r="G48" i="23"/>
  <c r="E54" i="23"/>
  <c r="F38" i="23"/>
  <c r="F46" i="23"/>
  <c r="E26" i="23"/>
  <c r="G36" i="23"/>
  <c r="G44" i="23"/>
  <c r="G52" i="23"/>
  <c r="C2" i="21" a="1"/>
  <c r="F24" i="23"/>
  <c r="E33" i="23"/>
  <c r="G43" i="23"/>
  <c r="F31" i="23"/>
  <c r="E50" i="23"/>
  <c r="E30" i="23"/>
  <c r="G51" i="23"/>
  <c r="E34" i="23"/>
  <c r="G27" i="23"/>
  <c r="F54" i="23"/>
  <c r="E42" i="23"/>
  <c r="C2" i="5" a="1"/>
  <c r="F25" i="23"/>
  <c r="E28" i="23"/>
  <c r="G30" i="23"/>
  <c r="F33" i="23"/>
  <c r="E36" i="23"/>
  <c r="G38" i="23"/>
  <c r="F41" i="23"/>
  <c r="E44" i="23"/>
  <c r="G46" i="23"/>
  <c r="F49" i="23"/>
  <c r="E52" i="23"/>
  <c r="G54" i="23"/>
  <c r="G25" i="23"/>
  <c r="F28" i="23"/>
  <c r="E31" i="23"/>
  <c r="G33" i="23"/>
  <c r="F36" i="23"/>
  <c r="E39" i="23"/>
  <c r="G41" i="23"/>
  <c r="F44" i="23"/>
  <c r="E47" i="23"/>
  <c r="G49" i="23"/>
  <c r="F52" i="23"/>
  <c r="G28" i="23"/>
  <c r="F39" i="23"/>
  <c r="F47" i="23"/>
  <c r="C2" i="18" a="1"/>
  <c r="C2" i="4" a="1"/>
  <c r="H16" i="20"/>
  <c r="H24" i="20"/>
  <c r="H32" i="20"/>
  <c r="H40" i="20"/>
  <c r="H48" i="20"/>
  <c r="H56" i="20"/>
  <c r="H64" i="20"/>
  <c r="J13" i="20"/>
  <c r="J21" i="20"/>
  <c r="J29" i="20"/>
  <c r="J37" i="20"/>
  <c r="J45" i="20"/>
  <c r="J53" i="20"/>
  <c r="J61" i="20"/>
  <c r="J69" i="20"/>
  <c r="C2" i="15" a="1"/>
  <c r="H18" i="20"/>
  <c r="H42" i="20"/>
  <c r="H58" i="20"/>
  <c r="J15" i="20"/>
  <c r="J31" i="20"/>
  <c r="J47" i="20"/>
  <c r="J63" i="20"/>
  <c r="J48" i="20"/>
  <c r="H37" i="20"/>
  <c r="H17" i="20"/>
  <c r="H25" i="20"/>
  <c r="H33" i="20"/>
  <c r="H41" i="20"/>
  <c r="H49" i="20"/>
  <c r="H57" i="20"/>
  <c r="H65" i="20"/>
  <c r="J14" i="20"/>
  <c r="J22" i="20"/>
  <c r="J30" i="20"/>
  <c r="J38" i="20"/>
  <c r="J46" i="20"/>
  <c r="J54" i="20"/>
  <c r="J62" i="20"/>
  <c r="S15" i="20"/>
  <c r="H26" i="20"/>
  <c r="H34" i="20"/>
  <c r="H50" i="20"/>
  <c r="H66" i="20"/>
  <c r="J23" i="20"/>
  <c r="J39" i="20"/>
  <c r="J55" i="20"/>
  <c r="T15" i="20"/>
  <c r="H11" i="20"/>
  <c r="H19" i="20"/>
  <c r="H27" i="20"/>
  <c r="H43" i="20"/>
  <c r="H51" i="20"/>
  <c r="H67" i="20"/>
  <c r="J24" i="20"/>
  <c r="J56" i="20"/>
  <c r="H20" i="20"/>
  <c r="H36" i="20"/>
  <c r="H52" i="20"/>
  <c r="H68" i="20"/>
  <c r="J25" i="20"/>
  <c r="J49" i="20"/>
  <c r="J65" i="20"/>
  <c r="H29" i="20"/>
  <c r="H69" i="20"/>
  <c r="J26" i="20"/>
  <c r="J66" i="20"/>
  <c r="H35" i="20"/>
  <c r="H59" i="20"/>
  <c r="J16" i="20"/>
  <c r="J32" i="20"/>
  <c r="J64" i="20"/>
  <c r="S16" i="20"/>
  <c r="J40" i="20"/>
  <c r="J41" i="20"/>
  <c r="H53" i="20"/>
  <c r="J58" i="20"/>
  <c r="H12" i="20"/>
  <c r="H28" i="20"/>
  <c r="H44" i="20"/>
  <c r="H60" i="20"/>
  <c r="J17" i="20"/>
  <c r="J33" i="20"/>
  <c r="J57" i="20"/>
  <c r="T16" i="20"/>
  <c r="H45" i="20"/>
  <c r="J18" i="20"/>
  <c r="J42" i="20"/>
  <c r="H13" i="20"/>
  <c r="H21" i="20"/>
  <c r="H61" i="20"/>
  <c r="J50" i="20"/>
  <c r="H14" i="20"/>
  <c r="H22" i="20"/>
  <c r="H30" i="20"/>
  <c r="H38" i="20"/>
  <c r="H46" i="20"/>
  <c r="H54" i="20"/>
  <c r="H62" i="20"/>
  <c r="J11" i="20"/>
  <c r="J19" i="20"/>
  <c r="J27" i="20"/>
  <c r="J35" i="20"/>
  <c r="J43" i="20"/>
  <c r="J51" i="20"/>
  <c r="J59" i="20"/>
  <c r="J67" i="20"/>
  <c r="T41" i="20"/>
  <c r="H15" i="20"/>
  <c r="J44" i="20"/>
  <c r="J68" i="20"/>
  <c r="S41" i="20"/>
  <c r="H23" i="20"/>
  <c r="H31" i="20"/>
  <c r="H39" i="20"/>
  <c r="H47" i="20"/>
  <c r="H55" i="20"/>
  <c r="H63" i="20"/>
  <c r="J12" i="20"/>
  <c r="J20" i="20"/>
  <c r="J28" i="20"/>
  <c r="J36" i="20"/>
  <c r="J52" i="20"/>
  <c r="J60" i="20"/>
  <c r="J34" i="20"/>
  <c r="C2" i="3" a="1"/>
  <c r="H24" i="17"/>
  <c r="G134" i="17"/>
  <c r="I24" i="17"/>
  <c r="H40" i="17"/>
  <c r="H70" i="17"/>
  <c r="H74" i="17"/>
  <c r="D122" i="17"/>
  <c r="G145" i="17"/>
  <c r="G155" i="17"/>
  <c r="G159" i="17"/>
  <c r="G135" i="17"/>
  <c r="H37" i="17"/>
  <c r="H41" i="17"/>
  <c r="H71" i="17"/>
  <c r="H75" i="17"/>
  <c r="D124" i="17"/>
  <c r="G152" i="17"/>
  <c r="G156" i="17"/>
  <c r="G185" i="17"/>
  <c r="H153" i="17"/>
  <c r="G105" i="17"/>
  <c r="G37" i="17"/>
  <c r="G41" i="17"/>
  <c r="G71" i="17"/>
  <c r="G75" i="17"/>
  <c r="D123" i="17"/>
  <c r="H145" i="17"/>
  <c r="H155" i="17"/>
  <c r="H159" i="17"/>
  <c r="H105" i="17"/>
  <c r="G181" i="17"/>
  <c r="G157" i="17"/>
  <c r="D128" i="17"/>
  <c r="G187" i="17"/>
  <c r="G106" i="17"/>
  <c r="H135" i="17"/>
  <c r="G38" i="17"/>
  <c r="G46" i="17"/>
  <c r="G72" i="17"/>
  <c r="D125" i="17"/>
  <c r="H152" i="17"/>
  <c r="H156" i="17"/>
  <c r="H185" i="17"/>
  <c r="F47" i="17"/>
  <c r="G153" i="17"/>
  <c r="G186" i="17"/>
  <c r="H106" i="17"/>
  <c r="H38" i="17"/>
  <c r="H72" i="17"/>
  <c r="C2" i="12" a="1"/>
  <c r="G107" i="17"/>
  <c r="G39" i="17"/>
  <c r="G47" i="17"/>
  <c r="G73" i="17"/>
  <c r="H157" i="17"/>
  <c r="H107" i="17"/>
  <c r="H39" i="17"/>
  <c r="G48" i="17"/>
  <c r="H73" i="17"/>
  <c r="D129" i="17"/>
  <c r="G154" i="17"/>
  <c r="G158" i="17"/>
  <c r="G183" i="17"/>
  <c r="G24" i="17"/>
  <c r="F24" i="17"/>
  <c r="G40" i="17"/>
  <c r="G70" i="17"/>
  <c r="G74" i="17"/>
  <c r="D130" i="17"/>
  <c r="H154" i="17"/>
  <c r="H158" i="17"/>
  <c r="H183" i="17"/>
  <c r="D127" i="17"/>
  <c r="D24" i="17"/>
  <c r="C112" i="17"/>
  <c r="H124" i="17"/>
  <c r="C2" i="2" a="1"/>
  <c r="G19" i="14"/>
  <c r="F22" i="14"/>
  <c r="D29" i="14"/>
  <c r="F25" i="14"/>
  <c r="H27" i="14"/>
  <c r="G30" i="14"/>
  <c r="F33" i="14"/>
  <c r="D42" i="14"/>
  <c r="G38" i="14"/>
  <c r="F41" i="14"/>
  <c r="H43" i="14"/>
  <c r="D48" i="14"/>
  <c r="F48" i="14"/>
  <c r="H50" i="14"/>
  <c r="C57" i="14"/>
  <c r="F20" i="14"/>
  <c r="H25" i="14"/>
  <c r="F31" i="14"/>
  <c r="D44" i="14"/>
  <c r="G44" i="14"/>
  <c r="H48" i="14"/>
  <c r="H28" i="14"/>
  <c r="D45" i="14"/>
  <c r="F42" i="14"/>
  <c r="F49" i="14"/>
  <c r="F37" i="14"/>
  <c r="D52" i="14"/>
  <c r="F52" i="14"/>
  <c r="H42" i="14"/>
  <c r="H19" i="14"/>
  <c r="G22" i="14"/>
  <c r="D30" i="14"/>
  <c r="G25" i="14"/>
  <c r="F28" i="14"/>
  <c r="H30" i="14"/>
  <c r="G33" i="14"/>
  <c r="D43" i="14"/>
  <c r="H38" i="14"/>
  <c r="G41" i="14"/>
  <c r="F44" i="14"/>
  <c r="D49" i="14"/>
  <c r="G48" i="14"/>
  <c r="F51" i="14"/>
  <c r="C58" i="14"/>
  <c r="D31" i="14"/>
  <c r="G28" i="14"/>
  <c r="H33" i="14"/>
  <c r="F39" i="14"/>
  <c r="D50" i="14"/>
  <c r="G51" i="14"/>
  <c r="F26" i="14"/>
  <c r="D37" i="14"/>
  <c r="H44" i="14"/>
  <c r="H51" i="14"/>
  <c r="D38" i="14"/>
  <c r="G49" i="14"/>
  <c r="F40" i="14"/>
  <c r="H22" i="14"/>
  <c r="H41" i="14"/>
  <c r="D51" i="14"/>
  <c r="H39" i="14"/>
  <c r="G52" i="14"/>
  <c r="D19" i="14"/>
  <c r="G20" i="14"/>
  <c r="D24" i="14"/>
  <c r="D32" i="14"/>
  <c r="G31" i="14"/>
  <c r="G39" i="14"/>
  <c r="F45" i="14"/>
  <c r="G45" i="14"/>
  <c r="D20" i="14"/>
  <c r="H20" i="14"/>
  <c r="D25" i="14"/>
  <c r="D33" i="14"/>
  <c r="G26" i="14"/>
  <c r="F29" i="14"/>
  <c r="H31" i="14"/>
  <c r="G42" i="14"/>
  <c r="F47" i="14"/>
  <c r="D21" i="14"/>
  <c r="F21" i="14"/>
  <c r="D26" i="14"/>
  <c r="F24" i="14"/>
  <c r="H26" i="14"/>
  <c r="G29" i="14"/>
  <c r="F32" i="14"/>
  <c r="D39" i="14"/>
  <c r="G37" i="14"/>
  <c r="H49" i="14"/>
  <c r="D22" i="14"/>
  <c r="G21" i="14"/>
  <c r="D27" i="14"/>
  <c r="G24" i="14"/>
  <c r="F27" i="14"/>
  <c r="H29" i="14"/>
  <c r="G32" i="14"/>
  <c r="D40" i="14"/>
  <c r="H37" i="14"/>
  <c r="G40" i="14"/>
  <c r="F43" i="14"/>
  <c r="H45" i="14"/>
  <c r="G47" i="14"/>
  <c r="F50" i="14"/>
  <c r="H52" i="14"/>
  <c r="C2" i="9" a="1"/>
  <c r="F19" i="14"/>
  <c r="H21" i="14"/>
  <c r="D28" i="14"/>
  <c r="H24" i="14"/>
  <c r="G27" i="14"/>
  <c r="F30" i="14"/>
  <c r="H32" i="14"/>
  <c r="D41" i="14"/>
  <c r="F38" i="14"/>
  <c r="H40" i="14"/>
  <c r="G43" i="14"/>
  <c r="D47" i="14"/>
  <c r="H47" i="14"/>
  <c r="G50" i="14"/>
  <c r="C56" i="14"/>
  <c r="C67" i="14"/>
  <c r="C2" i="1" a="1"/>
  <c r="C17" i="11"/>
  <c r="D12" i="11"/>
  <c r="D13" i="11"/>
  <c r="D14" i="11"/>
  <c r="D15" i="11"/>
  <c r="D16" i="11"/>
  <c r="C2" i="18" l="1"/>
  <c r="C2" i="5"/>
  <c r="C2" i="21"/>
  <c r="B2" i="21"/>
  <c r="Y2" i="21" s="1"/>
  <c r="P2" i="21"/>
  <c r="C25" i="8"/>
  <c r="C27" i="8" s="1"/>
  <c r="C2" i="15"/>
  <c r="C2" i="4"/>
  <c r="Z2" i="18"/>
  <c r="C19" i="5"/>
  <c r="G24" i="5" s="1"/>
  <c r="C24" i="8"/>
  <c r="P2" i="18"/>
  <c r="C2" i="12"/>
  <c r="C2" i="3"/>
  <c r="Z2" i="15"/>
  <c r="C23" i="8"/>
  <c r="B2" i="3"/>
  <c r="Y2" i="3" s="1"/>
  <c r="P2" i="15"/>
  <c r="C2" i="9"/>
  <c r="Z2" i="9" s="1"/>
  <c r="C2" i="2"/>
  <c r="Z2" i="12"/>
  <c r="G98" i="3"/>
  <c r="G99" i="3" s="1"/>
  <c r="G76" i="3" s="1"/>
  <c r="C22" i="8"/>
  <c r="B2" i="2"/>
  <c r="Y2" i="2" s="1"/>
  <c r="G73" i="3"/>
  <c r="E169" i="3"/>
  <c r="E170" i="3" s="1"/>
  <c r="E172" i="3" s="1"/>
  <c r="G155" i="3" s="1"/>
  <c r="H24" i="3"/>
  <c r="C2" i="1"/>
  <c r="C8" i="8"/>
  <c r="C21" i="8"/>
  <c r="P2" i="9"/>
  <c r="G40" i="5"/>
  <c r="G32" i="5"/>
  <c r="G44" i="5"/>
  <c r="G36" i="5"/>
  <c r="G45" i="5"/>
  <c r="G25" i="5"/>
  <c r="G51" i="5"/>
  <c r="G41" i="5"/>
  <c r="G42" i="5"/>
  <c r="G27" i="5"/>
  <c r="G26" i="5"/>
  <c r="G38" i="5"/>
  <c r="D125" i="3"/>
  <c r="H135" i="3" s="1"/>
  <c r="D124" i="3"/>
  <c r="G134" i="3" s="1"/>
  <c r="G43" i="5"/>
  <c r="H169" i="3"/>
  <c r="H170" i="3" s="1"/>
  <c r="H172" i="3" s="1"/>
  <c r="H155" i="3" s="1"/>
  <c r="E166" i="3"/>
  <c r="H154" i="3" s="1"/>
  <c r="G49" i="5"/>
  <c r="G34" i="5"/>
  <c r="G50" i="5"/>
  <c r="I48" i="3"/>
  <c r="H123" i="3"/>
  <c r="G22" i="3"/>
  <c r="G105" i="3"/>
  <c r="H22" i="3"/>
  <c r="G46" i="3"/>
  <c r="G82" i="3"/>
  <c r="D2" i="18"/>
  <c r="D1" i="18" a="1"/>
  <c r="D2" i="15"/>
  <c r="D1" i="15" a="1"/>
  <c r="H122" i="17"/>
  <c r="G23" i="17"/>
  <c r="G76" i="17"/>
  <c r="D2" i="12"/>
  <c r="D1" i="12" a="1"/>
  <c r="D1" i="9" a="1"/>
  <c r="D2" i="9"/>
  <c r="Z2" i="5" l="1"/>
  <c r="Z2" i="21"/>
  <c r="D1" i="18"/>
  <c r="AA1" i="18" s="1"/>
  <c r="A2" i="20"/>
  <c r="AA2" i="18"/>
  <c r="G39" i="5"/>
  <c r="G31" i="5"/>
  <c r="G28" i="5"/>
  <c r="G48" i="5"/>
  <c r="G47" i="5"/>
  <c r="G53" i="5"/>
  <c r="G35" i="5"/>
  <c r="G29" i="5"/>
  <c r="Z2" i="4"/>
  <c r="G33" i="5"/>
  <c r="G54" i="5"/>
  <c r="G46" i="5"/>
  <c r="G52" i="5"/>
  <c r="G37" i="5"/>
  <c r="G30" i="5"/>
  <c r="D1" i="15"/>
  <c r="AA1" i="15" s="1"/>
  <c r="AA2" i="15"/>
  <c r="G133" i="3"/>
  <c r="H134" i="3"/>
  <c r="Z2" i="3"/>
  <c r="H133" i="3"/>
  <c r="D1" i="12"/>
  <c r="AA1" i="12" s="1"/>
  <c r="A2" i="14"/>
  <c r="AA2" i="12"/>
  <c r="Z2" i="2"/>
  <c r="H105" i="3"/>
  <c r="H46" i="3"/>
  <c r="H82" i="3"/>
  <c r="H23" i="3"/>
  <c r="A2" i="11"/>
  <c r="AA2" i="9"/>
  <c r="D1" i="9"/>
  <c r="AA1" i="9" s="1"/>
  <c r="Z2" i="1"/>
  <c r="G86" i="3"/>
  <c r="G87" i="3" s="1"/>
  <c r="G89" i="3" s="1"/>
  <c r="G72" i="3" s="1"/>
  <c r="G83" i="3"/>
  <c r="G71" i="3" s="1"/>
  <c r="G48" i="3"/>
  <c r="G47" i="3"/>
  <c r="G37" i="3" s="1"/>
  <c r="D2" i="21"/>
  <c r="D1" i="5" a="1"/>
  <c r="D2" i="5"/>
  <c r="D1" i="21" a="1"/>
  <c r="D2" i="4"/>
  <c r="D1" i="4" a="1"/>
  <c r="D2" i="3"/>
  <c r="D1" i="3" a="1"/>
  <c r="H133" i="17"/>
  <c r="H22" i="17"/>
  <c r="H134" i="17"/>
  <c r="H123" i="17"/>
  <c r="G22" i="17"/>
  <c r="D2" i="2"/>
  <c r="D1" i="2" a="1"/>
  <c r="D2" i="1"/>
  <c r="D1" i="1" a="1"/>
  <c r="D1" i="21" l="1"/>
  <c r="AA1" i="21" s="1"/>
  <c r="AA2" i="5"/>
  <c r="D1" i="5"/>
  <c r="AA1" i="5" s="1"/>
  <c r="A2" i="23"/>
  <c r="AA2" i="21"/>
  <c r="D1" i="4"/>
  <c r="AA1" i="4" s="1"/>
  <c r="AA2" i="4"/>
  <c r="A2" i="18"/>
  <c r="X2" i="18" s="1"/>
  <c r="A2" i="4"/>
  <c r="X2" i="4" s="1"/>
  <c r="B24" i="8"/>
  <c r="D1" i="3"/>
  <c r="AA1" i="3" s="1"/>
  <c r="AA2" i="3"/>
  <c r="H98" i="3"/>
  <c r="H99" i="3" s="1"/>
  <c r="H76" i="3" s="1"/>
  <c r="G136" i="3"/>
  <c r="H136" i="3"/>
  <c r="D1" i="2"/>
  <c r="AA1" i="2" s="1"/>
  <c r="AA2" i="2"/>
  <c r="H48" i="3"/>
  <c r="H47" i="3"/>
  <c r="H37" i="3" s="1"/>
  <c r="A2" i="12"/>
  <c r="X2" i="12" s="1"/>
  <c r="A2" i="2"/>
  <c r="X2" i="2" s="1"/>
  <c r="B22" i="8"/>
  <c r="H86" i="3"/>
  <c r="H87" i="3" s="1"/>
  <c r="H89" i="3" s="1"/>
  <c r="H72" i="3" s="1"/>
  <c r="H83" i="3"/>
  <c r="H71" i="3" s="1"/>
  <c r="D1" i="1"/>
  <c r="AA1" i="1" s="1"/>
  <c r="AA2" i="1"/>
  <c r="A2" i="1"/>
  <c r="X2" i="1" s="1"/>
  <c r="A2" i="9"/>
  <c r="X2" i="9" s="1"/>
  <c r="B21" i="8"/>
  <c r="G77" i="3"/>
  <c r="F52" i="3"/>
  <c r="F54" i="3" s="1"/>
  <c r="F56" i="3" s="1"/>
  <c r="G40" i="3" s="1"/>
  <c r="G106" i="3"/>
  <c r="G107" i="3" s="1"/>
  <c r="H23" i="17"/>
  <c r="H76" i="17"/>
  <c r="G133" i="17"/>
  <c r="B25" i="8" l="1"/>
  <c r="A2" i="5"/>
  <c r="X2" i="5" s="1"/>
  <c r="A2" i="21"/>
  <c r="X2" i="21" s="1"/>
  <c r="H182" i="3"/>
  <c r="G108" i="3"/>
  <c r="G182" i="3"/>
  <c r="H39" i="3"/>
  <c r="G52" i="3"/>
  <c r="G54" i="3" s="1"/>
  <c r="G56" i="3" s="1"/>
  <c r="G38" i="3" s="1"/>
  <c r="H106" i="3"/>
  <c r="H77" i="3"/>
  <c r="G109" i="3"/>
  <c r="H107" i="3"/>
  <c r="H182" i="17"/>
  <c r="H136" i="17"/>
  <c r="G109" i="17"/>
  <c r="G182" i="17"/>
  <c r="G136" i="17"/>
  <c r="G108" i="17"/>
  <c r="G77" i="17"/>
  <c r="H108" i="3" l="1"/>
  <c r="H109" i="3"/>
  <c r="H40" i="3"/>
  <c r="G39" i="3"/>
  <c r="G41" i="3" s="1"/>
  <c r="G158" i="3" s="1"/>
  <c r="G159" i="3" s="1"/>
  <c r="G183" i="3" s="1"/>
  <c r="G184" i="3" s="1"/>
  <c r="H41" i="3"/>
  <c r="H158" i="3" s="1"/>
  <c r="H159" i="3" s="1"/>
  <c r="H183" i="3" s="1"/>
  <c r="H108" i="17"/>
  <c r="H109" i="17"/>
  <c r="H77" i="17"/>
  <c r="G188" i="3" l="1"/>
  <c r="G184" i="17"/>
  <c r="H181" i="3" l="1"/>
  <c r="G188" i="17"/>
  <c r="H184" i="3" l="1"/>
  <c r="H181" i="17"/>
  <c r="H188" i="3" l="1"/>
  <c r="H188" i="17"/>
  <c r="H184" i="17"/>
  <c r="A2" i="17" l="1"/>
  <c r="A2" i="15" l="1"/>
  <c r="X2" i="15" s="1"/>
  <c r="A2" i="3"/>
  <c r="X2" i="3" s="1"/>
  <c r="B23" i="8"/>
  <c r="B27" i="8" s="1"/>
  <c r="I2" i="8" l="1"/>
  <c r="D27" i="8"/>
  <c r="I3"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Frost, Raymond</author>
  </authors>
  <commentList>
    <comment ref="S1" authorId="0" shapeId="0" xr:uid="{5CBD9D33-A68A-0643-9FE2-792309AEECCE}">
      <text>
        <r>
          <rPr>
            <sz val="10"/>
            <color rgb="FF000000"/>
            <rFont val="Tahoma"/>
            <family val="2"/>
          </rPr>
          <t>Mickey, Learning is a gift even when pain is your teacher!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Frost, Raymond</author>
  </authors>
  <commentList>
    <comment ref="S1" authorId="0" shapeId="0" xr:uid="{A94D927F-0ACD-5543-950C-4C48FA223416}">
      <text>
        <r>
          <rPr>
            <sz val="10"/>
            <color rgb="FF000000"/>
            <rFont val="Tahoma"/>
            <family val="2"/>
          </rPr>
          <t>Mickey, You are never too old to set another goal or to dream a new dream. – C.S. Lewis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tc={778CE834-562C-D24E-AC8B-774ECD4DCE76}</author>
    <author>tc={03C56F9A-0EA7-E543-A598-79A17E6548D9}</author>
    <author>tc={3E6FA1FE-D694-D849-808E-9E3090A8AFF8}</author>
    <author>tc={E61329C8-6A86-6547-A7CC-15D15B105185}</author>
    <author>tc={53BF2B41-8B5C-6745-A41D-B9D5C8106159}</author>
    <author>tc={DF576C59-49A7-7E41-BF90-6B5AFA0F87E9}</author>
    <author>tc={BE72343C-740E-9840-8FB1-7AD188FFD8B7}</author>
    <author>tc={ABD6CE08-BD33-FF44-AAF8-0AF9ABC85E37}</author>
    <author>tc={A3388D0A-5BF9-F74A-8AC7-1E821DC5C24D}</author>
    <author>tc={8290C7AD-18D4-E74F-B212-71F643770EAE}</author>
    <author>tc={E4866EF2-C2AE-5E44-AB63-6683BED4ED0C}</author>
    <author>tc={3EF3A66F-035A-B44C-8624-C038E6F1D18D}</author>
    <author>tc={99842E39-F506-514E-AE2B-C08717C953C2}</author>
    <author>tc={56C8CF4B-353B-E444-BC86-D9837D42385A}</author>
    <author>tc={A5B6A643-F524-5B46-B718-E501DF266A7F}</author>
    <author>tc={6FE361AC-F8C4-5942-BF2E-46486C791B7B}</author>
    <author>tc={1ED0C41E-EAE8-834D-B8DE-7B4B894DA6DE}</author>
    <author>tc={E281F07C-6E01-814A-BB7A-06D380A9030A}</author>
    <author>tc={3127A055-82FE-6446-ADC3-C5159C496414}</author>
    <author>tc={9085A59D-8E57-B849-969F-33FA54DFDCE7}</author>
    <author>tc={973BF83B-5EB6-B542-9D4D-892F7121CAFF}</author>
    <author>tc={933BD70D-6441-B348-ABB0-DD44D834D3E2}</author>
    <author>tc={4619FB7B-95DB-6D44-B300-FB9089C9034E}</author>
    <author>tc={52CE610D-B644-7A42-9C1D-55056691ADD4}</author>
    <author>tc={7E4F030E-6A2E-BF48-A39D-91E44C7B30DD}</author>
    <author>tc={91A564F9-E377-9549-BDC4-08F4E72DA958}</author>
  </authors>
  <commentList>
    <comment ref="G22" authorId="0" shapeId="0" xr:uid="{778CE834-562C-D24E-AC8B-774ECD4DCE76}">
      <text>
        <t>[Threaded comment]
Your version of Excel allows you to read this threaded comment; however, any edits to it will get removed if the file is opened in a newer version of Excel. Learn more: https://go.microsoft.com/fwlink/?linkid=870924
Comment:
    Hint:  Start by calculating total sales.  Then your formula here should include reference to the assumption box to the left and the total sales.</t>
      </text>
    </comment>
    <comment ref="G37" authorId="1" shapeId="0" xr:uid="{03C56F9A-0EA7-E543-A598-79A17E6548D9}">
      <text>
        <t>[Threaded comment]
Your version of Excel allows you to read this threaded comment; however, any edits to it will get removed if the file is opened in a newer version of Excel. Learn more: https://go.microsoft.com/fwlink/?linkid=870924
Comment:
    Hint:  Think about the relationship of Gross Profit to Sales and COGS.  Use the space below to show how you calculate this number.  Then link this cell to your calculation below.</t>
      </text>
    </comment>
    <comment ref="H37" authorId="2" shapeId="0" xr:uid="{3E6FA1FE-D694-D849-808E-9E3090A8AFF8}">
      <text>
        <t>[Threaded comment]
Your version of Excel allows you to read this threaded comment; however, any edits to it will get removed if the file is opened in a newer version of Excel. Learn more: https://go.microsoft.com/fwlink/?linkid=870924
Comment:
    Hint:  Hint:  Think about the relationship of Gross Profit to Sales and COGS.  Hint:  Use the space below to show how you calculate this number.  Then link this cell to your calculation below.</t>
      </text>
    </comment>
    <comment ref="G38" authorId="3" shapeId="0" xr:uid="{E61329C8-6A86-6547-A7CC-15D15B105185}">
      <text>
        <t>[Threaded comment]
Your version of Excel allows you to read this threaded comment; however, any edits to it will get removed if the file is opened in a newer version of Excel. Learn more: https://go.microsoft.com/fwlink/?linkid=870924
Comment:
    Hint:  Use the space below show how you calculate this number.  Then link this cell to your calculation below.</t>
      </text>
    </comment>
    <comment ref="H38" authorId="4" shapeId="0" xr:uid="{53BF2B41-8B5C-6745-A41D-B9D5C8106159}">
      <text>
        <t xml:space="preserve">[Threaded comment]
Your version of Excel allows you to read this threaded comment; however, any edits to it will get removed if the file is opened in a newer version of Excel. Learn more: https://go.microsoft.com/fwlink/?linkid=870924
Comment:
    Hint:  Use the space below to show how you calculate this number.  Then link this cell to your calculation below.
</t>
      </text>
    </comment>
    <comment ref="G40" authorId="5" shapeId="0" xr:uid="{DF576C59-49A7-7E41-BF90-6B5AFA0F87E9}">
      <text>
        <t xml:space="preserve">[Threaded comment]
Your version of Excel allows you to read this threaded comment; however, any edits to it will get removed if the file is opened in a newer version of Excel. Learn more: https://go.microsoft.com/fwlink/?linkid=870924
Comment:
    Enter beginning inventory as a negative.  This is the inventory you already have so will not need to purchase it.  Deduct it from the total needed to determine what must be purchased.
</t>
      </text>
    </comment>
    <comment ref="H40" authorId="6" shapeId="0" xr:uid="{BE72343C-740E-9840-8FB1-7AD188FFD8B7}">
      <text>
        <t>[Threaded comment]
Your version of Excel allows you to read this threaded comment; however, any edits to it will get removed if the file is opened in a newer version of Excel. Learn more: https://go.microsoft.com/fwlink/?linkid=870924
Comment:
    Enter beginning inventory as a negative.  This is the inventory you already have so will not need to purchase it.  Deduct it from the total needed to determine what must be purchased.</t>
      </text>
    </comment>
    <comment ref="F47" authorId="7" shapeId="0" xr:uid="{ABD6CE08-BD33-FF44-AAF8-0AF9ABC85E37}">
      <text>
        <t>[Threaded comment]
Your version of Excel allows you to read this threaded comment; however, any edits to it will get removed if the file is opened in a newer version of Excel. Learn more: https://go.microsoft.com/fwlink/?linkid=870924
Comment:
    Hint:  Sales % is 100%.  If you know GP, you can calculate tge COGS %.</t>
      </text>
    </comment>
    <comment ref="G71" authorId="8" shapeId="0" xr:uid="{A3388D0A-5BF9-F74A-8AC7-1E821DC5C24D}">
      <text>
        <t>[Threaded comment]
Your version of Excel allows you to read this threaded comment; however, any edits to it will get removed if the file is opened in a newer version of Excel. Learn more: https://go.microsoft.com/fwlink/?linkid=870924
Comment:
    Hint:  Use the workspace below to perform your calculation.  Then link this cell to your calculated number.</t>
      </text>
    </comment>
    <comment ref="H71" authorId="9" shapeId="0" xr:uid="{8290C7AD-18D4-E74F-B212-71F643770EAE}">
      <text>
        <t xml:space="preserve">[Threaded comment]
Your version of Excel allows you to read this threaded comment; however, any edits to it will get removed if the file is opened in a newer version of Excel. Learn more: https://go.microsoft.com/fwlink/?linkid=870924
Comment:
    Hint:  Use the workspace below to perform your calculation.  Then link this cell to your calculated number.
</t>
      </text>
    </comment>
    <comment ref="G72" authorId="10" shapeId="0" xr:uid="{E4866EF2-C2AE-5E44-AB63-6683BED4ED0C}">
      <text>
        <t>[Threaded comment]
Your version of Excel allows you to read this threaded comment; however, any edits to it will get removed if the file is opened in a newer version of Excel. Learn more: https://go.microsoft.com/fwlink/?linkid=870924
Comment:
    Hint:  Use the workspace below to perform your calculation.  Then link this cell to your calculated number.</t>
      </text>
    </comment>
    <comment ref="H72" authorId="11" shapeId="0" xr:uid="{3EF3A66F-035A-B44C-8624-C038E6F1D18D}">
      <text>
        <t xml:space="preserve">[Threaded comment]
Your version of Excel allows you to read this threaded comment; however, any edits to it will get removed if the file is opened in a newer version of Excel. Learn more: https://go.microsoft.com/fwlink/?linkid=870924
Comment:
    Hint:  Use the workspace below to perform your calculation.  Then link this cell to your calculated number.
</t>
      </text>
    </comment>
    <comment ref="G75" authorId="12" shapeId="0" xr:uid="{99842E39-F506-514E-AE2B-C08717C953C2}">
      <text>
        <t>[Threaded comment]
Your version of Excel allows you to read this threaded comment; however, any edits to it will get removed if the file is opened in a newer version of Excel. Learn more: https://go.microsoft.com/fwlink/?linkid=870924
Comment:
    Hint:  In accrual accounting, expenses are recognized when they are in incurred (i.e. used) not necessarily when the cash is paid.</t>
      </text>
    </comment>
    <comment ref="G76" authorId="13" shapeId="0" xr:uid="{56C8CF4B-353B-E444-BC86-D9837D42385A}">
      <text>
        <t xml:space="preserve">[Threaded comment]
Your version of Excel allows you to read this threaded comment; however, any edits to it will get removed if the file is opened in a newer version of Excel. Learn more: https://go.microsoft.com/fwlink/?linkid=870924
Comment:
    Hint:  Use the workspace below to perform your calculation.  Then link this cell to your calculated number.
</t>
      </text>
    </comment>
    <comment ref="H76" authorId="14" shapeId="0" xr:uid="{A5B6A643-F524-5B46-B718-E501DF266A7F}">
      <text>
        <t xml:space="preserve">[Threaded comment]
Your version of Excel allows you to read this threaded comment; however, any edits to it will get removed if the file is opened in a newer version of Excel. Learn more: https://go.microsoft.com/fwlink/?linkid=870924
Comment:
    Hint:  Use the workspace below to perform your calculation.  Then link this cell to your calculated number.
</t>
      </text>
    </comment>
    <comment ref="D97" authorId="15" shapeId="0" xr:uid="{6FE361AC-F8C4-5942-BF2E-46486C791B7B}">
      <text>
        <t>[Threaded comment]
Your version of Excel allows you to read this threaded comment; however, any edits to it will get removed if the file is opened in a newer version of Excel. Learn more: https://go.microsoft.com/fwlink/?linkid=870924
Comment:
    Hint:  Bad Debt Expense is a % of credit sales that is not expected to be collected.  Cash sales are entirely collected but some sales on credit will not be collected.</t>
      </text>
    </comment>
    <comment ref="G154" authorId="16" shapeId="0" xr:uid="{1ED0C41E-EAE8-834D-B8DE-7B4B894DA6DE}">
      <text>
        <t>[Threaded comment]
Your version of Excel allows you to read this threaded comment; however, any edits to it will get removed if the file is opened in a newer version of Excel. Learn more: https://go.microsoft.com/fwlink/?linkid=870924
Comment:
    Hint:  Use the space below to explain calculation of commissions.  Then link this cell to the calculated commission expense below.</t>
      </text>
    </comment>
    <comment ref="G155" authorId="17" shapeId="0" xr:uid="{E281F07C-6E01-814A-BB7A-06D380A9030A}">
      <text>
        <t>[Threaded comment]
Your version of Excel allows you to read this threaded comment; however, any edits to it will get removed if the file is opened in a newer version of Excel. Learn more: https://go.microsoft.com/fwlink/?linkid=870924
Comment:
    Hint:  Use the space below to explain calculations performed in calculating the lease.  Then reference this cell to the calculation below..</t>
      </text>
    </comment>
    <comment ref="C162" authorId="18" shapeId="0" xr:uid="{3127A055-82FE-6446-ADC3-C5159C496414}">
      <text>
        <t xml:space="preserve">[Threaded comment]
Your version of Excel allows you to read this threaded comment; however, any edits to it will get removed if the file is opened in a newer version of Excel. Learn more: https://go.microsoft.com/fwlink/?linkid=870924
Comment:
    Hint:  This is a cash payments budget. Focus on when the cash is paid out.   </t>
      </text>
    </comment>
    <comment ref="G181" authorId="19" shapeId="0" xr:uid="{9085A59D-8E57-B849-969F-33FA54DFDCE7}">
      <text>
        <t>[Threaded comment]
Your version of Excel allows you to read this threaded comment; however, any edits to it will get removed if the file is opened in a newer version of Excel. Learn more: https://go.microsoft.com/fwlink/?linkid=870924
Comment:
    Hint:  The starting cash is given above.</t>
      </text>
    </comment>
    <comment ref="G183" authorId="20" shapeId="0" xr:uid="{973BF83B-5EB6-B542-9D4D-892F7121CAFF}">
      <text>
        <t>[Threaded comment]
Your version of Excel allows you to read this threaded comment; however, any edits to it will get removed if the file is opened in a newer version of Excel. Learn more: https://go.microsoft.com/fwlink/?linkid=870924
Comment:
    Hint: Enter total expected cash payments as a negative number.</t>
      </text>
    </comment>
    <comment ref="H183" authorId="21" shapeId="0" xr:uid="{933BD70D-6441-B348-ABB0-DD44D834D3E2}">
      <text>
        <t>[Threaded comment]
Your version of Excel allows you to read this threaded comment; however, any edits to it will get removed if the file is opened in a newer version of Excel. Learn more: https://go.microsoft.com/fwlink/?linkid=870924
Comment:
    Hint:  Enter payments as a negative number.</t>
      </text>
    </comment>
    <comment ref="G185" authorId="22" shapeId="0" xr:uid="{4619FB7B-95DB-6D44-B300-FB9089C9034E}">
      <text>
        <t>[Threaded comment]
Your version of Excel allows you to read this threaded comment; however, any edits to it will get removed if the file is opened in a newer version of Excel. Learn more: https://go.microsoft.com/fwlink/?linkid=870924
Comment:
    Hint:  Is there enough cash to meet company needs?  If yes, then no need to borrow.  If no, then need a loan.</t>
      </text>
    </comment>
    <comment ref="H185" authorId="23" shapeId="0" xr:uid="{52CE610D-B644-7A42-9C1D-55056691ADD4}">
      <text>
        <t>[Threaded comment]
Your version of Excel allows you to read this threaded comment; however, any edits to it will get removed if the file is opened in a newer version of Excel. Learn more: https://go.microsoft.com/fwlink/?linkid=870924
Comment:
    Hint:  Is there enough cash?  If not, then they need to borrow enough to get the level of cash they need.  A company will most likely borrow this from a line of credit.</t>
      </text>
    </comment>
    <comment ref="G186" authorId="24" shapeId="0" xr:uid="{7E4F030E-6A2E-BF48-A39D-91E44C7B30DD}">
      <text>
        <t>[Threaded comment]
Your version of Excel allows you to read this threaded comment; however, any edits to it will get removed if the file is opened in a newer version of Excel. Learn more: https://go.microsoft.com/fwlink/?linkid=870924
Comment:
    Hint: Is there any outstanding loan balance?  If yes, the next question is whether there is extra cash.  If there is extra cash, then pay down the loan.  In this case, there is no outstanding loan to pay.</t>
      </text>
    </comment>
    <comment ref="G187" authorId="25" shapeId="0" xr:uid="{91A564F9-E377-9549-BDC4-08F4E72DA958}">
      <text>
        <t>[Threaded comment]
Your version of Excel allows you to read this threaded comment; however, any edits to it will get removed if the file is opened in a newer version of Excel. Learn more: https://go.microsoft.com/fwlink/?linkid=870924
Comment:
    Hint:  If there had been a loan balance from the previous period, then the company would owe interest on having borrowed that money.</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tc={B908FAC6-939E-AE4C-BD76-230535DFEFFE}</author>
    <author>tc={96751E67-64FA-B241-928B-70FA0AACB8EF}</author>
    <author>tc={D8811ADA-C734-2F49-9554-67EAB880966A}</author>
    <author>tc={38F3B08C-7E9C-A246-A8F2-82B154B5C9D9}</author>
    <author>tc={B8F80267-939C-C948-98FA-306D9B2D2633}</author>
    <author>tc={50888ACA-F928-6640-ABA4-E0772890052C}</author>
    <author>tc={E7B17DEA-0CBC-1640-A8EB-924E6786F883}</author>
    <author>tc={E0C637D4-2EB9-0043-BD51-C1AE55C3C533}</author>
    <author>tc={3922EE33-46AC-6941-9FE0-CCD42C7603D1}</author>
    <author>tc={2BD0B897-FB84-4D48-BB9E-6906CFCAA59A}</author>
    <author>tc={E0D2D595-6E56-F746-94E9-11411D1B1389}</author>
    <author>tc={6C2E82A4-1B3B-2447-A770-5A7A8BDF36D7}</author>
    <author>tc={6E9B2D1A-530C-734B-B5C1-31B40A7CB0C2}</author>
    <author>tc={A1D4DAF3-A679-884A-81E7-783665FB6DC7}</author>
    <author>tc={1FA94C3E-44FE-D948-A4B7-23082D94A056}</author>
    <author>tc={5D66CB5A-739B-E440-9F69-4737CA15AECB}</author>
    <author>tc={6E02E992-2565-124B-83BC-AB6755F350E2}</author>
    <author>tc={45E27B9D-FA63-DA4C-ACD1-1665633DA361}</author>
    <author>tc={4055892C-4EFC-6A4F-A95C-CA04A7660B18}</author>
    <author>tc={7A7B13C6-5152-9949-943E-E6C3BBC83453}</author>
    <author>tc={C18EB471-70B1-F94D-ABCA-C861C6FEAB7D}</author>
    <author>tc={D6899961-12F7-7343-8940-A3FFDD59856A}</author>
    <author>tc={3D123A2F-75B0-434D-864D-6A25680D7EC5}</author>
    <author>tc={EE5887BE-CB8B-7049-A87B-86510152C0C4}</author>
    <author>tc={8E318EFF-958E-0943-B074-1CFB73D73552}</author>
    <author>tc={8228AAD9-5A6D-3F4E-9912-7B2E5F50A9FA}</author>
  </authors>
  <commentList>
    <comment ref="G22" authorId="0" shapeId="0" xr:uid="{B908FAC6-939E-AE4C-BD76-230535DFEFFE}">
      <text>
        <t>[Threaded comment]
Your version of Excel allows you to read this threaded comment; however, any edits to it will get removed if the file is opened in a newer version of Excel. Learn more: https://go.microsoft.com/fwlink/?linkid=870924
Comment:
    Hint:  Start by calculating total sales.  Then your formula here should include reference to the assumption box to the left and the total sales.</t>
      </text>
    </comment>
    <comment ref="G37" authorId="1" shapeId="0" xr:uid="{96751E67-64FA-B241-928B-70FA0AACB8EF}">
      <text>
        <t>[Threaded comment]
Your version of Excel allows you to read this threaded comment; however, any edits to it will get removed if the file is opened in a newer version of Excel. Learn more: https://go.microsoft.com/fwlink/?linkid=870924
Comment:
    Hint:  Think about the relationship of Gross Profit to Sales and COGS.  Use the space below to show how you calculate this number.  Then link this cell to your calculation below.</t>
      </text>
    </comment>
    <comment ref="H37" authorId="2" shapeId="0" xr:uid="{D8811ADA-C734-2F49-9554-67EAB880966A}">
      <text>
        <t>[Threaded comment]
Your version of Excel allows you to read this threaded comment; however, any edits to it will get removed if the file is opened in a newer version of Excel. Learn more: https://go.microsoft.com/fwlink/?linkid=870924
Comment:
    Hint:  Hint:  Think about the relationship of Gross Profit to Sales and COGS.  Hint:  Use the space below to show how you calculate this number.  Then link this cell to your calculation below.</t>
      </text>
    </comment>
    <comment ref="G38" authorId="3" shapeId="0" xr:uid="{38F3B08C-7E9C-A246-A8F2-82B154B5C9D9}">
      <text>
        <t>[Threaded comment]
Your version of Excel allows you to read this threaded comment; however, any edits to it will get removed if the file is opened in a newer version of Excel. Learn more: https://go.microsoft.com/fwlink/?linkid=870924
Comment:
    Hint:  Use the space below show how you calculate this number.  Then link this cell to your calculation below.</t>
      </text>
    </comment>
    <comment ref="H38" authorId="4" shapeId="0" xr:uid="{B8F80267-939C-C948-98FA-306D9B2D2633}">
      <text>
        <t xml:space="preserve">[Threaded comment]
Your version of Excel allows you to read this threaded comment; however, any edits to it will get removed if the file is opened in a newer version of Excel. Learn more: https://go.microsoft.com/fwlink/?linkid=870924
Comment:
    Hint:  Use the space below to show how you calculate this number.  Then link this cell to your calculation below.
</t>
      </text>
    </comment>
    <comment ref="G40" authorId="5" shapeId="0" xr:uid="{50888ACA-F928-6640-ABA4-E0772890052C}">
      <text>
        <t xml:space="preserve">[Threaded comment]
Your version of Excel allows you to read this threaded comment; however, any edits to it will get removed if the file is opened in a newer version of Excel. Learn more: https://go.microsoft.com/fwlink/?linkid=870924
Comment:
    Enter beginning inventory as a negative.  This is the inventory you already have so will not need to purchase it.  Deduct it from the total needed to determine what must be purchased.
</t>
      </text>
    </comment>
    <comment ref="H40" authorId="6" shapeId="0" xr:uid="{E7B17DEA-0CBC-1640-A8EB-924E6786F883}">
      <text>
        <t>[Threaded comment]
Your version of Excel allows you to read this threaded comment; however, any edits to it will get removed if the file is opened in a newer version of Excel. Learn more: https://go.microsoft.com/fwlink/?linkid=870924
Comment:
    Enter beginning inventory as a negative.  This is the inventory you already have so will not need to purchase it.  Deduct it from the total needed to determine what must be purchased.</t>
      </text>
    </comment>
    <comment ref="F47" authorId="7" shapeId="0" xr:uid="{E0C637D4-2EB9-0043-BD51-C1AE55C3C533}">
      <text>
        <t>[Threaded comment]
Your version of Excel allows you to read this threaded comment; however, any edits to it will get removed if the file is opened in a newer version of Excel. Learn more: https://go.microsoft.com/fwlink/?linkid=870924
Comment:
    Hint:  Sales % is 100%.  If you know GP, you can calculate tge COGS %.</t>
      </text>
    </comment>
    <comment ref="G71" authorId="8" shapeId="0" xr:uid="{3922EE33-46AC-6941-9FE0-CCD42C7603D1}">
      <text>
        <t>[Threaded comment]
Your version of Excel allows you to read this threaded comment; however, any edits to it will get removed if the file is opened in a newer version of Excel. Learn more: https://go.microsoft.com/fwlink/?linkid=870924
Comment:
    Hint:  Use the workspace below to perform your calculation.  Then link this cell to your calculated number.</t>
      </text>
    </comment>
    <comment ref="H71" authorId="9" shapeId="0" xr:uid="{2BD0B897-FB84-4D48-BB9E-6906CFCAA59A}">
      <text>
        <t xml:space="preserve">[Threaded comment]
Your version of Excel allows you to read this threaded comment; however, any edits to it will get removed if the file is opened in a newer version of Excel. Learn more: https://go.microsoft.com/fwlink/?linkid=870924
Comment:
    Hint:  Use the workspace below to perform your calculation.  Then link this cell to your calculated number.
</t>
      </text>
    </comment>
    <comment ref="G72" authorId="10" shapeId="0" xr:uid="{E0D2D595-6E56-F746-94E9-11411D1B1389}">
      <text>
        <t>[Threaded comment]
Your version of Excel allows you to read this threaded comment; however, any edits to it will get removed if the file is opened in a newer version of Excel. Learn more: https://go.microsoft.com/fwlink/?linkid=870924
Comment:
    Hint:  Use the workspace below to perform your calculation.  Then link this cell to your calculated number.</t>
      </text>
    </comment>
    <comment ref="H72" authorId="11" shapeId="0" xr:uid="{6C2E82A4-1B3B-2447-A770-5A7A8BDF36D7}">
      <text>
        <t xml:space="preserve">[Threaded comment]
Your version of Excel allows you to read this threaded comment; however, any edits to it will get removed if the file is opened in a newer version of Excel. Learn more: https://go.microsoft.com/fwlink/?linkid=870924
Comment:
    Hint:  Use the workspace below to perform your calculation.  Then link this cell to your calculated number.
</t>
      </text>
    </comment>
    <comment ref="G75" authorId="12" shapeId="0" xr:uid="{6E9B2D1A-530C-734B-B5C1-31B40A7CB0C2}">
      <text>
        <t>[Threaded comment]
Your version of Excel allows you to read this threaded comment; however, any edits to it will get removed if the file is opened in a newer version of Excel. Learn more: https://go.microsoft.com/fwlink/?linkid=870924
Comment:
    Hint:  In accrual accounting, expenses are recognized when they are in incurred (i.e. used) not necessarily when the cash is paid.</t>
      </text>
    </comment>
    <comment ref="G76" authorId="13" shapeId="0" xr:uid="{A1D4DAF3-A679-884A-81E7-783665FB6DC7}">
      <text>
        <t xml:space="preserve">[Threaded comment]
Your version of Excel allows you to read this threaded comment; however, any edits to it will get removed if the file is opened in a newer version of Excel. Learn more: https://go.microsoft.com/fwlink/?linkid=870924
Comment:
    Hint:  Use the workspace below to perform your calculation.  Then link this cell to your calculated number.
</t>
      </text>
    </comment>
    <comment ref="H76" authorId="14" shapeId="0" xr:uid="{1FA94C3E-44FE-D948-A4B7-23082D94A056}">
      <text>
        <t xml:space="preserve">[Threaded comment]
Your version of Excel allows you to read this threaded comment; however, any edits to it will get removed if the file is opened in a newer version of Excel. Learn more: https://go.microsoft.com/fwlink/?linkid=870924
Comment:
    Hint:  Use the workspace below to perform your calculation.  Then link this cell to your calculated number.
</t>
      </text>
    </comment>
    <comment ref="D97" authorId="15" shapeId="0" xr:uid="{5D66CB5A-739B-E440-9F69-4737CA15AECB}">
      <text>
        <t>[Threaded comment]
Your version of Excel allows you to read this threaded comment; however, any edits to it will get removed if the file is opened in a newer version of Excel. Learn more: https://go.microsoft.com/fwlink/?linkid=870924
Comment:
    Hint:  Bad Debt Expense is a % of credit sales that is not expected to be collected.  Cash sales are entirely collected but some sales on credit will not be collected.</t>
      </text>
    </comment>
    <comment ref="G154" authorId="16" shapeId="0" xr:uid="{6E02E992-2565-124B-83BC-AB6755F350E2}">
      <text>
        <t>[Threaded comment]
Your version of Excel allows you to read this threaded comment; however, any edits to it will get removed if the file is opened in a newer version of Excel. Learn more: https://go.microsoft.com/fwlink/?linkid=870924
Comment:
    Hint:  Use the space below to explain calculation of commissions.  Then link this cell to the calculated commission expense below.</t>
      </text>
    </comment>
    <comment ref="G155" authorId="17" shapeId="0" xr:uid="{45E27B9D-FA63-DA4C-ACD1-1665633DA361}">
      <text>
        <t>[Threaded comment]
Your version of Excel allows you to read this threaded comment; however, any edits to it will get removed if the file is opened in a newer version of Excel. Learn more: https://go.microsoft.com/fwlink/?linkid=870924
Comment:
    Hint:  Use the space below to explain calculations performed in calculating the lease.  Then reference this cell to the calculation below..</t>
      </text>
    </comment>
    <comment ref="C162" authorId="18" shapeId="0" xr:uid="{4055892C-4EFC-6A4F-A95C-CA04A7660B18}">
      <text>
        <t xml:space="preserve">[Threaded comment]
Your version of Excel allows you to read this threaded comment; however, any edits to it will get removed if the file is opened in a newer version of Excel. Learn more: https://go.microsoft.com/fwlink/?linkid=870924
Comment:
    Hint:  This is a cash payments budget. Focus on when the cash is paid out.   </t>
      </text>
    </comment>
    <comment ref="G181" authorId="19" shapeId="0" xr:uid="{7A7B13C6-5152-9949-943E-E6C3BBC83453}">
      <text>
        <t>[Threaded comment]
Your version of Excel allows you to read this threaded comment; however, any edits to it will get removed if the file is opened in a newer version of Excel. Learn more: https://go.microsoft.com/fwlink/?linkid=870924
Comment:
    Hint:  The starting cash is given above.</t>
      </text>
    </comment>
    <comment ref="G183" authorId="20" shapeId="0" xr:uid="{C18EB471-70B1-F94D-ABCA-C861C6FEAB7D}">
      <text>
        <t>[Threaded comment]
Your version of Excel allows you to read this threaded comment; however, any edits to it will get removed if the file is opened in a newer version of Excel. Learn more: https://go.microsoft.com/fwlink/?linkid=870924
Comment:
    Hint: Enter total expected cash payments as a negative number.</t>
      </text>
    </comment>
    <comment ref="H183" authorId="21" shapeId="0" xr:uid="{D6899961-12F7-7343-8940-A3FFDD59856A}">
      <text>
        <t>[Threaded comment]
Your version of Excel allows you to read this threaded comment; however, any edits to it will get removed if the file is opened in a newer version of Excel. Learn more: https://go.microsoft.com/fwlink/?linkid=870924
Comment:
    Hint:  Enter payments as a negative number.</t>
      </text>
    </comment>
    <comment ref="G185" authorId="22" shapeId="0" xr:uid="{3D123A2F-75B0-434D-864D-6A25680D7EC5}">
      <text>
        <t>[Threaded comment]
Your version of Excel allows you to read this threaded comment; however, any edits to it will get removed if the file is opened in a newer version of Excel. Learn more: https://go.microsoft.com/fwlink/?linkid=870924
Comment:
    Hint:  Is there enough cash to meet company needs?  If yes, then no need to borrow.  If no, then need a loan.</t>
      </text>
    </comment>
    <comment ref="H185" authorId="23" shapeId="0" xr:uid="{EE5887BE-CB8B-7049-A87B-86510152C0C4}">
      <text>
        <t>[Threaded comment]
Your version of Excel allows you to read this threaded comment; however, any edits to it will get removed if the file is opened in a newer version of Excel. Learn more: https://go.microsoft.com/fwlink/?linkid=870924
Comment:
    Hint:  Is there enough cash?  If not, then they need to borrow enough to get the level of cash they need.  A company will most likely borrow this from a line of credit.</t>
      </text>
    </comment>
    <comment ref="G186" authorId="24" shapeId="0" xr:uid="{8E318EFF-958E-0943-B074-1CFB73D73552}">
      <text>
        <t>[Threaded comment]
Your version of Excel allows you to read this threaded comment; however, any edits to it will get removed if the file is opened in a newer version of Excel. Learn more: https://go.microsoft.com/fwlink/?linkid=870924
Comment:
    Hint: Is there any outstanding loan balance?  If yes, the next question is whether there is extra cash.  If there is extra cash, then pay down the loan.  In this case, there is no outstanding loan to pay.</t>
      </text>
    </comment>
    <comment ref="G187" authorId="25" shapeId="0" xr:uid="{8228AAD9-5A6D-3F4E-9912-7B2E5F50A9FA}">
      <text>
        <t>[Threaded comment]
Your version of Excel allows you to read this threaded comment; however, any edits to it will get removed if the file is opened in a newer version of Excel. Learn more: https://go.microsoft.com/fwlink/?linkid=870924
Comment:
    Hint:  If there had been a loan balance from the previous period, then the company would owe interest on having borrowed that money.</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Frost, Raymond</author>
    <author>tc={8052F72B-2896-7248-8841-C324885F3374}</author>
    <author>tc={B57960C3-9504-C946-B02B-56CC57E5FB25}</author>
    <author>tc={1683A248-CCD0-7042-A5C8-ABE996EE9015}</author>
    <author>tc={7CAA3877-9BC4-EE49-B934-36701B522F72}</author>
    <author>tc={7F8B3545-55A4-7C46-A0F2-DC3BE37D3125}</author>
    <author>tc={34F62924-DDB3-5D45-9E7A-CF55331BF0E4}</author>
    <author>tc={238CF458-0C56-CD4A-85BD-3E0FD831B4E2}</author>
    <author>tc={E9AF97B7-467F-CD42-8D29-5DD343212961}</author>
    <author>tc={912D0ACA-2587-A14B-8C1C-6E65C3D5FF5B}</author>
    <author>tc={F682080F-7AD4-7244-9F15-0AC6BBA10CD5}</author>
    <author>tc={FC384540-D9B4-1646-988A-F31B5473249B}</author>
    <author>tc={669A6DD2-CFAD-D240-B884-905957EDD12C}</author>
    <author>tc={3EEFEB69-D791-D443-A18A-36D962642D8E}</author>
    <author>tc={0AFCD64B-023D-1D46-BF86-DC3F328BE1FE}</author>
    <author>tc={835A887D-87EF-FC46-87E9-1AC32D31B14B}</author>
    <author>tc={BCE72978-521D-6244-9E01-3B549B06E8AB}</author>
    <author>tc={042235EE-E89D-7344-81AD-03323567197D}</author>
    <author>tc={2FEFB56F-F5FE-0949-B466-DDA3A1B4D479}</author>
    <author>tc={7C0EE9DB-230C-7A43-B4D4-95BA0FE744D9}</author>
    <author>tc={D8BA02AF-DF14-7543-ADAB-BD04FC9A2443}</author>
    <author>tc={191FD0EC-545B-7C4D-86E5-1B05C55305A9}</author>
    <author>tc={E2B4225C-1F09-6344-9124-999E5C665D3D}</author>
    <author>tc={55424047-BA28-0143-A7E9-0E1B48E444AF}</author>
    <author>tc={8F0AB80D-7EFE-A046-8FE3-4F27856707A2}</author>
    <author>tc={3805E1FC-EB59-084D-87C8-D63D4F9407F5}</author>
    <author>tc={4A1696A2-87B3-F342-9CDC-BFE05FBFC831}</author>
  </authors>
  <commentList>
    <comment ref="S1" authorId="0" shapeId="0" xr:uid="{51ECA497-4945-CE4F-AEBC-4B28E83603E1}">
      <text>
        <r>
          <rPr>
            <sz val="10"/>
            <color rgb="FF000000"/>
            <rFont val="Tahoma"/>
            <family val="2"/>
          </rPr>
          <t>Mickey, Growth is painful.  Change is painful.  But nothing is more painful than staying stuck somewhere you do not belong.</t>
        </r>
      </text>
    </comment>
    <comment ref="D22" authorId="0" shapeId="0" xr:uid="{299DC368-13CB-1042-9517-083BC669429D}">
      <text>
        <r>
          <rPr>
            <sz val="10"/>
            <color rgb="FF000000"/>
            <rFont val="Tahoma"/>
            <family val="2"/>
          </rPr>
          <t>Assumption</t>
        </r>
      </text>
    </comment>
    <comment ref="G22" authorId="1" shapeId="0" xr:uid="{8052F72B-2896-7248-8841-C324885F3374}">
      <text>
        <t>[Threaded comment]
Your version of Excel allows you to read this threaded comment; however, any edits to it will get removed if the file is opened in a newer version of Excel. Learn more: https://go.microsoft.com/fwlink/?linkid=870924
Comment:
    Hint:  Start by calculating total sales.  Then your formula here should include reference to the assumption box to the left and the total sales.</t>
      </text>
    </comment>
    <comment ref="D23" authorId="0" shapeId="0" xr:uid="{03F1FEC9-5CE9-A24F-A470-5910BFD02DD4}">
      <text>
        <r>
          <rPr>
            <sz val="10"/>
            <color rgb="FF000000"/>
            <rFont val="Tahoma"/>
            <family val="2"/>
          </rPr>
          <t>Assumption</t>
        </r>
      </text>
    </comment>
    <comment ref="G37" authorId="2" shapeId="0" xr:uid="{B57960C3-9504-C946-B02B-56CC57E5FB25}">
      <text>
        <t>[Threaded comment]
Your version of Excel allows you to read this threaded comment; however, any edits to it will get removed if the file is opened in a newer version of Excel. Learn more: https://go.microsoft.com/fwlink/?linkid=870924
Comment:
    Hint:  Think about the relationship of Gross Profit to Sales and COGS.  Use the space below to show how you calculate this number.  Then link this cell to your calculation below.</t>
      </text>
    </comment>
    <comment ref="H37" authorId="3" shapeId="0" xr:uid="{1683A248-CCD0-7042-A5C8-ABE996EE9015}">
      <text>
        <t>[Threaded comment]
Your version of Excel allows you to read this threaded comment; however, any edits to it will get removed if the file is opened in a newer version of Excel. Learn more: https://go.microsoft.com/fwlink/?linkid=870924
Comment:
    Hint:  Hint:  Think about the relationship of Gross Profit to Sales and COGS.  Hint:  Use the space below to show how you calculate this number.  Then link this cell to your calculation below.</t>
      </text>
    </comment>
    <comment ref="G38" authorId="4" shapeId="0" xr:uid="{7CAA3877-9BC4-EE49-B934-36701B522F72}">
      <text>
        <t>[Threaded comment]
Your version of Excel allows you to read this threaded comment; however, any edits to it will get removed if the file is opened in a newer version of Excel. Learn more: https://go.microsoft.com/fwlink/?linkid=870924
Comment:
    Hint:  Use the space below show how you calculate this number.  Then link this cell to your calculation below.</t>
      </text>
    </comment>
    <comment ref="H38" authorId="5" shapeId="0" xr:uid="{7F8B3545-55A4-7C46-A0F2-DC3BE37D3125}">
      <text>
        <t xml:space="preserve">[Threaded comment]
Your version of Excel allows you to read this threaded comment; however, any edits to it will get removed if the file is opened in a newer version of Excel. Learn more: https://go.microsoft.com/fwlink/?linkid=870924
Comment:
    Hint:  Use the space below to show how you calculate this number.  Then link this cell to your calculation below.
</t>
      </text>
    </comment>
    <comment ref="G40" authorId="6" shapeId="0" xr:uid="{34F62924-DDB3-5D45-9E7A-CF55331BF0E4}">
      <text>
        <t xml:space="preserve">[Threaded comment]
Your version of Excel allows you to read this threaded comment; however, any edits to it will get removed if the file is opened in a newer version of Excel. Learn more: https://go.microsoft.com/fwlink/?linkid=870924
Comment:
    Enter beginning inventory as a negative.  This is the inventory you already have so will not need to purchase it.  Deduct it from the total needed to determine what must be purchased.
</t>
      </text>
    </comment>
    <comment ref="H40" authorId="7" shapeId="0" xr:uid="{238CF458-0C56-CD4A-85BD-3E0FD831B4E2}">
      <text>
        <t>[Threaded comment]
Your version of Excel allows you to read this threaded comment; however, any edits to it will get removed if the file is opened in a newer version of Excel. Learn more: https://go.microsoft.com/fwlink/?linkid=870924
Comment:
    Enter beginning inventory as a negative.  This is the inventory you already have so will not need to purchase it.  Deduct it from the total needed to determine what must be purchased.</t>
      </text>
    </comment>
    <comment ref="F47" authorId="8" shapeId="0" xr:uid="{E9AF97B7-467F-CD42-8D29-5DD343212961}">
      <text>
        <t>[Threaded comment]
Your version of Excel allows you to read this threaded comment; however, any edits to it will get removed if the file is opened in a newer version of Excel. Learn more: https://go.microsoft.com/fwlink/?linkid=870924
Comment:
    Hint:  Sales % is 100%.  If you know GP, you can calculate tge COGS %.</t>
      </text>
    </comment>
    <comment ref="G71" authorId="9" shapeId="0" xr:uid="{912D0ACA-2587-A14B-8C1C-6E65C3D5FF5B}">
      <text>
        <t>[Threaded comment]
Your version of Excel allows you to read this threaded comment; however, any edits to it will get removed if the file is opened in a newer version of Excel. Learn more: https://go.microsoft.com/fwlink/?linkid=870924
Comment:
    Hint:  Use the workspace below to perform your calculation.  Then link this cell to your calculated number.</t>
      </text>
    </comment>
    <comment ref="H71" authorId="10" shapeId="0" xr:uid="{F682080F-7AD4-7244-9F15-0AC6BBA10CD5}">
      <text>
        <t xml:space="preserve">[Threaded comment]
Your version of Excel allows you to read this threaded comment; however, any edits to it will get removed if the file is opened in a newer version of Excel. Learn more: https://go.microsoft.com/fwlink/?linkid=870924
Comment:
    Hint:  Use the workspace below to perform your calculation.  Then link this cell to your calculated number.
</t>
      </text>
    </comment>
    <comment ref="G72" authorId="11" shapeId="0" xr:uid="{FC384540-D9B4-1646-988A-F31B5473249B}">
      <text>
        <t>[Threaded comment]
Your version of Excel allows you to read this threaded comment; however, any edits to it will get removed if the file is opened in a newer version of Excel. Learn more: https://go.microsoft.com/fwlink/?linkid=870924
Comment:
    Hint:  Use the workspace below to perform your calculation.  Then link this cell to your calculated number.</t>
      </text>
    </comment>
    <comment ref="H72" authorId="12" shapeId="0" xr:uid="{669A6DD2-CFAD-D240-B884-905957EDD12C}">
      <text>
        <t xml:space="preserve">[Threaded comment]
Your version of Excel allows you to read this threaded comment; however, any edits to it will get removed if the file is opened in a newer version of Excel. Learn more: https://go.microsoft.com/fwlink/?linkid=870924
Comment:
    Hint:  Use the workspace below to perform your calculation.  Then link this cell to your calculated number.
</t>
      </text>
    </comment>
    <comment ref="G75" authorId="13" shapeId="0" xr:uid="{3EEFEB69-D791-D443-A18A-36D962642D8E}">
      <text>
        <t>[Threaded comment]
Your version of Excel allows you to read this threaded comment; however, any edits to it will get removed if the file is opened in a newer version of Excel. Learn more: https://go.microsoft.com/fwlink/?linkid=870924
Comment:
    Hint:  In accrual accounting, expenses are recognized when they are in incurred (i.e. used) not necessarily when the cash is paid.</t>
      </text>
    </comment>
    <comment ref="G76" authorId="14" shapeId="0" xr:uid="{0AFCD64B-023D-1D46-BF86-DC3F328BE1FE}">
      <text>
        <t xml:space="preserve">[Threaded comment]
Your version of Excel allows you to read this threaded comment; however, any edits to it will get removed if the file is opened in a newer version of Excel. Learn more: https://go.microsoft.com/fwlink/?linkid=870924
Comment:
    Hint:  Use the workspace below to perform your calculation.  Then link this cell to your calculated number.
</t>
      </text>
    </comment>
    <comment ref="H76" authorId="15" shapeId="0" xr:uid="{835A887D-87EF-FC46-87E9-1AC32D31B14B}">
      <text>
        <t xml:space="preserve">[Threaded comment]
Your version of Excel allows you to read this threaded comment; however, any edits to it will get removed if the file is opened in a newer version of Excel. Learn more: https://go.microsoft.com/fwlink/?linkid=870924
Comment:
    Hint:  Use the workspace below to perform your calculation.  Then link this cell to your calculated number.
</t>
      </text>
    </comment>
    <comment ref="D97" authorId="16" shapeId="0" xr:uid="{BCE72978-521D-6244-9E01-3B549B06E8AB}">
      <text>
        <t>[Threaded comment]
Your version of Excel allows you to read this threaded comment; however, any edits to it will get removed if the file is opened in a newer version of Excel. Learn more: https://go.microsoft.com/fwlink/?linkid=870924
Comment:
    Hint:  Bad Debt Expense is a % of credit sales that is not expected to be collected.  Cash sales are entirely collected but some sales on credit will not be collected.</t>
      </text>
    </comment>
    <comment ref="G154" authorId="17" shapeId="0" xr:uid="{042235EE-E89D-7344-81AD-03323567197D}">
      <text>
        <t>[Threaded comment]
Your version of Excel allows you to read this threaded comment; however, any edits to it will get removed if the file is opened in a newer version of Excel. Learn more: https://go.microsoft.com/fwlink/?linkid=870924
Comment:
    Hint:  Use the space below to explain calculation of commissions.  Then link this cell to the calculated commission expense below.</t>
      </text>
    </comment>
    <comment ref="G155" authorId="18" shapeId="0" xr:uid="{2FEFB56F-F5FE-0949-B466-DDA3A1B4D479}">
      <text>
        <t>[Threaded comment]
Your version of Excel allows you to read this threaded comment; however, any edits to it will get removed if the file is opened in a newer version of Excel. Learn more: https://go.microsoft.com/fwlink/?linkid=870924
Comment:
    Hint:  Use the space below to explain calculations performed in calculating the lease.  Then reference this cell to the calculation below..</t>
      </text>
    </comment>
    <comment ref="C162" authorId="19" shapeId="0" xr:uid="{7C0EE9DB-230C-7A43-B4D4-95BA0FE744D9}">
      <text>
        <t xml:space="preserve">[Threaded comment]
Your version of Excel allows you to read this threaded comment; however, any edits to it will get removed if the file is opened in a newer version of Excel. Learn more: https://go.microsoft.com/fwlink/?linkid=870924
Comment:
    Hint:  This is a cash payments budget. Focus on when the cash is paid out.   </t>
      </text>
    </comment>
    <comment ref="G181" authorId="20" shapeId="0" xr:uid="{D8BA02AF-DF14-7543-ADAB-BD04FC9A2443}">
      <text>
        <t>[Threaded comment]
Your version of Excel allows you to read this threaded comment; however, any edits to it will get removed if the file is opened in a newer version of Excel. Learn more: https://go.microsoft.com/fwlink/?linkid=870924
Comment:
    Hint:  The starting cash is given above.</t>
      </text>
    </comment>
    <comment ref="G183" authorId="21" shapeId="0" xr:uid="{191FD0EC-545B-7C4D-86E5-1B05C55305A9}">
      <text>
        <t>[Threaded comment]
Your version of Excel allows you to read this threaded comment; however, any edits to it will get removed if the file is opened in a newer version of Excel. Learn more: https://go.microsoft.com/fwlink/?linkid=870924
Comment:
    Hint: Enter total expected cash payments as a negative number.</t>
      </text>
    </comment>
    <comment ref="H183" authorId="22" shapeId="0" xr:uid="{E2B4225C-1F09-6344-9124-999E5C665D3D}">
      <text>
        <t>[Threaded comment]
Your version of Excel allows you to read this threaded comment; however, any edits to it will get removed if the file is opened in a newer version of Excel. Learn more: https://go.microsoft.com/fwlink/?linkid=870924
Comment:
    Hint:  Enter payments as a negative number.</t>
      </text>
    </comment>
    <comment ref="G185" authorId="23" shapeId="0" xr:uid="{55424047-BA28-0143-A7E9-0E1B48E444AF}">
      <text>
        <t>[Threaded comment]
Your version of Excel allows you to read this threaded comment; however, any edits to it will get removed if the file is opened in a newer version of Excel. Learn more: https://go.microsoft.com/fwlink/?linkid=870924
Comment:
    Hint:  Is there enough cash to meet company needs?  If yes, then no need to borrow.  If no, then need a loan.</t>
      </text>
    </comment>
    <comment ref="H185" authorId="24" shapeId="0" xr:uid="{8F0AB80D-7EFE-A046-8FE3-4F27856707A2}">
      <text>
        <t>[Threaded comment]
Your version of Excel allows you to read this threaded comment; however, any edits to it will get removed if the file is opened in a newer version of Excel. Learn more: https://go.microsoft.com/fwlink/?linkid=870924
Comment:
    Hint:  Is there enough cash?  If not, then they need to borrow enough to get the level of cash they need.  A company will most likely borrow this from a line of credit.</t>
      </text>
    </comment>
    <comment ref="G186" authorId="25" shapeId="0" xr:uid="{3805E1FC-EB59-084D-87C8-D63D4F9407F5}">
      <text>
        <t>[Threaded comment]
Your version of Excel allows you to read this threaded comment; however, any edits to it will get removed if the file is opened in a newer version of Excel. Learn more: https://go.microsoft.com/fwlink/?linkid=870924
Comment:
    Hint: Is there any outstanding loan balance?  If yes, the next question is whether there is extra cash.  If there is extra cash, then pay down the loan.  In this case, there is no outstanding loan to pay.</t>
      </text>
    </comment>
    <comment ref="G187" authorId="26" shapeId="0" xr:uid="{4A1696A2-87B3-F342-9CDC-BFE05FBFC831}">
      <text>
        <t>[Threaded comment]
Your version of Excel allows you to read this threaded comment; however, any edits to it will get removed if the file is opened in a newer version of Excel. Learn more: https://go.microsoft.com/fwlink/?linkid=870924
Comment:
    Hint:  If there had been a loan balance from the previous period, then the company would owe interest on having borrowed that money.</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tc={568C8992-02B8-1143-B3D7-E288CCF16377}</author>
    <author>tc={37DAB399-66C6-AD41-9DA2-E10346A1B081}</author>
    <author>tc={FF14E11C-89F8-0048-8D5A-BE272C7D0075}</author>
    <author>tc={4D4B517C-B9A6-7C49-9C1F-78E17700D324}</author>
    <author>tc={654A1378-4FA7-C14D-BD23-8149D849701D}</author>
    <author>tc={38A01B11-9868-9D40-8B0C-7EBBC60F6739}</author>
    <author>tc={ED355AC0-9BB2-F344-A993-A4A8DE442E65}</author>
    <author>tc={7ADD6B89-26CC-4649-9757-6B7E4D202A3E}</author>
    <author>tc={23C7A50E-B77E-1F4A-BBE6-FC192E538EAD}</author>
    <author>tc={8FB356EA-E1A0-4D46-A4D8-C8D665BD0227}</author>
    <author>tc={37E137C5-2E3F-B34C-9AD3-D41570AC4A69}</author>
    <author>tc={4AF0B0FA-18EA-DB47-B81F-65D1C2C0E1FD}</author>
    <author>tc={A842FAE6-DE2B-234D-AC76-0804A53FC533}</author>
    <author>tc={136224F9-6912-254F-9A78-958AABDB6E41}</author>
    <author>tc={8F948A9D-4F2F-9A42-B1C0-2DFF4E6E7CA6}</author>
    <author>tc={CA9A4E69-5646-7542-8932-E284A11350F7}</author>
    <author>tc={67C17DBD-A7BB-6A47-9A7F-895B1452A156}</author>
    <author>tc={A890AF36-38C7-5C41-B3EB-8BB83C99CB57}</author>
    <author>tc={6B694E70-481B-E943-A008-4279339332E2}</author>
    <author>tc={53A871DC-92D7-AB4A-87CC-A7B1F4EE8BEE}</author>
    <author>tc={B4315D65-E0ED-A04F-AB3C-11909199BFA7}</author>
    <author>tc={9FD373E1-C842-E24C-A68B-50EAE052D601}</author>
    <author>tc={8A5EBA90-2AAC-E64B-AC6A-36FA49CACF12}</author>
    <author>tc={58E578B5-C288-8348-9B97-0A0F2BA52568}</author>
    <author>tc={337DF4DA-7DA0-C14C-BEF7-B3BE6C405043}</author>
    <author>tc={D8723729-66CB-E24B-9382-FBBF527D63A0}</author>
  </authors>
  <commentList>
    <comment ref="G22" authorId="0" shapeId="0" xr:uid="{568C8992-02B8-1143-B3D7-E288CCF16377}">
      <text>
        <t>[Threaded comment]
Your version of Excel allows you to read this threaded comment; however, any edits to it will get removed if the file is opened in a newer version of Excel. Learn more: https://go.microsoft.com/fwlink/?linkid=870924
Comment:
    Hint:  Start by calculating total sales.  Then your formula here should include reference to the assumption box to the left and the total sales.</t>
      </text>
    </comment>
    <comment ref="G37" authorId="1" shapeId="0" xr:uid="{37DAB399-66C6-AD41-9DA2-E10346A1B081}">
      <text>
        <t>[Threaded comment]
Your version of Excel allows you to read this threaded comment; however, any edits to it will get removed if the file is opened in a newer version of Excel. Learn more: https://go.microsoft.com/fwlink/?linkid=870924
Comment:
    Hint:  Think about the relationship of Gross Profit to Sales and COGS.  Use the space below to show how you calculate this number.  Then link this cell to your calculation below.</t>
      </text>
    </comment>
    <comment ref="H37" authorId="2" shapeId="0" xr:uid="{FF14E11C-89F8-0048-8D5A-BE272C7D0075}">
      <text>
        <t>[Threaded comment]
Your version of Excel allows you to read this threaded comment; however, any edits to it will get removed if the file is opened in a newer version of Excel. Learn more: https://go.microsoft.com/fwlink/?linkid=870924
Comment:
    Hint:  Hint:  Think about the relationship of Gross Profit to Sales and COGS.  Hint:  Use the space below to show how you calculate this number.  Then link this cell to your calculation below.</t>
      </text>
    </comment>
    <comment ref="G38" authorId="3" shapeId="0" xr:uid="{4D4B517C-B9A6-7C49-9C1F-78E17700D324}">
      <text>
        <t>[Threaded comment]
Your version of Excel allows you to read this threaded comment; however, any edits to it will get removed if the file is opened in a newer version of Excel. Learn more: https://go.microsoft.com/fwlink/?linkid=870924
Comment:
    Hint:  Use the space below show how you calculate this number.  Then link this cell to your calculation below.</t>
      </text>
    </comment>
    <comment ref="H38" authorId="4" shapeId="0" xr:uid="{654A1378-4FA7-C14D-BD23-8149D849701D}">
      <text>
        <t xml:space="preserve">[Threaded comment]
Your version of Excel allows you to read this threaded comment; however, any edits to it will get removed if the file is opened in a newer version of Excel. Learn more: https://go.microsoft.com/fwlink/?linkid=870924
Comment:
    Hint:  Use the space below to show how you calculate this number.  Then link this cell to your calculation below.
</t>
      </text>
    </comment>
    <comment ref="G40" authorId="5" shapeId="0" xr:uid="{38A01B11-9868-9D40-8B0C-7EBBC60F6739}">
      <text>
        <t xml:space="preserve">[Threaded comment]
Your version of Excel allows you to read this threaded comment; however, any edits to it will get removed if the file is opened in a newer version of Excel. Learn more: https://go.microsoft.com/fwlink/?linkid=870924
Comment:
    Enter beginning inventory as a negative.  This is the inventory you already have so will not need to purchase it.  Deduct it from the total needed to determine what must be purchased.
</t>
      </text>
    </comment>
    <comment ref="H40" authorId="6" shapeId="0" xr:uid="{ED355AC0-9BB2-F344-A993-A4A8DE442E65}">
      <text>
        <t>[Threaded comment]
Your version of Excel allows you to read this threaded comment; however, any edits to it will get removed if the file is opened in a newer version of Excel. Learn more: https://go.microsoft.com/fwlink/?linkid=870924
Comment:
    Enter beginning inventory as a negative.  This is the inventory you already have so will not need to purchase it.  Deduct it from the total needed to determine what must be purchased.</t>
      </text>
    </comment>
    <comment ref="F47" authorId="7" shapeId="0" xr:uid="{7ADD6B89-26CC-4649-9757-6B7E4D202A3E}">
      <text>
        <t>[Threaded comment]
Your version of Excel allows you to read this threaded comment; however, any edits to it will get removed if the file is opened in a newer version of Excel. Learn more: https://go.microsoft.com/fwlink/?linkid=870924
Comment:
    Hint:  Sales % is 100%.  If you know GP, you can calculate tge COGS %.</t>
      </text>
    </comment>
    <comment ref="G71" authorId="8" shapeId="0" xr:uid="{23C7A50E-B77E-1F4A-BBE6-FC192E538EAD}">
      <text>
        <t>[Threaded comment]
Your version of Excel allows you to read this threaded comment; however, any edits to it will get removed if the file is opened in a newer version of Excel. Learn more: https://go.microsoft.com/fwlink/?linkid=870924
Comment:
    Hint:  Use the workspace below to perform your calculation.  Then link this cell to your calculated number.</t>
      </text>
    </comment>
    <comment ref="H71" authorId="9" shapeId="0" xr:uid="{8FB356EA-E1A0-4D46-A4D8-C8D665BD0227}">
      <text>
        <t xml:space="preserve">[Threaded comment]
Your version of Excel allows you to read this threaded comment; however, any edits to it will get removed if the file is opened in a newer version of Excel. Learn more: https://go.microsoft.com/fwlink/?linkid=870924
Comment:
    Hint:  Use the workspace below to perform your calculation.  Then link this cell to your calculated number.
</t>
      </text>
    </comment>
    <comment ref="G72" authorId="10" shapeId="0" xr:uid="{37E137C5-2E3F-B34C-9AD3-D41570AC4A69}">
      <text>
        <t>[Threaded comment]
Your version of Excel allows you to read this threaded comment; however, any edits to it will get removed if the file is opened in a newer version of Excel. Learn more: https://go.microsoft.com/fwlink/?linkid=870924
Comment:
    Hint:  Use the workspace below to perform your calculation.  Then link this cell to your calculated number.</t>
      </text>
    </comment>
    <comment ref="H72" authorId="11" shapeId="0" xr:uid="{4AF0B0FA-18EA-DB47-B81F-65D1C2C0E1FD}">
      <text>
        <t xml:space="preserve">[Threaded comment]
Your version of Excel allows you to read this threaded comment; however, any edits to it will get removed if the file is opened in a newer version of Excel. Learn more: https://go.microsoft.com/fwlink/?linkid=870924
Comment:
    Hint:  Use the workspace below to perform your calculation.  Then link this cell to your calculated number.
</t>
      </text>
    </comment>
    <comment ref="G75" authorId="12" shapeId="0" xr:uid="{A842FAE6-DE2B-234D-AC76-0804A53FC533}">
      <text>
        <t>[Threaded comment]
Your version of Excel allows you to read this threaded comment; however, any edits to it will get removed if the file is opened in a newer version of Excel. Learn more: https://go.microsoft.com/fwlink/?linkid=870924
Comment:
    Hint:  In accrual accounting, expenses are recognized when they are in incurred (i.e. used) not necessarily when the cash is paid.</t>
      </text>
    </comment>
    <comment ref="G76" authorId="13" shapeId="0" xr:uid="{136224F9-6912-254F-9A78-958AABDB6E41}">
      <text>
        <t xml:space="preserve">[Threaded comment]
Your version of Excel allows you to read this threaded comment; however, any edits to it will get removed if the file is opened in a newer version of Excel. Learn more: https://go.microsoft.com/fwlink/?linkid=870924
Comment:
    Hint:  Use the workspace below to perform your calculation.  Then link this cell to your calculated number.
</t>
      </text>
    </comment>
    <comment ref="H76" authorId="14" shapeId="0" xr:uid="{8F948A9D-4F2F-9A42-B1C0-2DFF4E6E7CA6}">
      <text>
        <t xml:space="preserve">[Threaded comment]
Your version of Excel allows you to read this threaded comment; however, any edits to it will get removed if the file is opened in a newer version of Excel. Learn more: https://go.microsoft.com/fwlink/?linkid=870924
Comment:
    Hint:  Use the workspace below to perform your calculation.  Then link this cell to your calculated number.
</t>
      </text>
    </comment>
    <comment ref="D97" authorId="15" shapeId="0" xr:uid="{CA9A4E69-5646-7542-8932-E284A11350F7}">
      <text>
        <t>[Threaded comment]
Your version of Excel allows you to read this threaded comment; however, any edits to it will get removed if the file is opened in a newer version of Excel. Learn more: https://go.microsoft.com/fwlink/?linkid=870924
Comment:
    Hint:  Bad Debt Expense is a % of credit sales that is not expected to be collected.  Cash sales are entirely collected but some sales on credit will not be collected.</t>
      </text>
    </comment>
    <comment ref="G154" authorId="16" shapeId="0" xr:uid="{67C17DBD-A7BB-6A47-9A7F-895B1452A156}">
      <text>
        <t>[Threaded comment]
Your version of Excel allows you to read this threaded comment; however, any edits to it will get removed if the file is opened in a newer version of Excel. Learn more: https://go.microsoft.com/fwlink/?linkid=870924
Comment:
    Hint:  Use the space below to explain calculation of commissions.  Then link this cell to the calculated commission expense below.</t>
      </text>
    </comment>
    <comment ref="G155" authorId="17" shapeId="0" xr:uid="{A890AF36-38C7-5C41-B3EB-8BB83C99CB57}">
      <text>
        <t>[Threaded comment]
Your version of Excel allows you to read this threaded comment; however, any edits to it will get removed if the file is opened in a newer version of Excel. Learn more: https://go.microsoft.com/fwlink/?linkid=870924
Comment:
    Hint:  Use the space below to explain calculations performed in calculating the lease.  Then reference this cell to the calculation below..</t>
      </text>
    </comment>
    <comment ref="C162" authorId="18" shapeId="0" xr:uid="{6B694E70-481B-E943-A008-4279339332E2}">
      <text>
        <t xml:space="preserve">[Threaded comment]
Your version of Excel allows you to read this threaded comment; however, any edits to it will get removed if the file is opened in a newer version of Excel. Learn more: https://go.microsoft.com/fwlink/?linkid=870924
Comment:
    Hint:  This is a cash payments budget. Focus on when the cash is paid out.   </t>
      </text>
    </comment>
    <comment ref="G181" authorId="19" shapeId="0" xr:uid="{53A871DC-92D7-AB4A-87CC-A7B1F4EE8BEE}">
      <text>
        <t>[Threaded comment]
Your version of Excel allows you to read this threaded comment; however, any edits to it will get removed if the file is opened in a newer version of Excel. Learn more: https://go.microsoft.com/fwlink/?linkid=870924
Comment:
    Hint:  The starting cash is given above.</t>
      </text>
    </comment>
    <comment ref="G183" authorId="20" shapeId="0" xr:uid="{B4315D65-E0ED-A04F-AB3C-11909199BFA7}">
      <text>
        <t>[Threaded comment]
Your version of Excel allows you to read this threaded comment; however, any edits to it will get removed if the file is opened in a newer version of Excel. Learn more: https://go.microsoft.com/fwlink/?linkid=870924
Comment:
    Hint: Enter total expected cash payments as a negative number.</t>
      </text>
    </comment>
    <comment ref="H183" authorId="21" shapeId="0" xr:uid="{9FD373E1-C842-E24C-A68B-50EAE052D601}">
      <text>
        <t>[Threaded comment]
Your version of Excel allows you to read this threaded comment; however, any edits to it will get removed if the file is opened in a newer version of Excel. Learn more: https://go.microsoft.com/fwlink/?linkid=870924
Comment:
    Hint:  Enter payments as a negative number.</t>
      </text>
    </comment>
    <comment ref="G185" authorId="22" shapeId="0" xr:uid="{8A5EBA90-2AAC-E64B-AC6A-36FA49CACF12}">
      <text>
        <t>[Threaded comment]
Your version of Excel allows you to read this threaded comment; however, any edits to it will get removed if the file is opened in a newer version of Excel. Learn more: https://go.microsoft.com/fwlink/?linkid=870924
Comment:
    Hint:  Is there enough cash to meet company needs?  If yes, then no need to borrow.  If no, then need a loan.</t>
      </text>
    </comment>
    <comment ref="H185" authorId="23" shapeId="0" xr:uid="{58E578B5-C288-8348-9B97-0A0F2BA52568}">
      <text>
        <t>[Threaded comment]
Your version of Excel allows you to read this threaded comment; however, any edits to it will get removed if the file is opened in a newer version of Excel. Learn more: https://go.microsoft.com/fwlink/?linkid=870924
Comment:
    Hint:  Is there enough cash?  If not, then they need to borrow enough to get the level of cash they need.  A company will most likely borrow this from a line of credit.</t>
      </text>
    </comment>
    <comment ref="G186" authorId="24" shapeId="0" xr:uid="{337DF4DA-7DA0-C14C-BEF7-B3BE6C405043}">
      <text>
        <t>[Threaded comment]
Your version of Excel allows you to read this threaded comment; however, any edits to it will get removed if the file is opened in a newer version of Excel. Learn more: https://go.microsoft.com/fwlink/?linkid=870924
Comment:
    Hint: Is there any outstanding loan balance?  If yes, the next question is whether there is extra cash.  If there is extra cash, then pay down the loan.  In this case, there is no outstanding loan to pay.</t>
      </text>
    </comment>
    <comment ref="G187" authorId="25" shapeId="0" xr:uid="{D8723729-66CB-E24B-9382-FBBF527D63A0}">
      <text>
        <t>[Threaded comment]
Your version of Excel allows you to read this threaded comment; however, any edits to it will get removed if the file is opened in a newer version of Excel. Learn more: https://go.microsoft.com/fwlink/?linkid=870924
Comment:
    Hint:  If there had been a loan balance from the previous period, then the company would owe interest on having borrowed that money.</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Frost, Raymond</author>
  </authors>
  <commentList>
    <comment ref="S1" authorId="0" shapeId="0" xr:uid="{12DDF15F-4BC7-DF43-AA5B-5731E8620117}">
      <text>
        <r>
          <rPr>
            <sz val="10"/>
            <color rgb="FF000000"/>
            <rFont val="Tahoma"/>
            <family val="2"/>
          </rPr>
          <t>Mickey, Whenever you find yourself doubting how far you can go, just remember how far you have come!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Frost, Raymond</author>
  </authors>
  <commentList>
    <comment ref="S1" authorId="0" shapeId="0" xr:uid="{92A0F50C-B30A-3246-BD99-D283B9B843BD}">
      <text>
        <r>
          <rPr>
            <sz val="10"/>
            <color rgb="FF000000"/>
            <rFont val="Tahoma"/>
            <family val="2"/>
          </rPr>
          <t>Mickey, Procrastination is the thief of time. – Edward Young</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<sst xmlns="http://schemas.openxmlformats.org/spreadsheetml/2006/main" count="1313" uniqueCount="526">
  <si>
    <t>Assets</t>
  </si>
  <si>
    <t>Use formulas/functions to calculate the missing values in the gray cells to complete the Assets table</t>
  </si>
  <si>
    <t>Reference all values</t>
  </si>
  <si>
    <t>Create copyable formulas where possible</t>
  </si>
  <si>
    <t xml:space="preserve">Notes: If a cell solution is not entirely correct (red cell color), look at the feedback up top for help </t>
  </si>
  <si>
    <t>Asset Category</t>
  </si>
  <si>
    <t>Amount</t>
  </si>
  <si>
    <t>% of Assets</t>
  </si>
  <si>
    <t>Cash and cash equivalents</t>
  </si>
  <si>
    <t>Inventory</t>
  </si>
  <si>
    <t>Other current assets</t>
  </si>
  <si>
    <t>Property and equipment</t>
  </si>
  <si>
    <t>Other noncurrent assets</t>
  </si>
  <si>
    <t>Total assets</t>
  </si>
  <si>
    <t>Financial Analysis Balance Sheet</t>
  </si>
  <si>
    <t>Find Target's balance sheet below</t>
  </si>
  <si>
    <t>1. Perform Horizontal Analysis</t>
  </si>
  <si>
    <t>2. Perform Vertical Analysis</t>
  </si>
  <si>
    <r>
      <t xml:space="preserve">3. </t>
    </r>
    <r>
      <rPr>
        <sz val="11"/>
        <color theme="1"/>
        <rFont val="Aptos Narrow (Body)"/>
      </rPr>
      <t>R</t>
    </r>
    <r>
      <rPr>
        <sz val="11"/>
        <color theme="1"/>
        <rFont val="Aptos Narrow"/>
        <family val="2"/>
        <scheme val="minor"/>
      </rPr>
      <t>espond to the questions below the balance sheet</t>
    </r>
  </si>
  <si>
    <t>4. Make sure all formatting is appropriate. Dollar amounts with no decimals, percentages should be shown with 1 decimal.</t>
  </si>
  <si>
    <t>Target Corporation</t>
  </si>
  <si>
    <t>Consolidated Statements of Financial Position</t>
  </si>
  <si>
    <t>(millions, except footnotes)</t>
  </si>
  <si>
    <t>January 29, 2022</t>
  </si>
  <si>
    <t>%</t>
  </si>
  <si>
    <t>January 30, 2021</t>
  </si>
  <si>
    <t>Change</t>
  </si>
  <si>
    <t>% Change</t>
  </si>
  <si>
    <t>Total current assets</t>
  </si>
  <si>
    <t>Land</t>
  </si>
  <si>
    <t>Buildings and improvements</t>
  </si>
  <si>
    <t>Fixtures and equipment</t>
  </si>
  <si>
    <t>Computer hardware and software</t>
  </si>
  <si>
    <t>Construction-in-progress</t>
  </si>
  <si>
    <t>Accumulated depreciation</t>
  </si>
  <si>
    <t>Property and equipment, net</t>
  </si>
  <si>
    <t>Operating lease assets</t>
  </si>
  <si>
    <t>Liabilities and shareholders' investment</t>
  </si>
  <si>
    <t>Accounts payable</t>
  </si>
  <si>
    <t>Accrued and other current liabilities</t>
  </si>
  <si>
    <t>Current portion of long-term debt and other borrowings</t>
  </si>
  <si>
    <t>Total current liabilities</t>
  </si>
  <si>
    <t>Long-term debt and other borrowings</t>
  </si>
  <si>
    <t>Noncurrent operating lease liabilities</t>
  </si>
  <si>
    <t>Deferred income taxes</t>
  </si>
  <si>
    <t>Other noncurrent liabilities</t>
  </si>
  <si>
    <t>Total noncurrent liabilities</t>
  </si>
  <si>
    <t>Shareholders' investment</t>
  </si>
  <si>
    <t>Common stock</t>
  </si>
  <si>
    <t>Additional paid-in capital</t>
  </si>
  <si>
    <t>Retained earnings</t>
  </si>
  <si>
    <t>Accumulated other comprehensive loss</t>
  </si>
  <si>
    <t>Total shareholders' investment</t>
  </si>
  <si>
    <t>Total liabilities and shareholders' investment</t>
  </si>
  <si>
    <t>Respond to the following questions:</t>
  </si>
  <si>
    <r>
      <t xml:space="preserve">1.  What </t>
    </r>
    <r>
      <rPr>
        <b/>
        <sz val="11"/>
        <color theme="1"/>
        <rFont val="Aptos Narrow"/>
        <scheme val="minor"/>
      </rPr>
      <t>%</t>
    </r>
    <r>
      <rPr>
        <sz val="11"/>
        <color theme="1"/>
        <rFont val="Aptos Narrow"/>
        <family val="2"/>
        <scheme val="minor"/>
      </rPr>
      <t xml:space="preserve"> of total assets is Target's largest asset </t>
    </r>
    <r>
      <rPr>
        <b/>
        <i/>
        <sz val="11"/>
        <color theme="1"/>
        <rFont val="Aptos Narrow"/>
        <scheme val="minor"/>
      </rPr>
      <t>class</t>
    </r>
    <r>
      <rPr>
        <sz val="11"/>
        <color theme="1"/>
        <rFont val="Aptos Narrow"/>
        <family val="2"/>
        <scheme val="minor"/>
      </rPr>
      <t xml:space="preserve"> in 2022?</t>
    </r>
    <r>
      <rPr>
        <i/>
        <sz val="10"/>
        <color theme="1"/>
        <rFont val="Aptos Narrow (Body)"/>
      </rPr>
      <t xml:space="preserve"> (reference value from above)</t>
    </r>
  </si>
  <si>
    <r>
      <t xml:space="preserve">2.  Which </t>
    </r>
    <r>
      <rPr>
        <b/>
        <i/>
        <sz val="11"/>
        <color theme="1"/>
        <rFont val="Aptos Narrow"/>
        <scheme val="minor"/>
      </rPr>
      <t>specific</t>
    </r>
    <r>
      <rPr>
        <sz val="11"/>
        <color theme="1"/>
        <rFont val="Aptos Narrow"/>
        <family val="2"/>
        <scheme val="minor"/>
      </rPr>
      <t xml:space="preserve"> asset increased the most between 2021 and 2022? </t>
    </r>
    <r>
      <rPr>
        <i/>
        <sz val="10"/>
        <color theme="1"/>
        <rFont val="Aptos Narrow (Body)"/>
      </rPr>
      <t>(select from dropdown options)</t>
    </r>
  </si>
  <si>
    <r>
      <t xml:space="preserve">3.  What does the answer from the #2 tell us about Target? </t>
    </r>
    <r>
      <rPr>
        <i/>
        <sz val="10"/>
        <color theme="1"/>
        <rFont val="Aptos Narrow (Body)"/>
      </rPr>
      <t>(select from dropdown options)</t>
    </r>
  </si>
  <si>
    <t>b</t>
  </si>
  <si>
    <t xml:space="preserve">     a.  The company may be growing as they appear to be building new stores.</t>
  </si>
  <si>
    <t xml:space="preserve">     b.  The company may have purchased too much merchandise this past year.</t>
  </si>
  <si>
    <t xml:space="preserve">     c.  The company may have experienced a net loss in 2022.</t>
  </si>
  <si>
    <t xml:space="preserve">     d.  The company paid off a significant amount of debt in 2022.</t>
  </si>
  <si>
    <t>Use empty white cells below or to the right to calculate the appropriate ratios to answer questions 4 and 5</t>
  </si>
  <si>
    <t>4.  Did the company's liquidity increase or decrease in the most recent year?</t>
  </si>
  <si>
    <t>Decrease</t>
  </si>
  <si>
    <t>5.  Did the company's solvency increase or decrease in the most recent year?</t>
  </si>
  <si>
    <t xml:space="preserve"> </t>
  </si>
  <si>
    <t>Merchandiser Budget</t>
  </si>
  <si>
    <r>
      <rPr>
        <sz val="12"/>
        <color theme="1"/>
        <rFont val="Aptos Narrow"/>
        <family val="2"/>
        <scheme val="minor"/>
      </rPr>
      <t xml:space="preserve">Prepare the budget for University Apparel making </t>
    </r>
    <r>
      <rPr>
        <b/>
        <sz val="11"/>
        <color theme="1"/>
        <rFont val="Aptos Narrow"/>
        <family val="2"/>
        <scheme val="minor"/>
      </rPr>
      <t xml:space="preserve">efficient </t>
    </r>
    <r>
      <rPr>
        <sz val="12"/>
        <color theme="1"/>
        <rFont val="Aptos Narrow"/>
        <family val="2"/>
        <scheme val="minor"/>
      </rPr>
      <t>use of Excel.  Use formulas where appropriate.  Do not add or delete rows or columns.</t>
    </r>
  </si>
  <si>
    <t>White space where available, should be used for documenting calculations.</t>
  </si>
  <si>
    <t>Note:  A special thank you to Karen Bruan who created the original version of this activity.  It was converted for use with Excel and Scoreboard.</t>
  </si>
  <si>
    <t>Comprehensive Budgeting Example for a Merchandiser</t>
  </si>
  <si>
    <t>Company:</t>
  </si>
  <si>
    <t>University Apparel is a wholesaler that sells college sweatshirts to university bookstores.</t>
  </si>
  <si>
    <t>Prepare the Sales Budget for October and November</t>
  </si>
  <si>
    <t>Company Details (What we know):</t>
  </si>
  <si>
    <t>August sales totaled $250,000 while September sales totaled $200,000. In October, sales are expected to increase 8% above their September level. November's sales should be 10% above the October level. December sales are expected to be $250,000.</t>
  </si>
  <si>
    <t>Cash sales represent 30% of total sales. (These sales are made COD -"collect on delivery"). All other sales are made on account and carry payment terms of net 30 days.</t>
  </si>
  <si>
    <t>Sales Budget</t>
  </si>
  <si>
    <t>Assumption %</t>
  </si>
  <si>
    <t xml:space="preserve"> ….</t>
  </si>
  <si>
    <t>Sept</t>
  </si>
  <si>
    <t>October</t>
  </si>
  <si>
    <t>November</t>
  </si>
  <si>
    <t>Dec</t>
  </si>
  <si>
    <t xml:space="preserve">Cash Sales </t>
  </si>
  <si>
    <t>Credit Sales</t>
  </si>
  <si>
    <t>Total Sales</t>
  </si>
  <si>
    <t>Prepare the Cost of Goods Sold, Inventory, and Purchases Budget.  Use the space below for calculations (HINT:  See format of schedule in class notes.)</t>
  </si>
  <si>
    <t>What we know:</t>
  </si>
  <si>
    <t>Prices are set to achieve 40% gross profit</t>
  </si>
  <si>
    <t xml:space="preserve">Like most companies, University Apparel maintains some safety stock. The company wants to maintain an ending inventory equal to $40,000 plus 10% of the next month's cost of goods sold. REMEMBER: inventory is carried at COST, not at its sales price. </t>
  </si>
  <si>
    <t>All purchases are paid for in the month of purchase.</t>
  </si>
  <si>
    <t>COGS, Inventory, Purchases Budget</t>
  </si>
  <si>
    <t>COGS</t>
  </si>
  <si>
    <t>+Desired Ending Inventory</t>
  </si>
  <si>
    <t>Total needed</t>
  </si>
  <si>
    <t>-Beginning Inventory (have)</t>
  </si>
  <si>
    <t>Amount of Inventory to Purchase</t>
  </si>
  <si>
    <t>Workspace:  Use the white space below to calculate COGS and Desired Ending Inventory.  Link the answer to the cell above in the budget.  Some hints have been provided to coach you through October.  Calculate November and December and link your final calculation to the appropriate cell above.</t>
  </si>
  <si>
    <t>COGS calculations:</t>
  </si>
  <si>
    <t>Oct</t>
  </si>
  <si>
    <t>Nov</t>
  </si>
  <si>
    <t>Sales</t>
  </si>
  <si>
    <t>Gross Profit</t>
  </si>
  <si>
    <r>
      <rPr>
        <b/>
        <sz val="11"/>
        <color theme="1"/>
        <rFont val="Aptos Narrow"/>
        <family val="2"/>
        <scheme val="minor"/>
      </rPr>
      <t xml:space="preserve">End Inventory Calculations </t>
    </r>
    <r>
      <rPr>
        <sz val="12"/>
        <color theme="1"/>
        <rFont val="Aptos Narrow"/>
        <family val="2"/>
        <scheme val="minor"/>
      </rPr>
      <t>(use the white space to do your calculations and link your final calcuation to the appropriate cell above.)  Someone looking at a printout of this file should be able to understand how you arrived at your calculation.  They would not see your formula.</t>
    </r>
  </si>
  <si>
    <t>next months COGS</t>
  </si>
  <si>
    <t>Base amount</t>
  </si>
  <si>
    <t>Desired Ending Inventory</t>
  </si>
  <si>
    <t>Prepare the Operating Expense Budget:</t>
  </si>
  <si>
    <t xml:space="preserve">
• Salaries and wages ($20,000 per month):  paid on the last day of the month.
•Sales commission (10% of current month sales):  paid on the 10th of the following month
• Lease expense ($10,000 per month+ 2% of current month sales): The $10,000 paid on the 1st of
the current month; The 2% is paid on the 10th of the following month
• Depreciation on equipment &amp; leasehold improvement ($48,000 per year)-straight line
• Utilities- ($2,000 in Sept., $3k in Oct; $4k in Nov):   paid on the 15th of the next month
• Insurance ($12,000 per year):  paid semi-annually, in November and May
• Bad debt expense:2% of credit sales. Bad debt expense is recognized in the month of sale. </t>
  </si>
  <si>
    <r>
      <t xml:space="preserve">Use </t>
    </r>
    <r>
      <rPr>
        <b/>
        <sz val="11"/>
        <color theme="1"/>
        <rFont val="Aptos Narrow"/>
        <family val="2"/>
        <scheme val="minor"/>
      </rPr>
      <t>accrual accounting</t>
    </r>
    <r>
      <rPr>
        <sz val="12"/>
        <color theme="1"/>
        <rFont val="Aptos Narrow"/>
        <family val="2"/>
        <scheme val="minor"/>
      </rPr>
      <t xml:space="preserve"> to build the Operating Expense Budget.  Remember in accrual accounting, expenses are recognized in the period "incurred."  Expenses are matched to the period their related revenue is recognized and not necessarily when the cash is paid.</t>
    </r>
  </si>
  <si>
    <t>Operating Expenses:</t>
  </si>
  <si>
    <t>Operating Expenses</t>
  </si>
  <si>
    <t>…</t>
  </si>
  <si>
    <t>Dec…</t>
  </si>
  <si>
    <t>Salaries Expense</t>
  </si>
  <si>
    <t>Commission Expense</t>
  </si>
  <si>
    <t>Lease Exepnse</t>
  </si>
  <si>
    <t>Depreciation Expense</t>
  </si>
  <si>
    <t>Utility Expense</t>
  </si>
  <si>
    <t>Insurance Expense</t>
  </si>
  <si>
    <t>Bad Debt Expense</t>
  </si>
  <si>
    <t xml:space="preserve">    Total Operating Expenses</t>
  </si>
  <si>
    <t>Perform your calculations in the white space below.  Labeling the components will help you know how you got to the answer.  Then link the calculated answers into the related cells above.  Someone looking at a printout of this file should be able to understand how you arrived at your calculation.  They would not see your formula.</t>
  </si>
  <si>
    <t>Commissions:</t>
  </si>
  <si>
    <t>Current Sales</t>
  </si>
  <si>
    <t>Lease Expense:</t>
  </si>
  <si>
    <t>+BASE</t>
  </si>
  <si>
    <t>Depreciation:</t>
  </si>
  <si>
    <t>Annual</t>
  </si>
  <si>
    <t>months</t>
  </si>
  <si>
    <t>Monthly</t>
  </si>
  <si>
    <t>Bad Debt Expense:</t>
  </si>
  <si>
    <t>credit sales</t>
  </si>
  <si>
    <t>Prepare the company's budgeted income statement, in a traditional format (not contribution margin format).</t>
  </si>
  <si>
    <t>NOTE:: Be sure to use the dropdown list to select each line item.</t>
  </si>
  <si>
    <t>Delete this after building it into dropdown.</t>
  </si>
  <si>
    <t>Budgeted Income Statement</t>
  </si>
  <si>
    <t>Note:  Contribution Margin Format would be as follows.  Students need to know the difference so maybe drop-downs that can contain all these.</t>
  </si>
  <si>
    <t>Sales revenue</t>
  </si>
  <si>
    <t>&lt;Use Dropdown</t>
  </si>
  <si>
    <t>Less COGS</t>
  </si>
  <si>
    <t>Contribution Margin</t>
  </si>
  <si>
    <t>Less Operating Expenses</t>
  </si>
  <si>
    <t>Operating Income</t>
  </si>
  <si>
    <t>Less Fixed Costs</t>
  </si>
  <si>
    <t>When the box below turns green you have picked the correct traditional format above</t>
  </si>
  <si>
    <t>Less Variable Costs</t>
  </si>
  <si>
    <t xml:space="preserve">Prepare the Cash Collections budget for October and November </t>
  </si>
  <si>
    <t/>
  </si>
  <si>
    <t>Contribution Margin, Gross Profit, Less COGS, Less Fixed Costs, Less Operating Expenses, Less Variable Costs, Operating Income, Sales revenue</t>
  </si>
  <si>
    <t>Historically, 80% of credit sales are collected in the month after sale, 18% are collected</t>
  </si>
  <si>
    <t xml:space="preserve">two months after sale, and the remaining 2% are never collected. </t>
  </si>
  <si>
    <t>Use this space for calculations and link final amounts into the table below.</t>
  </si>
  <si>
    <t>September Sales</t>
  </si>
  <si>
    <t>October Credit Sales</t>
  </si>
  <si>
    <t>Credit sales (70%)</t>
  </si>
  <si>
    <t>Collect in November (80%)</t>
  </si>
  <si>
    <t>Collect in Oct (80%)</t>
  </si>
  <si>
    <t>Colect in Dec (18%)</t>
  </si>
  <si>
    <t>Collect in Nov (18%)</t>
  </si>
  <si>
    <t>August Sales</t>
  </si>
  <si>
    <t>Credit Sales (70%)</t>
  </si>
  <si>
    <t>Collect in Sept (80%)</t>
  </si>
  <si>
    <t>Collect in Oct (18%)</t>
  </si>
  <si>
    <t>Cash Collections From</t>
  </si>
  <si>
    <t xml:space="preserve">October </t>
  </si>
  <si>
    <t>Cash Sales</t>
  </si>
  <si>
    <t>Credit Sales - prior month</t>
  </si>
  <si>
    <t>Credit Sales - 2 months ago</t>
  </si>
  <si>
    <t>Total Cash Collections</t>
  </si>
  <si>
    <t>Prepare the Capital Expenditures Budget</t>
  </si>
  <si>
    <t>University Apparel plans to spend $35,000 in November to buy new computers.</t>
  </si>
  <si>
    <t>CapEx Budget</t>
  </si>
  <si>
    <t xml:space="preserve">   Computers</t>
  </si>
  <si>
    <t>Prepare the Cash Payments Budget for October and November</t>
  </si>
  <si>
    <t>You now have all the information necessary to prepare the cash payments budget.  Look at actual timing of cash outflows.</t>
  </si>
  <si>
    <t>Cash Payments for</t>
  </si>
  <si>
    <t>Capital Expenditures</t>
  </si>
  <si>
    <t>Salaries</t>
  </si>
  <si>
    <t>Commissions</t>
  </si>
  <si>
    <t>Lease</t>
  </si>
  <si>
    <t>Utilities</t>
  </si>
  <si>
    <t>Insurance</t>
  </si>
  <si>
    <t>Inventory Purchases</t>
  </si>
  <si>
    <t xml:space="preserve">   Total Cash Payments</t>
  </si>
  <si>
    <t>Use this space for any necessary calculations.  Someone looking at a printout of this file should be able to understand how you arrived at your calculation.  They would not see your formula(s).</t>
  </si>
  <si>
    <t>Sept Sales</t>
  </si>
  <si>
    <t>Oct Commissions</t>
  </si>
  <si>
    <t>October Sales</t>
  </si>
  <si>
    <t>Nov Commissions</t>
  </si>
  <si>
    <t>Lease:</t>
  </si>
  <si>
    <t>Oct Sales</t>
  </si>
  <si>
    <t>base</t>
  </si>
  <si>
    <t>Total</t>
  </si>
  <si>
    <t>Prepare the Combined Cash Budget</t>
  </si>
  <si>
    <t>What we know</t>
  </si>
  <si>
    <t>The company wants to maintain a $10,000 cash balance at month end.  Say the company plans to start October with $12,000 of cash and has no outstanding debt.</t>
  </si>
  <si>
    <t>Combined Cash Budget</t>
  </si>
  <si>
    <t>Sept.</t>
  </si>
  <si>
    <t>Beginning Cash Balance</t>
  </si>
  <si>
    <t xml:space="preserve"> + Collections</t>
  </si>
  <si>
    <t xml:space="preserve"> - Payments</t>
  </si>
  <si>
    <t>Ending Cash Balalnce before Financing</t>
  </si>
  <si>
    <t xml:space="preserve"> +new loans</t>
  </si>
  <si>
    <t xml:space="preserve"> -loan repayments</t>
  </si>
  <si>
    <t xml:space="preserve"> - interest payments</t>
  </si>
  <si>
    <t>End Cash Balalnce</t>
  </si>
  <si>
    <t>Bakery</t>
  </si>
  <si>
    <t xml:space="preserve">This scenario includes bakery order data. </t>
  </si>
  <si>
    <t xml:space="preserve">Use the data to calculate the necessary values in the table. Reference all values. </t>
  </si>
  <si>
    <t>Recreate the example pivot table.</t>
  </si>
  <si>
    <t>*Note that food is not taxable in this bakery's state</t>
  </si>
  <si>
    <t>Order #</t>
  </si>
  <si>
    <t>Product</t>
  </si>
  <si>
    <t>Category</t>
  </si>
  <si>
    <t>Day</t>
  </si>
  <si>
    <t>Units Sold</t>
  </si>
  <si>
    <t>Unit Price</t>
  </si>
  <si>
    <t>Total Sale</t>
  </si>
  <si>
    <t>Cost per Unit</t>
  </si>
  <si>
    <t>Order Profit</t>
  </si>
  <si>
    <t>Baguette</t>
  </si>
  <si>
    <t>Bread</t>
  </si>
  <si>
    <t>Sunday</t>
  </si>
  <si>
    <t>Using the raw data, make the pivot table as shown.</t>
  </si>
  <si>
    <t>Choc Chip Cookie</t>
  </si>
  <si>
    <t>Snack</t>
  </si>
  <si>
    <t>Pie</t>
  </si>
  <si>
    <t>Pastry</t>
  </si>
  <si>
    <t>Croissant</t>
  </si>
  <si>
    <t>Sum of Total Sale</t>
  </si>
  <si>
    <t>Total Order Profit</t>
  </si>
  <si>
    <t>Rosemary</t>
  </si>
  <si>
    <t>Bread Special</t>
  </si>
  <si>
    <t>Tart</t>
  </si>
  <si>
    <t>Serving Bundle</t>
  </si>
  <si>
    <t>Paper Goods</t>
  </si>
  <si>
    <t>Sugar Cookie</t>
  </si>
  <si>
    <t>Brownie</t>
  </si>
  <si>
    <t>Whole Wheat</t>
  </si>
  <si>
    <t>Sourdough</t>
  </si>
  <si>
    <t>Grand Total</t>
  </si>
  <si>
    <t>Monday</t>
  </si>
  <si>
    <t>Tuesday</t>
  </si>
  <si>
    <t>Loan</t>
  </si>
  <si>
    <t xml:space="preserve">The scenario below includes data for multiple loans. Use the data to find out more information about the loan payments for each account. </t>
  </si>
  <si>
    <t>Whenever possible, reference values instead of hardcoding or typing them.  E.g., reference 12 instead of typing it</t>
  </si>
  <si>
    <t>Checklist</t>
  </si>
  <si>
    <r>
      <rPr>
        <b/>
        <sz val="12"/>
        <color theme="1"/>
        <rFont val="Aptos Narrow"/>
        <family val="2"/>
        <scheme val="minor"/>
      </rPr>
      <t>Annual Loan Payment</t>
    </r>
    <r>
      <rPr>
        <sz val="12"/>
        <color theme="1"/>
        <rFont val="Aptos Narrow"/>
        <family val="2"/>
        <scheme val="minor"/>
      </rPr>
      <t>:  Use the formula above to compute the annual loan payment.  Format answers as accounting with 0 decimal places</t>
    </r>
  </si>
  <si>
    <r>
      <t xml:space="preserve">Note that the interest rate is </t>
    </r>
    <r>
      <rPr>
        <i/>
        <sz val="12"/>
        <color theme="1"/>
        <rFont val="Aptos Narrow"/>
        <family val="2"/>
        <scheme val="minor"/>
      </rPr>
      <t>i</t>
    </r>
    <r>
      <rPr>
        <sz val="12"/>
        <color theme="1"/>
        <rFont val="Aptos Narrow"/>
        <family val="2"/>
        <scheme val="minor"/>
      </rPr>
      <t xml:space="preserve">, the amount borrowed is </t>
    </r>
    <r>
      <rPr>
        <i/>
        <sz val="12"/>
        <color theme="1"/>
        <rFont val="Aptos Narrow"/>
        <family val="2"/>
        <scheme val="minor"/>
      </rPr>
      <t>p</t>
    </r>
    <r>
      <rPr>
        <sz val="12"/>
        <color theme="1"/>
        <rFont val="Aptos Narrow"/>
        <family val="2"/>
        <scheme val="minor"/>
      </rPr>
      <t xml:space="preserve">, and the number of payments is </t>
    </r>
    <r>
      <rPr>
        <i/>
        <sz val="12"/>
        <color theme="1"/>
        <rFont val="Aptos Narrow"/>
        <family val="2"/>
        <scheme val="minor"/>
      </rPr>
      <t>n</t>
    </r>
    <r>
      <rPr>
        <sz val="12"/>
        <color theme="1"/>
        <rFont val="Aptos Narrow"/>
        <family val="2"/>
        <scheme val="minor"/>
      </rPr>
      <t>.  Also note that the equation is asking for negative n (-n)</t>
    </r>
  </si>
  <si>
    <r>
      <rPr>
        <b/>
        <sz val="12"/>
        <color theme="1"/>
        <rFont val="Aptos Narrow"/>
        <family val="2"/>
        <scheme val="minor"/>
      </rPr>
      <t>Monthly Loan Payment</t>
    </r>
    <r>
      <rPr>
        <sz val="12"/>
        <color theme="1"/>
        <rFont val="Aptos Narrow"/>
        <family val="2"/>
        <scheme val="minor"/>
      </rPr>
      <t>:  Compute the monthly payment.  Reference 12 instead of typing it. Format answer as accounting with 0 decimal places</t>
    </r>
  </si>
  <si>
    <r>
      <rPr>
        <b/>
        <sz val="12"/>
        <color theme="1"/>
        <rFont val="Aptos Narrow"/>
        <family val="2"/>
        <scheme val="minor"/>
      </rPr>
      <t>Average Monthly Loan Payment:</t>
    </r>
    <r>
      <rPr>
        <sz val="12"/>
        <color theme="1"/>
        <rFont val="Aptos Narrow"/>
        <family val="2"/>
        <scheme val="minor"/>
      </rPr>
      <t xml:space="preserve"> Use Excel functions to compute the average Monthly Loan Payment.  Use shortcut keys to select the data.</t>
    </r>
  </si>
  <si>
    <r>
      <rPr>
        <b/>
        <sz val="12"/>
        <color theme="1"/>
        <rFont val="Aptos Narrow"/>
        <family val="2"/>
        <scheme val="minor"/>
      </rPr>
      <t>Above / Below Monthly Average:</t>
    </r>
    <r>
      <rPr>
        <sz val="12"/>
        <color theme="1"/>
        <rFont val="Aptos Narrow"/>
        <family val="2"/>
        <scheme val="minor"/>
      </rPr>
      <t xml:space="preserve"> If an account's monthly loan payment is above the average, display 'Above'.  If not, display 'Below'. </t>
    </r>
  </si>
  <si>
    <t>Interest Rate (i)</t>
  </si>
  <si>
    <t>Number of Months</t>
  </si>
  <si>
    <t>Average Monthly Loan Payment</t>
  </si>
  <si>
    <t>***To type exponents in Excel:  Use the carrot symbol (^) before the number***</t>
  </si>
  <si>
    <t>Account ID</t>
  </si>
  <si>
    <t>(P)
Amount Borrowed</t>
  </si>
  <si>
    <t>(n)
Number of Payments</t>
  </si>
  <si>
    <t xml:space="preserve">Annual Loan Payment </t>
  </si>
  <si>
    <t>Monthly Loan Payment</t>
  </si>
  <si>
    <t>Above / Below Monthly Average</t>
  </si>
  <si>
    <t>The CELL function returns</t>
  </si>
  <si>
    <t>Display</t>
  </si>
  <si>
    <t>,0</t>
  </si>
  <si>
    <t>comma format with 0 decimal places</t>
  </si>
  <si>
    <t>,0-</t>
  </si>
  <si>
    <t>comma format with 0 decimal places, negative numbers in red</t>
  </si>
  <si>
    <t>,1</t>
  </si>
  <si>
    <t>comma format with 1 decimal places</t>
  </si>
  <si>
    <t>,1-</t>
  </si>
  <si>
    <t>comma format with 1 decimal places, negative numbers in red</t>
  </si>
  <si>
    <t>,2</t>
  </si>
  <si>
    <t>comma format with 2 decimal places</t>
  </si>
  <si>
    <t>,2-</t>
  </si>
  <si>
    <t>comma format with 2 decimal places, negative numbers in red</t>
  </si>
  <si>
    <t>,3</t>
  </si>
  <si>
    <t>comma format with 3 decimal places</t>
  </si>
  <si>
    <t>,3-</t>
  </si>
  <si>
    <t>comma format with 3 decimal places, negative numbers in red</t>
  </si>
  <si>
    <t>,4</t>
  </si>
  <si>
    <t>comma format with 4 decimal places</t>
  </si>
  <si>
    <t>,4-</t>
  </si>
  <si>
    <t>comma format with 4 decimal places, negative numbers in red</t>
  </si>
  <si>
    <t>C0</t>
  </si>
  <si>
    <t>currency/accounting with 0 decimal places</t>
  </si>
  <si>
    <t>C0-</t>
  </si>
  <si>
    <t>currency/accounting with 0 decimal places, negative numbers in red</t>
  </si>
  <si>
    <t>C1</t>
  </si>
  <si>
    <t>currency/accounting with 1 decimal places</t>
  </si>
  <si>
    <t>C1-</t>
  </si>
  <si>
    <t>currency/accounting with 1 decimal places, negative numbers in red</t>
  </si>
  <si>
    <t>C2</t>
  </si>
  <si>
    <t>currency/accounting with 2 decimal places</t>
  </si>
  <si>
    <t>C2-</t>
  </si>
  <si>
    <t>currency/accounting with 2 decimal places, negative numbers in red</t>
  </si>
  <si>
    <t>C3</t>
  </si>
  <si>
    <t>currency/accounting with 3 decimal places</t>
  </si>
  <si>
    <t>C3-</t>
  </si>
  <si>
    <t>currency/accounting with 3 decimal places, negative numbers in red</t>
  </si>
  <si>
    <t>C4</t>
  </si>
  <si>
    <t>currency/accounting with 4 decimal places</t>
  </si>
  <si>
    <t>C4-</t>
  </si>
  <si>
    <t>currency/accounting with 4 decimal places, negative numbers in red</t>
  </si>
  <si>
    <t>D1</t>
  </si>
  <si>
    <t>long date</t>
  </si>
  <si>
    <t>D2</t>
  </si>
  <si>
    <t>day and month</t>
  </si>
  <si>
    <t>D3</t>
  </si>
  <si>
    <t>mmm-yy</t>
  </si>
  <si>
    <t>D4</t>
  </si>
  <si>
    <t>short date</t>
  </si>
  <si>
    <t>D5</t>
  </si>
  <si>
    <t>mm/dd</t>
  </si>
  <si>
    <t>D6</t>
  </si>
  <si>
    <t>h:mm:ss AM/PM</t>
  </si>
  <si>
    <t>D7</t>
  </si>
  <si>
    <t>h:mm AM/PM</t>
  </si>
  <si>
    <t>D8</t>
  </si>
  <si>
    <t>h:mm:ss</t>
  </si>
  <si>
    <t>D9</t>
  </si>
  <si>
    <t>h:mm</t>
  </si>
  <si>
    <t>F0</t>
  </si>
  <si>
    <t>number with 0 decimal places, do not use comma separator (,)</t>
  </si>
  <si>
    <t>F0-</t>
  </si>
  <si>
    <t>number with 0 decimal places, negative numbers in red, do not use comma separator (,)</t>
  </si>
  <si>
    <t>F1</t>
  </si>
  <si>
    <t>number with 1 decimal place, do not use comma separator (,)</t>
  </si>
  <si>
    <t>F1-</t>
  </si>
  <si>
    <t>number with 1 decimal place, negative numbers in red, do not use comma separator (,)</t>
  </si>
  <si>
    <t>F2</t>
  </si>
  <si>
    <t>number with 2 decimal places, do not use comma separator (,)</t>
  </si>
  <si>
    <t>F2-</t>
  </si>
  <si>
    <t>number with 2 decimal places, negative numbers in red, do not use comma separator (,)</t>
  </si>
  <si>
    <t>F3</t>
  </si>
  <si>
    <t>number with 3 decimal places, do not use comma separator (,)</t>
  </si>
  <si>
    <t>F3-</t>
  </si>
  <si>
    <t>number with 3 decimal places, negative numbers in red, do not use comma separator (,)</t>
  </si>
  <si>
    <t>F4</t>
  </si>
  <si>
    <t>number with 4 decimal places, do not use comma separator (,)</t>
  </si>
  <si>
    <t>F4-</t>
  </si>
  <si>
    <t>number with 4 decimal places, negative numbers in red, do not use comma separator (,)</t>
  </si>
  <si>
    <t>G</t>
  </si>
  <si>
    <t>general</t>
  </si>
  <si>
    <t>P0</t>
  </si>
  <si>
    <t>percent with 0 decimal places</t>
  </si>
  <si>
    <t>P1</t>
  </si>
  <si>
    <t>percent with 1 decimal place</t>
  </si>
  <si>
    <t>P2</t>
  </si>
  <si>
    <t>percent with 2 decimal places</t>
  </si>
  <si>
    <t>P3</t>
  </si>
  <si>
    <t>percent with 3 decimal places</t>
  </si>
  <si>
    <t>P4</t>
  </si>
  <si>
    <t>percent with 4 decimal places</t>
  </si>
  <si>
    <t>S0</t>
  </si>
  <si>
    <t>scientific with 0 decimal places</t>
  </si>
  <si>
    <t>S1</t>
  </si>
  <si>
    <t>scientific with 1 decimal places</t>
  </si>
  <si>
    <t>S2</t>
  </si>
  <si>
    <t>scientific with 2 decimal places</t>
  </si>
  <si>
    <t>S3</t>
  </si>
  <si>
    <t>scientific with 3 decimal places</t>
  </si>
  <si>
    <t>S4</t>
  </si>
  <si>
    <t>scientific with 4 decimal places</t>
  </si>
  <si>
    <t>Rand</t>
  </si>
  <si>
    <t>Code</t>
  </si>
  <si>
    <t>StuNAMsg</t>
  </si>
  <si>
    <t>PerfectMsg</t>
  </si>
  <si>
    <t>StuErrorMsg</t>
  </si>
  <si>
    <t>WrongTypeMsg</t>
  </si>
  <si>
    <t>MissingFormulaMsg</t>
  </si>
  <si>
    <t>ExternalRefsMsg</t>
  </si>
  <si>
    <t>HardCodeMsg</t>
  </si>
  <si>
    <t>HardQuoteMsg</t>
  </si>
  <si>
    <t>MissingAbsMsg</t>
  </si>
  <si>
    <t>FormatMsg</t>
  </si>
  <si>
    <t>TooLow</t>
  </si>
  <si>
    <t>TooHigh</t>
  </si>
  <si>
    <t>WrongAnswer</t>
  </si>
  <si>
    <t>Standard Message</t>
  </si>
  <si>
    <t>ERROR--#N/A means that no value was found, but there should be one. Please correct.</t>
  </si>
  <si>
    <t>PERFECT!</t>
  </si>
  <si>
    <t xml:space="preserve">ERROR--Please change the formula or function to eliminate the error. </t>
  </si>
  <si>
    <t>WRONG DATATYPE--Please change your answer to match the datatype listed above.</t>
  </si>
  <si>
    <t>MISSING FORMULA or FUNCTION--Please avoid typing an answer that can be calculated. Typed answers are error-prone, hard to audit, and hard to update.</t>
  </si>
  <si>
    <t>ERROR--Formula copied from another workbook.</t>
  </si>
  <si>
    <t>MISSING CELL REFERENCE--Right answer but please avoid typing numbers inside a formula or function.</t>
  </si>
  <si>
    <t>MISSING CELL REFERENCE--Right answer but please avoid typing text inside a formula or function.</t>
  </si>
  <si>
    <t>MISSING LOCK--Please add $ as appropriate so the formula will copy correctly.</t>
  </si>
  <si>
    <t>WRONG FORMAT--Please format as directed, then press F9 (or fn + F9) to regrade.</t>
  </si>
  <si>
    <t>Value too low, please try again.</t>
  </si>
  <si>
    <t>Value too high, please try again.</t>
  </si>
  <si>
    <t>Wrong answer, please try again.</t>
  </si>
  <si>
    <t>Funny Messages</t>
  </si>
  <si>
    <t>Oops! N/A found – formula missing its mark! 🎯❌</t>
  </si>
  <si>
    <t>AWESOME! 🤓</t>
  </si>
  <si>
    <t>Cell adrift in Error Sea. 🌊 Chart a formula fix! 🧭</t>
  </si>
  <si>
    <t>Love Island error! Set up your data with the right datatype match. 💔🔄</t>
  </si>
  <si>
    <t>Houston, formula required for this mission! 🚀🧩</t>
  </si>
  <si>
    <t>Ouch! Cell caught referencing the workbook next door! 😣📚</t>
  </si>
  <si>
    <t>Missed cell refs? Swap those numbers for proper invites! 📲➡️🎯</t>
  </si>
  <si>
    <t>Missed cell refs? Swap that text for proper invites! _xD83D_➡️🎯</t>
  </si>
  <si>
    <t>Unlocked cells? Add $ to ensure they copy correctly! 🔒➡️📄</t>
  </si>
  <si>
    <t>Wrong number attire? Reformat, then F9 (or fn + F9)!⚙️</t>
  </si>
  <si>
    <t>Too low, boost that number! 🔼</t>
  </si>
  <si>
    <t>Too high, lower that number! 🔽</t>
  </si>
  <si>
    <t>Seriously? Nope. Try again! 🙄🔄</t>
  </si>
  <si>
    <t>N/A signal! Did your formula forget something? 🤔🚦</t>
  </si>
  <si>
    <t>EXCELLENT! 🤑</t>
  </si>
  <si>
    <t>Formula Error Monster! 👾 Cast a fix-it spell. 🪄</t>
  </si>
  <si>
    <t>Identity crisis in cell! Guide it to its true datatype. 🆔➡️🔧</t>
  </si>
  <si>
    <t>Formula MIA? Let's launch a search! 🔍🛰</t>
  </si>
  <si>
    <t>Cell's got a roving eye for other workbooks! Commitment time? 💍📁</t>
  </si>
  <si>
    <t>Cell FOMO? Time to party with the right references! 🥳🔗</t>
  </si>
  <si>
    <t>Cells escaping when copied? $ is the key to containment! 🗝️🔐</t>
  </si>
  <si>
    <t>Unkempt number? Reformat, then F9 (or fn + F9)! 🎩✨</t>
  </si>
  <si>
    <t>Valley too deep? Raise the number! ⬆️🏞️</t>
  </si>
  <si>
    <t>Sky-high value? Bring it down! ⬇️🌤️</t>
  </si>
  <si>
    <t>Nope, that ain’t it. What’s next? ❌🤨</t>
  </si>
  <si>
    <t>#N/A in hideout, send formula back to search! 🔍🏹</t>
  </si>
  <si>
    <t>YOU'RE CRUSHING IT! Keep that greatness coming! 💪✨</t>
  </si>
  <si>
    <t>Formula fail! 🚨 Call the math-mobile for a recalc! 🚗</t>
  </si>
  <si>
    <t>Mismatch alert! This isn't a mix-and-match. Align your datatypes. 🚫❌</t>
  </si>
  <si>
    <t>Cell's bare! Quick, clothe it with a formula! 👚✨</t>
  </si>
  <si>
    <t>Workbook envy? This cell's a one-book wonder! 😒🔒</t>
  </si>
  <si>
    <t>Friends &gt; numbers. Replace typed digits with cell pals! 🤝📊</t>
  </si>
  <si>
    <t>Friends &gt; text. Replace text with cell pals! 🤝📊</t>
  </si>
  <si>
    <t>Spreadsheet anarchy? Use $ to copy cells without mayhem! 🔄🚫</t>
  </si>
  <si>
    <t>Number's style off? Reformat, then F9 (or fn + F9) to fix! 👗🔄</t>
  </si>
  <si>
    <t>Bottom feeder? Not this time—larger number needed. 📈</t>
  </si>
  <si>
    <t>Top-shelf number? Time for a lower shelf. 📉</t>
  </si>
  <si>
    <t>Wrong. Take another stab. 🎯👀</t>
  </si>
  <si>
    <t>N/A detected! Command your formula to find the value! 🎮🕹</t>
  </si>
  <si>
    <t>STELLAR PERFORMANCE! The stars have nothing on you! 🌟🚀</t>
  </si>
  <si>
    <t>Game on! 🎮 Hunt for the error-busting formula. 🔍</t>
  </si>
  <si>
    <t>Data type mismatch! Swipe right on the correct datatype. 👈👉📲</t>
  </si>
  <si>
    <t>Formula's gone poof! Time for a magic formula fix! 🪄📈</t>
  </si>
  <si>
    <t>Cell fidelity: It's exclusive with our workbook! 🚫📖💕</t>
  </si>
  <si>
    <t>Lonely numbers? Unite them with cell reference friends! 👯‍♂️🔢</t>
  </si>
  <si>
    <t>Lonely text? Unite it with cell reference friends! 👯‍♂️🔢</t>
  </si>
  <si>
    <t>Cells drifting during copy? $ will pin them in place! 📌📋</t>
  </si>
  <si>
    <t>Make the number pretty! Reformat, then F9 (or fn + F9) for shine! 💅🔁</t>
  </si>
  <si>
    <t>Limbo number? Go higher, please. 🏋️‍♂️</t>
  </si>
  <si>
    <t>Number too tall? Bend it down a notch. _xD83D_⬇️</t>
  </si>
  <si>
    <t>Uh-oh, swing and a miss! Focus and retry. ⚾️🧐</t>
  </si>
  <si>
    <t>N/A – a lonely cell where your formula lost its way! 🧭💔</t>
  </si>
  <si>
    <t>A ROUND OF APPLAUSE! Your work deserves an encore! 👏👏🎉</t>
  </si>
  <si>
    <t>Your formula's flipping out! 🤸‍♂️ Coach it to stick the landing. 🎖️</t>
  </si>
  <si>
    <t>Costume mix-up! Your data needs to change into the correct datatype. 🎭✅</t>
  </si>
  <si>
    <t>This cell's single, introduce it to a formula? 💔🧮</t>
  </si>
  <si>
    <t>Forbidden cross-book cell mingling detected! 🙅‍♂️🚷</t>
  </si>
  <si>
    <t>Formulas thrive on connections! Link up those cells! 🌐🤲</t>
  </si>
  <si>
    <t>Copy chaos? Freeze cells with $, no more moves! ✋🔄</t>
  </si>
  <si>
    <t>Number outfit mix-up? Reformat, hit F9 (or fn + F9)! 🧳🔄</t>
  </si>
  <si>
    <t>Digging too deep? The correct value's higher up! 🚧⬆️</t>
  </si>
  <si>
    <t>Climbing too high? The correct value's down below! 🧗‍♂️⬇️</t>
  </si>
  <si>
    <t>That’s a negative. Try again! 🚫🔄</t>
  </si>
  <si>
    <t>N/A: Value's playing hard to get, or formula faux pas? 🎩🐰</t>
  </si>
  <si>
    <t>HOME RUN! You've hit it out of the park!  ⚾🏟️</t>
  </si>
  <si>
    <t>Jittery cell? 📱 Prescribe a calming formula. 💊</t>
  </si>
  <si>
    <t>Wrong type alert! Time for a datatype switcheroo. 🔄🔀</t>
  </si>
  <si>
    <t>Forbidden formula zone? Summon the formula wizard! 🧙‍♂️📐</t>
  </si>
  <si>
    <t>This cell's heart belongs to its home workbook! 🏠💔📉</t>
  </si>
  <si>
    <t>Ditch the DIY. Cells crave references, not solitude! 🧩🔍</t>
  </si>
  <si>
    <t>Cells changing on copy? Anchor with $ for consistency! ⚓👌</t>
  </si>
  <si>
    <t>Last season's cell? Format, then F9 (or fn + F9)! 🍂🆕</t>
  </si>
  <si>
    <t>Basement value? Uplift the value! 🏠⤴️</t>
  </si>
  <si>
    <t>Penthouse value? Downsize the digits! 🏢🔻</t>
  </si>
  <si>
    <t>Not correct! Try again! 💡🔙</t>
  </si>
  <si>
    <t>N/A blank... Formula hiccup! Time for a fix-up! 🛠️😅</t>
  </si>
  <si>
    <t>Bravo! That's some next-level excellence! 🎭🏆</t>
  </si>
  <si>
    <t>Magic mirror says: This formula's not the fairest! 🪞</t>
  </si>
  <si>
    <t>Data's two left feet? Find the right datatype dance partner. 💃🕺🎶</t>
  </si>
  <si>
    <t>Cell playing hooky? Detention with a formula tutor! 🍎📖</t>
  </si>
  <si>
    <t>Cell wanderlust? No, keep its formulas in this workbook's embrace! 🌍✋🔐</t>
  </si>
  <si>
    <t>Solo formula? Add some cell reference company! 🎉📑</t>
  </si>
  <si>
    <t>Copying cells gone rogue? Reinforce with $ for precision! 🎯💲</t>
  </si>
  <si>
    <t>Format violation? Reformat, then F9 (or fn + F9)! 🚦👔</t>
  </si>
  <si>
    <t>Number's too deep? Bring it up for air! 🌊🆙</t>
  </si>
  <si>
    <t>Number's in the clouds? Land it gently! ☁️🛬</t>
  </si>
  <si>
    <t>Incorrect! You can do better, redo! 🔄💪</t>
  </si>
  <si>
    <t>ScoreBoard for Excel</t>
  </si>
  <si>
    <t>Have fun. Don't Fail.</t>
  </si>
  <si>
    <t>Automated grading and feedback copyright ScoreboardExcel.com ©2024</t>
  </si>
  <si>
    <t>Earn points by completing shaded cells; higher value cells have distinct borders</t>
  </si>
  <si>
    <t>Answer blocks are all or nothing; correctly complete all contributing cells to earn points:</t>
  </si>
  <si>
    <t>If you accidentally drag a cell out of position, then undo. Do NOT try to drag it back.</t>
  </si>
  <si>
    <t>Detailed Feedback:</t>
  </si>
  <si>
    <t>Earned</t>
  </si>
  <si>
    <t>Possible</t>
  </si>
  <si>
    <t>Sheet</t>
  </si>
  <si>
    <t>Comment</t>
  </si>
  <si>
    <t>earned</t>
  </si>
  <si>
    <t>possible</t>
  </si>
  <si>
    <t>cell</t>
  </si>
  <si>
    <t>Press F9 to grade</t>
  </si>
  <si>
    <t>Feedback ON</t>
  </si>
  <si>
    <t>Mickey Mouse</t>
  </si>
  <si>
    <t>Cheer</t>
  </si>
  <si>
    <t>Financial Analysis Bal Sheet</t>
  </si>
  <si>
    <t>3. Respond to the questions below the balance sheet</t>
  </si>
  <si>
    <r>
      <t xml:space="preserve">1.  What </t>
    </r>
    <r>
      <rPr>
        <b/>
        <sz val="5"/>
        <color theme="0"/>
        <rFont val="Wingdings"/>
        <charset val="2"/>
      </rPr>
      <t>%</t>
    </r>
    <r>
      <rPr>
        <sz val="5"/>
        <color theme="0"/>
        <rFont val="Wingdings"/>
        <charset val="2"/>
      </rPr>
      <t xml:space="preserve"> of total assets is Target's largest asset </t>
    </r>
    <r>
      <rPr>
        <b/>
        <i/>
        <sz val="5"/>
        <color theme="0"/>
        <rFont val="Wingdings"/>
        <charset val="2"/>
      </rPr>
      <t>class</t>
    </r>
    <r>
      <rPr>
        <sz val="5"/>
        <color theme="0"/>
        <rFont val="Wingdings"/>
        <charset val="2"/>
      </rPr>
      <t xml:space="preserve"> in 2022?</t>
    </r>
    <r>
      <rPr>
        <i/>
        <sz val="5"/>
        <color theme="0"/>
        <rFont val="Wingdings"/>
        <charset val="2"/>
      </rPr>
      <t xml:space="preserve"> (reference value from above)</t>
    </r>
  </si>
  <si>
    <r>
      <t xml:space="preserve">2.  Which </t>
    </r>
    <r>
      <rPr>
        <b/>
        <i/>
        <sz val="5"/>
        <color theme="0"/>
        <rFont val="Wingdings"/>
        <charset val="2"/>
      </rPr>
      <t>specific</t>
    </r>
    <r>
      <rPr>
        <sz val="5"/>
        <color theme="0"/>
        <rFont val="Wingdings"/>
        <charset val="2"/>
      </rPr>
      <t xml:space="preserve"> asset increased the most between 2021 and 2022? </t>
    </r>
    <r>
      <rPr>
        <i/>
        <sz val="5"/>
        <color theme="0"/>
        <rFont val="Wingdings"/>
        <charset val="2"/>
      </rPr>
      <t>(select from dropdown options)</t>
    </r>
  </si>
  <si>
    <r>
      <t xml:space="preserve">3.  What does the answer from the #2 tell us about Target? </t>
    </r>
    <r>
      <rPr>
        <i/>
        <sz val="5"/>
        <color theme="0"/>
        <rFont val="Wingdings"/>
        <charset val="2"/>
      </rPr>
      <t>(select from dropdown options)</t>
    </r>
  </si>
  <si>
    <r>
      <rPr>
        <sz val="5"/>
        <color theme="0"/>
        <rFont val="Wingdings"/>
        <charset val="2"/>
      </rPr>
      <t xml:space="preserve">Prepare the budget for University Apparel making </t>
    </r>
    <r>
      <rPr>
        <b/>
        <sz val="5"/>
        <color theme="0"/>
        <rFont val="Wingdings"/>
        <charset val="2"/>
      </rPr>
      <t xml:space="preserve">efficient </t>
    </r>
    <r>
      <rPr>
        <sz val="5"/>
        <color theme="0"/>
        <rFont val="Wingdings"/>
        <charset val="2"/>
      </rPr>
      <t>use of Excel.  Use formulas where appropriate.  Do not add or delete rows or columns.</t>
    </r>
  </si>
  <si>
    <r>
      <rPr>
        <b/>
        <sz val="5"/>
        <color theme="0"/>
        <rFont val="Wingdings"/>
        <charset val="2"/>
      </rPr>
      <t xml:space="preserve">End Inventory Calculations </t>
    </r>
    <r>
      <rPr>
        <sz val="5"/>
        <color theme="0"/>
        <rFont val="Wingdings"/>
        <charset val="2"/>
      </rPr>
      <t>(use the white space to do your calculations and link your final calcuation to the appropriate cell above.)  Someone looking at a printout of this file should be able to understand how you arrived at your calculation.  They would not see your formula.</t>
    </r>
  </si>
  <si>
    <r>
      <t xml:space="preserve">Use </t>
    </r>
    <r>
      <rPr>
        <b/>
        <sz val="5"/>
        <color theme="0"/>
        <rFont val="Wingdings"/>
        <charset val="2"/>
      </rPr>
      <t>accrual accounting</t>
    </r>
    <r>
      <rPr>
        <sz val="5"/>
        <color theme="0"/>
        <rFont val="Wingdings"/>
        <charset val="2"/>
      </rPr>
      <t xml:space="preserve"> to build the Operating Expense Budget.  Remember in accrual accounting, expenses are recognized in the period "incurred."  Expenses are matched to the period their related revenue is recognized and not necessarily when the cash is paid.</t>
    </r>
  </si>
  <si>
    <t>Pivot Top Corner</t>
  </si>
  <si>
    <t>Pivot Model</t>
  </si>
  <si>
    <t>Bakery Pivots</t>
  </si>
  <si>
    <t>LoanPayment</t>
  </si>
  <si>
    <r>
      <rPr>
        <b/>
        <sz val="5"/>
        <color theme="0"/>
        <rFont val="Wingdings"/>
        <charset val="2"/>
      </rPr>
      <t>Annual Loan Payment</t>
    </r>
    <r>
      <rPr>
        <sz val="5"/>
        <color theme="0"/>
        <rFont val="Wingdings"/>
        <charset val="2"/>
      </rPr>
      <t>:  Use the formula above to compute the annual loan payment.  Format answers as accounting with 0 decimal places</t>
    </r>
  </si>
  <si>
    <r>
      <t xml:space="preserve">Note that the interest rate is </t>
    </r>
    <r>
      <rPr>
        <i/>
        <sz val="5"/>
        <color theme="0"/>
        <rFont val="Wingdings"/>
        <charset val="2"/>
      </rPr>
      <t>i</t>
    </r>
    <r>
      <rPr>
        <sz val="5"/>
        <color theme="0"/>
        <rFont val="Wingdings"/>
        <charset val="2"/>
      </rPr>
      <t xml:space="preserve">, the amount borrowed is </t>
    </r>
    <r>
      <rPr>
        <i/>
        <sz val="5"/>
        <color theme="0"/>
        <rFont val="Wingdings"/>
        <charset val="2"/>
      </rPr>
      <t>p</t>
    </r>
    <r>
      <rPr>
        <sz val="5"/>
        <color theme="0"/>
        <rFont val="Wingdings"/>
        <charset val="2"/>
      </rPr>
      <t xml:space="preserve">, and the number of payments is </t>
    </r>
    <r>
      <rPr>
        <i/>
        <sz val="5"/>
        <color theme="0"/>
        <rFont val="Wingdings"/>
        <charset val="2"/>
      </rPr>
      <t>n</t>
    </r>
    <r>
      <rPr>
        <sz val="5"/>
        <color theme="0"/>
        <rFont val="Wingdings"/>
        <charset val="2"/>
      </rPr>
      <t>.  Also note that the equation is asking for negative n (-n)</t>
    </r>
  </si>
  <si>
    <r>
      <rPr>
        <b/>
        <sz val="5"/>
        <color theme="0"/>
        <rFont val="Wingdings"/>
        <charset val="2"/>
      </rPr>
      <t>Monthly Loan Payment</t>
    </r>
    <r>
      <rPr>
        <sz val="5"/>
        <color theme="0"/>
        <rFont val="Wingdings"/>
        <charset val="2"/>
      </rPr>
      <t>:  Compute the monthly payment.  Reference 12 instead of typing it. Format answer as accounting with 0 decimal places</t>
    </r>
  </si>
  <si>
    <r>
      <rPr>
        <b/>
        <sz val="5"/>
        <color theme="0"/>
        <rFont val="Wingdings"/>
        <charset val="2"/>
      </rPr>
      <t>Average Monthly Loan Payment:</t>
    </r>
    <r>
      <rPr>
        <sz val="5"/>
        <color theme="0"/>
        <rFont val="Wingdings"/>
        <charset val="2"/>
      </rPr>
      <t xml:space="preserve"> Use Excel functions to compute the average Monthly Loan Payment.  Use shortcut keys to select the data.</t>
    </r>
  </si>
  <si>
    <r>
      <rPr>
        <b/>
        <sz val="5"/>
        <color theme="0"/>
        <rFont val="Wingdings"/>
        <charset val="2"/>
      </rPr>
      <t>Above / Below Monthly Average:</t>
    </r>
    <r>
      <rPr>
        <sz val="5"/>
        <color theme="0"/>
        <rFont val="Wingdings"/>
        <charset val="2"/>
      </rPr>
      <t xml:space="preserve"> If an account's monthly loan payment is above the average, display 'Above'.  If not, display 'Below'. </t>
    </r>
  </si>
  <si>
    <t>Mickey@disney.edu</t>
  </si>
  <si>
    <t>Dr. Frost</t>
  </si>
  <si>
    <t>OU</t>
  </si>
  <si>
    <t>Analytics</t>
  </si>
  <si>
    <t>This assignment was created by Scoreboard Excel 12.61.</t>
  </si>
  <si>
    <t>CTLA_Exercises-2024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</si>
</sst>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quot;Answer Block&quot;;&quot;Answer Block&quot;;&quot;Answer Block&quot;;&quot;Answer Block&quot;"/>
    <numFmt numFmtId="168" formatCode="_(* #,##0_);_(* \(#,##0\);_(* &quot;-&quot;??_);_(@_)"/>
    <numFmt numFmtId="169" formatCode="0.0000E+00"/>
  </numFmts>
  <fonts count="41" x14ac:knownFonts="1">
    <font>
      <sz val="12"/>
      <color theme="1"/>
      <name val="Aptos Narrow"/>
      <family val="2"/>
      <scheme val="minor"/>
    </font>
    <font>
      <sz val="12"/>
      <color theme="1"/>
      <name val="Aptos Narrow"/>
      <family val="2"/>
      <scheme val="minor"/>
    </font>
    <font>
      <b/>
      <sz val="12"/>
      <color theme="0"/>
      <name val="Aptos Narrow"/>
      <family val="2"/>
      <scheme val="minor"/>
    </font>
    <font>
      <b/>
      <sz val="12"/>
      <color theme="1"/>
      <name val="Aptos Narrow"/>
      <family val="2"/>
      <scheme val="minor"/>
    </font>
    <font>
      <sz val="12"/>
      <color theme="0"/>
      <name val="Aptos Narrow"/>
      <family val="2"/>
      <scheme val="minor"/>
    </font>
    <font>
      <b/>
      <sz val="14"/>
      <color theme="1"/>
      <name val="Aptos Narrow"/>
      <scheme val="minor"/>
    </font>
    <font>
      <sz val="12"/>
      <color theme="1"/>
      <name val="Aptos Narrow"/>
      <scheme val="minor"/>
    </font>
    <font>
      <i/>
      <sz val="11"/>
      <color theme="1"/>
      <name val="Aptos Narrow"/>
      <scheme val="minor"/>
    </font>
    <font>
      <b/>
      <sz val="12"/>
      <color theme="0"/>
      <name val="Aptos Narrow"/>
      <scheme val="minor"/>
    </font>
    <font>
      <sz val="12"/>
      <color theme="0"/>
      <name val="Aptos Narrow"/>
      <scheme val="minor"/>
    </font>
    <font>
      <sz val="11"/>
      <color theme="1"/>
      <name val="Aptos Narrow"/>
      <family val="2"/>
      <scheme val="minor"/>
    </font>
    <font>
      <b/>
      <sz val="12"/>
      <color theme="1"/>
      <name val="Aptos Narrow"/>
      <scheme val="minor"/>
    </font>
    <font>
      <b/>
      <sz val="11"/>
      <color theme="1"/>
      <name val="Aptos Narrow"/>
      <family val="2"/>
      <scheme val="minor"/>
    </font>
    <font>
      <sz val="11"/>
      <color theme="1"/>
      <name val="Aptos Narrow (Body)"/>
    </font>
    <font>
      <b/>
      <sz val="11"/>
      <color theme="1"/>
      <name val="Aptos Narrow"/>
      <scheme val="minor"/>
    </font>
    <font>
      <b/>
      <i/>
      <sz val="11"/>
      <color theme="1"/>
      <name val="Aptos Narrow"/>
      <scheme val="minor"/>
    </font>
    <font>
      <i/>
      <sz val="10"/>
      <color theme="1"/>
      <name val="Aptos Narrow (Body)"/>
    </font>
    <font>
      <i/>
      <sz val="10"/>
      <color theme="1"/>
      <name val="Aptos Narrow"/>
      <scheme val="minor"/>
    </font>
    <font>
      <i/>
      <sz val="9"/>
      <color theme="1"/>
      <name val="Aptos Narrow"/>
      <scheme val="minor"/>
    </font>
    <font>
      <b/>
      <sz val="14"/>
      <color theme="1"/>
      <name val="Aptos Narrow"/>
      <family val="2"/>
      <scheme val="minor"/>
    </font>
    <font>
      <sz val="14"/>
      <color theme="1"/>
      <name val="Aptos Narrow"/>
      <family val="2"/>
      <scheme val="minor"/>
    </font>
    <font>
      <sz val="10"/>
      <color rgb="FF000000"/>
      <name val="Tahoma"/>
      <family val="2"/>
    </font>
    <font>
      <b/>
      <sz val="12"/>
      <color theme="1"/>
      <name val="Arial"/>
      <family val="2"/>
    </font>
    <font>
      <sz val="12"/>
      <color theme="1"/>
      <name val="Arial"/>
      <family val="2"/>
    </font>
    <font>
      <i/>
      <sz val="12"/>
      <color theme="1"/>
      <name val="Aptos Narrow"/>
      <family val="2"/>
      <scheme val="minor"/>
    </font>
    <font>
      <b/>
      <sz val="14"/>
      <color rgb="FF000000"/>
      <name val="Aptos Narrow"/>
      <family val="2"/>
      <scheme val="minor"/>
    </font>
    <font>
      <sz val="14"/>
      <color rgb="FF000000"/>
      <name val="Aptos Narrow"/>
      <family val="2"/>
      <scheme val="minor"/>
    </font>
    <font>
      <sz val="16"/>
      <color theme="1"/>
      <name val="Aptos Narrow"/>
      <family val="2"/>
      <scheme val="minor"/>
    </font>
    <font>
      <sz val="20"/>
      <color theme="1"/>
      <name val="Aptos Narrow"/>
      <family val="2"/>
      <scheme val="minor"/>
    </font>
    <font>
      <i/>
      <sz val="16"/>
      <color theme="1"/>
      <name val="Aptos Narrow"/>
      <family val="2"/>
      <scheme val="minor"/>
    </font>
    <font>
      <sz val="26"/>
      <color theme="1"/>
      <name val="Aptos Narrow"/>
      <family val="2"/>
      <scheme val="minor"/>
    </font>
    <font>
      <sz val="22"/>
      <color theme="1"/>
      <name val="Aptos Narrow"/>
      <family val="2"/>
      <scheme val="minor"/>
    </font>
    <font>
      <sz val="11"/>
      <color rgb="FF000000"/>
      <name val="Aptos Narrow"/>
      <family val="2"/>
      <scheme val="minor"/>
    </font>
    <font>
      <sz val="14"/>
      <color rgb="FFFF0000"/>
      <name val="Aptos Narrow"/>
      <family val="2"/>
      <scheme val="minor"/>
    </font>
    <font>
      <b/>
      <sz val="24"/>
      <color theme="1"/>
      <name val="Aptos Narrow"/>
      <family val="2"/>
      <scheme val="minor"/>
    </font>
    <font>
      <b/>
      <sz val="20"/>
      <color theme="1"/>
      <name val="Aptos Narrow"/>
      <scheme val="minor"/>
    </font>
    <font>
      <sz val="5"/>
      <color theme="0"/>
      <name val="Wingdings"/>
      <charset val="2"/>
    </font>
    <font>
      <b/>
      <sz val="5"/>
      <color theme="0"/>
      <name val="Wingdings"/>
      <charset val="2"/>
    </font>
    <font>
      <i/>
      <sz val="5"/>
      <color theme="0"/>
      <name val="Wingdings"/>
      <charset val="2"/>
    </font>
    <font>
      <b/>
      <i/>
      <sz val="5"/>
      <color theme="0"/>
      <name val="Wingdings"/>
      <charset val="2"/>
    </font>
    <font>
      <b/>
      <i/>
      <sz val="12"/>
      <color rgb="FFFF0000"/>
      <name val="Aptos Narrow"/>
      <scheme val="minor"/>
    </font>
  </fonts>
  <fills count="15">
    <fill>
      <patternFill patternType="none"/>
    </fill>
    <fill>
      <patternFill patternType="gray125"/>
    </fill>
    <fill>
      <patternFill patternType="solid">
        <fgColor theme="6" tint="-0.499984740745262"/>
        <bgColor indexed="64"/>
      </patternFill>
    </fill>
    <fill>
      <patternFill patternType="solid">
        <fgColor theme="9" tint="-0.249977111117893"/>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003300"/>
        <bgColor indexed="64"/>
      </patternFill>
    </fill>
    <fill>
      <patternFill patternType="solid">
        <fgColor rgb="FFD8BE91"/>
        <bgColor indexed="64"/>
      </patternFill>
    </fill>
    <fill>
      <patternFill patternType="solid">
        <fgColor rgb="FFFE99CB"/>
        <bgColor indexed="64"/>
      </patternFill>
    </fill>
    <fill>
      <patternFill patternType="solid">
        <fgColor rgb="FF98EFF9"/>
        <bgColor indexed="64"/>
      </patternFill>
    </fill>
    <fill>
      <patternFill patternType="lightGrid">
        <fgColor theme="0" tint="-0.34998626667073579"/>
        <bgColor theme="0"/>
      </patternFill>
    </fill>
    <fill>
      <patternFill patternType="solid">
        <fgColor rgb="FFFFFFFF"/>
        <bgColor rgb="FFFFFFFF"/>
      </patternFill>
    </fill>
    <fill>
      <patternFill patternType="solid">
        <fgColor rgb="FFFFFFFF"/>
        <bgColor indexed="64"/>
      </patternFill>
    </fill>
    <fill>
      <patternFill patternType="solid">
        <fgColor rgb="FFFFE699"/>
        <bgColor indexed="64"/>
      </patternFill>
    </fill>
    <fill>
      <patternFill patternType="solid">
        <fgColor rgb="FFFFFF64"/>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style="thin">
        <color indexed="64"/>
      </right>
      <top/>
      <bottom style="thin">
        <color indexed="64"/>
      </bottom>
      <diagonal/>
    </border>
    <border>
      <left style="thin">
        <color auto="1"/>
      </left>
      <right style="thin">
        <color auto="1"/>
      </right>
      <top/>
      <bottom/>
      <diagonal/>
    </border>
    <border>
      <left style="thin">
        <color indexed="40"/>
      </left>
      <right style="thin">
        <color indexed="40"/>
      </right>
      <top style="thin">
        <color indexed="40"/>
      </top>
      <bottom style="thin">
        <color indexed="40"/>
      </bottom>
      <diagonal/>
    </border>
    <border>
      <left style="double">
        <color indexed="40"/>
      </left>
      <right style="double">
        <color indexed="40"/>
      </right>
      <top style="double">
        <color indexed="40"/>
      </top>
      <bottom style="double">
        <color indexed="40"/>
      </bottom>
      <diagonal/>
    </border>
    <border>
      <left style="dashDot">
        <color indexed="8"/>
      </left>
      <right style="dashDot">
        <color indexed="8"/>
      </right>
      <top style="dashDot">
        <color indexed="8"/>
      </top>
      <bottom style="dashDot">
        <color indexed="8"/>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cellStyleXfs>
  <cellXfs count="334">
    <xf numFmtId="0" fontId="0" fillId="0" borderId="0" xfId="0"/>
    <xf numFmtId="0" fontId="5" fillId="0" borderId="0" xfId="0" applyFont="1"/>
    <xf numFmtId="0" fontId="6" fillId="0" borderId="0" xfId="0" applyFont="1"/>
    <xf numFmtId="0" fontId="6" fillId="0" borderId="0" xfId="0" applyFont="1" applyAlignment="1">
      <alignment horizontal="left" indent="1"/>
    </xf>
    <xf numFmtId="0" fontId="7" fillId="0" borderId="0" xfId="0" applyFont="1" applyAlignment="1">
      <alignment horizontal="left" indent="1"/>
    </xf>
    <xf numFmtId="0" fontId="8" fillId="2" borderId="1" xfId="0" applyFont="1" applyFill="1" applyBorder="1" applyAlignment="1">
      <alignment horizontal="center"/>
    </xf>
    <xf numFmtId="0" fontId="9" fillId="3" borderId="1" xfId="0" applyFont="1" applyFill="1" applyBorder="1" applyAlignment="1">
      <alignment horizontal="center"/>
    </xf>
    <xf numFmtId="0" fontId="9" fillId="3" borderId="2" xfId="0" applyFont="1" applyFill="1" applyBorder="1" applyAlignment="1">
      <alignment horizontal="center"/>
    </xf>
    <xf numFmtId="0" fontId="6" fillId="0" borderId="1" xfId="4" applyFont="1" applyBorder="1"/>
    <xf numFmtId="164" fontId="6" fillId="0" borderId="1" xfId="1" applyNumberFormat="1" applyFont="1" applyFill="1" applyBorder="1" applyAlignment="1">
      <alignment horizontal="right"/>
    </xf>
    <xf numFmtId="0" fontId="11" fillId="0" borderId="1" xfId="4" applyFont="1" applyBorder="1" applyAlignment="1">
      <alignment horizontal="right"/>
    </xf>
    <xf numFmtId="0" fontId="10" fillId="0" borderId="0" xfId="4"/>
    <xf numFmtId="0" fontId="12" fillId="5" borderId="3" xfId="4" applyFont="1" applyFill="1" applyBorder="1"/>
    <xf numFmtId="0" fontId="10" fillId="5" borderId="4" xfId="4" applyFill="1" applyBorder="1"/>
    <xf numFmtId="0" fontId="10" fillId="5" borderId="5" xfId="4" applyFill="1" applyBorder="1"/>
    <xf numFmtId="0" fontId="10" fillId="5" borderId="6" xfId="4" applyFill="1" applyBorder="1"/>
    <xf numFmtId="0" fontId="10" fillId="5" borderId="0" xfId="4" applyFill="1"/>
    <xf numFmtId="0" fontId="10" fillId="5" borderId="7" xfId="4" applyFill="1" applyBorder="1"/>
    <xf numFmtId="0" fontId="10" fillId="5" borderId="8" xfId="4" applyFill="1" applyBorder="1" applyAlignment="1">
      <alignment horizontal="left" vertical="top" wrapText="1"/>
    </xf>
    <xf numFmtId="0" fontId="10" fillId="5" borderId="9" xfId="4" applyFill="1" applyBorder="1" applyAlignment="1">
      <alignment horizontal="left" vertical="top" wrapText="1"/>
    </xf>
    <xf numFmtId="0" fontId="10" fillId="5" borderId="10" xfId="4" applyFill="1" applyBorder="1" applyAlignment="1">
      <alignment horizontal="left" vertical="top" wrapText="1"/>
    </xf>
    <xf numFmtId="0" fontId="12" fillId="0" borderId="0" xfId="4" applyFont="1" applyAlignment="1">
      <alignment horizontal="center"/>
    </xf>
    <xf numFmtId="0" fontId="12" fillId="0" borderId="0" xfId="4" applyFont="1"/>
    <xf numFmtId="0" fontId="12" fillId="0" borderId="0" xfId="4" applyFont="1" applyAlignment="1">
      <alignment horizontal="center"/>
    </xf>
    <xf numFmtId="164" fontId="10" fillId="0" borderId="0" xfId="5" applyNumberFormat="1" applyFont="1" applyAlignment="1"/>
    <xf numFmtId="164" fontId="10" fillId="0" borderId="11" xfId="5" applyNumberFormat="1" applyFont="1" applyBorder="1" applyAlignment="1"/>
    <xf numFmtId="0" fontId="12" fillId="0" borderId="0" xfId="4" applyFont="1" applyAlignment="1">
      <alignment horizontal="left" indent="1"/>
    </xf>
    <xf numFmtId="164" fontId="10" fillId="0" borderId="0" xfId="5" applyNumberFormat="1" applyFont="1" applyFill="1" applyAlignment="1"/>
    <xf numFmtId="165" fontId="10" fillId="0" borderId="0" xfId="6" applyNumberFormat="1" applyFont="1" applyFill="1" applyAlignment="1"/>
    <xf numFmtId="164" fontId="10" fillId="0" borderId="0" xfId="5" applyNumberFormat="1" applyFont="1" applyFill="1"/>
    <xf numFmtId="165" fontId="10" fillId="0" borderId="0" xfId="6" applyNumberFormat="1" applyFont="1" applyFill="1"/>
    <xf numFmtId="0" fontId="10" fillId="0" borderId="0" xfId="4" applyAlignment="1">
      <alignment horizontal="left" indent="1"/>
    </xf>
    <xf numFmtId="164" fontId="12" fillId="0" borderId="12" xfId="5" applyNumberFormat="1" applyFont="1" applyBorder="1" applyAlignment="1"/>
    <xf numFmtId="166" fontId="10" fillId="0" borderId="0" xfId="4" applyNumberFormat="1"/>
    <xf numFmtId="164" fontId="10" fillId="0" borderId="0" xfId="5" applyNumberFormat="1" applyFont="1" applyBorder="1" applyAlignment="1"/>
    <xf numFmtId="165" fontId="10" fillId="0" borderId="0" xfId="6" applyNumberFormat="1" applyFont="1" applyFill="1" applyBorder="1" applyAlignment="1"/>
    <xf numFmtId="164" fontId="10" fillId="0" borderId="0" xfId="5" applyNumberFormat="1" applyFont="1" applyFill="1" applyBorder="1"/>
    <xf numFmtId="165" fontId="10" fillId="0" borderId="0" xfId="6" applyNumberFormat="1" applyFont="1" applyFill="1" applyBorder="1"/>
    <xf numFmtId="164" fontId="10" fillId="0" borderId="0" xfId="5" applyNumberFormat="1" applyFont="1"/>
    <xf numFmtId="0" fontId="17" fillId="0" borderId="0" xfId="4" applyFont="1"/>
    <xf numFmtId="0" fontId="10" fillId="0" borderId="0" xfId="0" applyFont="1"/>
    <xf numFmtId="165" fontId="10" fillId="0" borderId="0" xfId="0" applyNumberFormat="1" applyFont="1"/>
    <xf numFmtId="165" fontId="10" fillId="0" borderId="0" xfId="4" applyNumberFormat="1"/>
    <xf numFmtId="0" fontId="10" fillId="0" borderId="0" xfId="4" applyAlignment="1">
      <alignment horizontal="left" vertical="top"/>
    </xf>
    <xf numFmtId="0" fontId="7" fillId="0" borderId="0" xfId="4" applyFont="1" applyAlignment="1">
      <alignment horizontal="left"/>
    </xf>
    <xf numFmtId="0" fontId="12" fillId="0" borderId="0" xfId="0" applyFont="1"/>
    <xf numFmtId="0" fontId="18" fillId="0" borderId="0" xfId="0" applyFont="1"/>
    <xf numFmtId="0" fontId="19" fillId="0" borderId="0" xfId="0" applyFont="1" applyAlignment="1">
      <alignment horizontal="center"/>
    </xf>
    <xf numFmtId="0" fontId="20" fillId="0" borderId="0" xfId="0" applyFont="1" applyAlignment="1">
      <alignment horizontal="center"/>
    </xf>
    <xf numFmtId="0" fontId="0" fillId="0" borderId="0" xfId="0" applyAlignment="1">
      <alignment horizontal="left" wrapText="1"/>
    </xf>
    <xf numFmtId="0" fontId="3" fillId="0" borderId="1" xfId="0" applyFont="1" applyBorder="1"/>
    <xf numFmtId="0" fontId="3" fillId="0" borderId="13" xfId="0" applyFont="1" applyBorder="1"/>
    <xf numFmtId="0" fontId="3" fillId="0" borderId="14" xfId="0" applyFont="1" applyBorder="1"/>
    <xf numFmtId="0" fontId="3" fillId="0" borderId="15" xfId="0" applyFont="1" applyBorder="1"/>
    <xf numFmtId="0" fontId="3" fillId="0" borderId="2" xfId="0" applyFont="1" applyBorder="1"/>
    <xf numFmtId="0" fontId="0" fillId="0" borderId="1" xfId="0" applyBorder="1"/>
    <xf numFmtId="164" fontId="0" fillId="0" borderId="1" xfId="2" applyNumberFormat="1" applyFont="1" applyBorder="1"/>
    <xf numFmtId="164" fontId="0" fillId="0" borderId="13" xfId="2" applyNumberFormat="1" applyFont="1" applyBorder="1"/>
    <xf numFmtId="164" fontId="0" fillId="0" borderId="2" xfId="2" applyNumberFormat="1" applyFont="1" applyBorder="1"/>
    <xf numFmtId="0" fontId="0" fillId="0" borderId="1" xfId="0" applyBorder="1" applyAlignment="1">
      <alignment horizontal="left" indent="1"/>
    </xf>
    <xf numFmtId="0" fontId="0" fillId="0" borderId="0" xfId="0" quotePrefix="1" applyAlignment="1">
      <alignment horizontal="left" wrapText="1"/>
    </xf>
    <xf numFmtId="0" fontId="12" fillId="0" borderId="1" xfId="0" applyFont="1" applyBorder="1"/>
    <xf numFmtId="0" fontId="0" fillId="0" borderId="13" xfId="0" applyBorder="1"/>
    <xf numFmtId="0" fontId="0" fillId="0" borderId="14" xfId="0" applyBorder="1"/>
    <xf numFmtId="0" fontId="0" fillId="0" borderId="15" xfId="0" applyBorder="1"/>
    <xf numFmtId="0" fontId="0" fillId="0" borderId="2" xfId="0" applyBorder="1"/>
    <xf numFmtId="0" fontId="0" fillId="0" borderId="13" xfId="0" applyBorder="1"/>
    <xf numFmtId="0" fontId="0" fillId="0" borderId="2" xfId="0" applyBorder="1"/>
    <xf numFmtId="0" fontId="0" fillId="0" borderId="13" xfId="0" quotePrefix="1" applyBorder="1"/>
    <xf numFmtId="0" fontId="0" fillId="0" borderId="2" xfId="0" quotePrefix="1" applyBorder="1"/>
    <xf numFmtId="0" fontId="0" fillId="0" borderId="13" xfId="0" applyBorder="1" applyAlignment="1">
      <alignment horizontal="left"/>
    </xf>
    <xf numFmtId="0" fontId="0" fillId="0" borderId="2" xfId="0" applyBorder="1" applyAlignment="1">
      <alignment horizontal="left"/>
    </xf>
    <xf numFmtId="0" fontId="0" fillId="0" borderId="13" xfId="0" quotePrefix="1" applyBorder="1" applyAlignment="1">
      <alignment horizontal="left"/>
    </xf>
    <xf numFmtId="0" fontId="0" fillId="0" borderId="0" xfId="0" applyAlignment="1">
      <alignment horizontal="center"/>
    </xf>
    <xf numFmtId="9" fontId="0" fillId="0" borderId="0" xfId="0" applyNumberFormat="1"/>
    <xf numFmtId="0" fontId="0" fillId="0" borderId="0" xfId="0" applyAlignment="1">
      <alignment wrapText="1"/>
    </xf>
    <xf numFmtId="0" fontId="0" fillId="0" borderId="1" xfId="0" applyBorder="1"/>
    <xf numFmtId="0" fontId="0" fillId="0" borderId="2" xfId="0" quotePrefix="1" applyBorder="1" applyAlignment="1">
      <alignment horizontal="left"/>
    </xf>
    <xf numFmtId="0" fontId="0" fillId="0" borderId="1" xfId="0" applyBorder="1" applyAlignment="1">
      <alignment horizontal="left"/>
    </xf>
    <xf numFmtId="0" fontId="0" fillId="0" borderId="1" xfId="0" quotePrefix="1"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18" xfId="0" applyBorder="1"/>
    <xf numFmtId="0" fontId="0" fillId="0" borderId="16" xfId="0" applyBorder="1"/>
    <xf numFmtId="0" fontId="0" fillId="0" borderId="1" xfId="0" applyBorder="1" applyAlignment="1">
      <alignment horizontal="left"/>
    </xf>
    <xf numFmtId="0" fontId="12" fillId="0" borderId="13" xfId="0" applyFont="1" applyBorder="1"/>
    <xf numFmtId="0" fontId="12" fillId="0" borderId="14" xfId="0" applyFont="1" applyBorder="1"/>
    <xf numFmtId="0" fontId="12" fillId="0" borderId="15" xfId="0" applyFont="1" applyBorder="1"/>
    <xf numFmtId="0" fontId="12" fillId="0" borderId="2" xfId="0" applyFont="1" applyBorder="1"/>
    <xf numFmtId="0" fontId="0" fillId="0" borderId="0" xfId="0" quotePrefix="1"/>
    <xf numFmtId="164" fontId="0" fillId="0" borderId="0" xfId="2" applyNumberFormat="1" applyFont="1"/>
    <xf numFmtId="168" fontId="12" fillId="0" borderId="14" xfId="1" applyNumberFormat="1" applyFont="1" applyBorder="1"/>
    <xf numFmtId="168" fontId="12" fillId="0" borderId="15" xfId="1" applyNumberFormat="1" applyFont="1" applyBorder="1"/>
    <xf numFmtId="0" fontId="0" fillId="0" borderId="1" xfId="0" quotePrefix="1" applyBorder="1"/>
    <xf numFmtId="164" fontId="0" fillId="0" borderId="19" xfId="2" applyNumberFormat="1" applyFont="1" applyBorder="1"/>
    <xf numFmtId="0" fontId="19" fillId="5" borderId="16" xfId="7" applyFont="1" applyFill="1" applyBorder="1" applyAlignment="1">
      <alignment horizontal="left"/>
    </xf>
    <xf numFmtId="0" fontId="19" fillId="5" borderId="20" xfId="7" applyFont="1" applyFill="1" applyBorder="1" applyAlignment="1">
      <alignment horizontal="left"/>
    </xf>
    <xf numFmtId="0" fontId="19" fillId="5" borderId="17" xfId="7" applyFont="1" applyFill="1" applyBorder="1" applyAlignment="1">
      <alignment horizontal="left"/>
    </xf>
    <xf numFmtId="0" fontId="1" fillId="5" borderId="21" xfId="7" applyFill="1" applyBorder="1" applyAlignment="1">
      <alignment horizontal="left"/>
    </xf>
    <xf numFmtId="0" fontId="1" fillId="5" borderId="0" xfId="7" applyFill="1" applyAlignment="1">
      <alignment horizontal="left"/>
    </xf>
    <xf numFmtId="0" fontId="1" fillId="5" borderId="22" xfId="7" applyFill="1" applyBorder="1" applyAlignment="1">
      <alignment horizontal="left"/>
    </xf>
    <xf numFmtId="0" fontId="1" fillId="5" borderId="21" xfId="7" applyFill="1" applyBorder="1" applyAlignment="1">
      <alignment horizontal="left"/>
    </xf>
    <xf numFmtId="0" fontId="1" fillId="5" borderId="0" xfId="7" applyFill="1" applyAlignment="1">
      <alignment horizontal="left"/>
    </xf>
    <xf numFmtId="0" fontId="1" fillId="5" borderId="22" xfId="7" applyFill="1" applyBorder="1" applyAlignment="1">
      <alignment horizontal="left"/>
    </xf>
    <xf numFmtId="0" fontId="1" fillId="5" borderId="23" xfId="7" applyFill="1" applyBorder="1" applyAlignment="1">
      <alignment horizontal="left"/>
    </xf>
    <xf numFmtId="0" fontId="1" fillId="5" borderId="11" xfId="7" applyFill="1" applyBorder="1" applyAlignment="1">
      <alignment horizontal="left"/>
    </xf>
    <xf numFmtId="0" fontId="1" fillId="5" borderId="24" xfId="7" applyFill="1" applyBorder="1" applyAlignment="1">
      <alignment horizontal="left"/>
    </xf>
    <xf numFmtId="0" fontId="22" fillId="0" borderId="1" xfId="0" applyFont="1" applyBorder="1" applyAlignment="1">
      <alignment horizontal="center"/>
    </xf>
    <xf numFmtId="0" fontId="23" fillId="0" borderId="1" xfId="0" applyFont="1" applyBorder="1" applyAlignment="1">
      <alignment horizontal="left"/>
    </xf>
    <xf numFmtId="0" fontId="23" fillId="0" borderId="1" xfId="0" applyFont="1" applyBorder="1" applyAlignment="1">
      <alignment horizontal="center"/>
    </xf>
    <xf numFmtId="44" fontId="23" fillId="0" borderId="1" xfId="2" applyFont="1" applyBorder="1"/>
    <xf numFmtId="44" fontId="23" fillId="4" borderId="1" xfId="2" applyFont="1" applyFill="1" applyBorder="1" applyAlignment="1">
      <alignment horizontal="left"/>
    </xf>
    <xf numFmtId="0" fontId="20" fillId="0" borderId="0" xfId="4" applyFont="1" applyAlignment="1">
      <alignment horizontal="left"/>
    </xf>
    <xf numFmtId="0" fontId="3" fillId="5" borderId="21" xfId="7" applyFont="1" applyFill="1" applyBorder="1" applyAlignment="1">
      <alignment horizontal="left"/>
    </xf>
    <xf numFmtId="0" fontId="1" fillId="5" borderId="21" xfId="7" applyFill="1" applyBorder="1" applyAlignment="1">
      <alignment horizontal="left" indent="1"/>
    </xf>
    <xf numFmtId="0" fontId="1" fillId="5" borderId="0" xfId="7" applyFill="1" applyAlignment="1">
      <alignment horizontal="left" indent="1"/>
    </xf>
    <xf numFmtId="0" fontId="1" fillId="5" borderId="22" xfId="7" applyFill="1" applyBorder="1" applyAlignment="1">
      <alignment horizontal="left" indent="1"/>
    </xf>
    <xf numFmtId="0" fontId="1" fillId="5" borderId="21" xfId="7" applyFill="1" applyBorder="1" applyAlignment="1">
      <alignment horizontal="left" indent="2"/>
    </xf>
    <xf numFmtId="0" fontId="1" fillId="5" borderId="0" xfId="7" applyFill="1" applyAlignment="1">
      <alignment horizontal="left" indent="2"/>
    </xf>
    <xf numFmtId="0" fontId="1" fillId="5" borderId="22" xfId="7" applyFill="1" applyBorder="1" applyAlignment="1">
      <alignment horizontal="left" indent="2"/>
    </xf>
    <xf numFmtId="0" fontId="1" fillId="5" borderId="21" xfId="7" applyFill="1" applyBorder="1" applyAlignment="1">
      <alignment horizontal="left" indent="1"/>
    </xf>
    <xf numFmtId="0" fontId="1" fillId="5" borderId="23" xfId="7" applyFill="1" applyBorder="1" applyAlignment="1">
      <alignment horizontal="left" indent="1"/>
    </xf>
    <xf numFmtId="0" fontId="1" fillId="0" borderId="0" xfId="4" applyFont="1"/>
    <xf numFmtId="0" fontId="2" fillId="6" borderId="1" xfId="7" applyFont="1" applyFill="1" applyBorder="1" applyAlignment="1">
      <alignment horizontal="center"/>
    </xf>
    <xf numFmtId="10" fontId="1" fillId="0" borderId="0" xfId="7" applyNumberFormat="1"/>
    <xf numFmtId="0" fontId="1" fillId="0" borderId="0" xfId="7"/>
    <xf numFmtId="1" fontId="1" fillId="0" borderId="1" xfId="7" applyNumberFormat="1" applyBorder="1"/>
    <xf numFmtId="1" fontId="1" fillId="0" borderId="0" xfId="7" applyNumberFormat="1"/>
    <xf numFmtId="0" fontId="2" fillId="6" borderId="1" xfId="7" applyFont="1" applyFill="1" applyBorder="1" applyAlignment="1">
      <alignment horizontal="center" wrapText="1"/>
    </xf>
    <xf numFmtId="0" fontId="2" fillId="6" borderId="25" xfId="7" applyFont="1" applyFill="1" applyBorder="1" applyAlignment="1">
      <alignment horizontal="center" wrapText="1"/>
    </xf>
    <xf numFmtId="0" fontId="1" fillId="0" borderId="1" xfId="7" applyBorder="1" applyAlignment="1">
      <alignment horizontal="center" vertical="center"/>
    </xf>
    <xf numFmtId="164" fontId="1" fillId="0" borderId="1" xfId="8" applyNumberFormat="1" applyFont="1" applyBorder="1" applyAlignment="1">
      <alignment horizontal="center" vertical="center"/>
    </xf>
    <xf numFmtId="0" fontId="1" fillId="0" borderId="1" xfId="4" applyFont="1" applyBorder="1" applyAlignment="1">
      <alignment horizontal="center" vertical="center"/>
    </xf>
    <xf numFmtId="164" fontId="1" fillId="0" borderId="1" xfId="5" applyNumberFormat="1" applyFont="1" applyBorder="1" applyAlignment="1">
      <alignment horizontal="center" vertical="center"/>
    </xf>
    <xf numFmtId="0" fontId="3" fillId="0" borderId="0" xfId="4" applyFont="1" applyAlignment="1">
      <alignment wrapText="1"/>
    </xf>
    <xf numFmtId="169" fontId="0" fillId="0" borderId="0" xfId="5" applyNumberFormat="1" applyFont="1"/>
    <xf numFmtId="0" fontId="10" fillId="0" borderId="0" xfId="4" quotePrefix="1"/>
    <xf numFmtId="44" fontId="0" fillId="0" borderId="0" xfId="5" applyFont="1"/>
    <xf numFmtId="0" fontId="25" fillId="0" borderId="0" xfId="4" applyFont="1" applyAlignment="1">
      <alignment vertical="center" wrapText="1"/>
    </xf>
    <xf numFmtId="0" fontId="4" fillId="0" borderId="0" xfId="9" quotePrefix="1" applyFont="1"/>
    <xf numFmtId="0" fontId="1" fillId="0" borderId="0" xfId="9"/>
    <xf numFmtId="0" fontId="19" fillId="0" borderId="0" xfId="9" applyFont="1" applyAlignment="1">
      <alignment vertical="center" wrapText="1"/>
    </xf>
    <xf numFmtId="0" fontId="20" fillId="0" borderId="0" xfId="9" applyFont="1" applyAlignment="1">
      <alignment vertical="center" wrapText="1"/>
    </xf>
    <xf numFmtId="0" fontId="26" fillId="0" borderId="0" xfId="4" applyFont="1" applyAlignment="1">
      <alignment vertical="center" wrapText="1"/>
    </xf>
    <xf numFmtId="0" fontId="20" fillId="0" borderId="0" xfId="4" applyFont="1" applyAlignment="1">
      <alignment vertical="center" wrapText="1"/>
    </xf>
    <xf numFmtId="0" fontId="0" fillId="0" borderId="0" xfId="0" applyAlignment="1"/>
    <xf numFmtId="165" fontId="6" fillId="4" borderId="1" xfId="3" applyNumberFormat="1" applyFont="1" applyFill="1" applyBorder="1" applyAlignment="1">
      <alignment horizontal="left"/>
    </xf>
    <xf numFmtId="164" fontId="6" fillId="4" borderId="1" xfId="0" applyNumberFormat="1" applyFont="1" applyFill="1" applyBorder="1" applyAlignment="1">
      <alignment horizontal="left"/>
    </xf>
    <xf numFmtId="0" fontId="0" fillId="9" borderId="20" xfId="0" applyFill="1" applyBorder="1" applyAlignment="1">
      <alignment horizontal="center"/>
    </xf>
    <xf numFmtId="0" fontId="0" fillId="9" borderId="20" xfId="0" applyFill="1" applyBorder="1" applyAlignment="1">
      <alignment horizontal="left"/>
    </xf>
    <xf numFmtId="0" fontId="0" fillId="9" borderId="1" xfId="0" applyFill="1" applyBorder="1" applyAlignment="1">
      <alignment horizontal="left"/>
    </xf>
    <xf numFmtId="0" fontId="0" fillId="10" borderId="0" xfId="0" applyFill="1"/>
    <xf numFmtId="0" fontId="32" fillId="11" borderId="0" xfId="0" applyFont="1" applyFill="1"/>
    <xf numFmtId="0" fontId="0" fillId="9" borderId="20" xfId="0" applyFill="1" applyBorder="1"/>
    <xf numFmtId="0" fontId="27" fillId="9" borderId="9" xfId="0" applyFont="1" applyFill="1" applyBorder="1" applyAlignment="1">
      <alignment horizontal="center"/>
    </xf>
    <xf numFmtId="0" fontId="27" fillId="9" borderId="9" xfId="1" applyNumberFormat="1" applyFont="1" applyFill="1" applyBorder="1" applyAlignment="1">
      <alignment horizontal="center"/>
    </xf>
    <xf numFmtId="0" fontId="33" fillId="9" borderId="9" xfId="0" applyFont="1" applyFill="1" applyBorder="1" applyAlignment="1">
      <alignment horizontal="left"/>
    </xf>
    <xf numFmtId="0" fontId="0" fillId="9" borderId="9" xfId="0" applyFill="1" applyBorder="1" applyAlignment="1">
      <alignment horizontal="center"/>
    </xf>
    <xf numFmtId="0" fontId="34" fillId="9" borderId="9" xfId="0" applyFont="1" applyFill="1" applyBorder="1" applyAlignment="1">
      <alignment horizontal="center"/>
    </xf>
    <xf numFmtId="0" fontId="0" fillId="0" borderId="9" xfId="0" applyBorder="1"/>
    <xf numFmtId="0" fontId="0" fillId="10" borderId="9" xfId="0" applyFill="1" applyBorder="1"/>
    <xf numFmtId="0" fontId="32" fillId="11" borderId="9" xfId="0" applyFont="1" applyFill="1" applyBorder="1"/>
    <xf numFmtId="1" fontId="27" fillId="9" borderId="9" xfId="0" applyNumberFormat="1" applyFont="1" applyFill="1" applyBorder="1" applyAlignment="1">
      <alignment horizontal="center"/>
    </xf>
    <xf numFmtId="0" fontId="0" fillId="9" borderId="9" xfId="0" applyFill="1" applyBorder="1"/>
    <xf numFmtId="0" fontId="35" fillId="9" borderId="9" xfId="0" applyFont="1" applyFill="1" applyBorder="1" applyAlignment="1">
      <alignment horizontal="left"/>
    </xf>
    <xf numFmtId="0" fontId="36" fillId="0" borderId="0" xfId="0" applyFont="1" applyFill="1" applyBorder="1"/>
    <xf numFmtId="0" fontId="36" fillId="0" borderId="0" xfId="0" applyFont="1" applyFill="1" applyBorder="1" applyAlignment="1"/>
    <xf numFmtId="0" fontId="37" fillId="0" borderId="0" xfId="0" applyFont="1" applyFill="1" applyBorder="1"/>
    <xf numFmtId="0" fontId="36" fillId="0" borderId="0" xfId="0" applyFont="1" applyFill="1" applyBorder="1" applyAlignment="1">
      <alignment horizontal="left" indent="1"/>
    </xf>
    <xf numFmtId="0" fontId="38" fillId="0" borderId="0" xfId="0" applyFont="1" applyFill="1" applyBorder="1" applyAlignment="1">
      <alignment horizontal="left" indent="1"/>
    </xf>
    <xf numFmtId="0" fontId="36" fillId="0" borderId="0" xfId="0" applyFont="1" applyFill="1" applyBorder="1" applyAlignment="1">
      <alignment horizontal="center"/>
    </xf>
    <xf numFmtId="0" fontId="36" fillId="0" borderId="0" xfId="0" applyFont="1" applyFill="1" applyBorder="1" applyAlignment="1">
      <alignment horizontal="left"/>
    </xf>
    <xf numFmtId="0" fontId="36" fillId="0" borderId="0" xfId="1" applyNumberFormat="1" applyFont="1" applyFill="1" applyBorder="1" applyAlignment="1">
      <alignment horizontal="center"/>
    </xf>
    <xf numFmtId="0" fontId="37" fillId="0" borderId="0" xfId="0" applyFont="1" applyFill="1" applyBorder="1" applyAlignment="1">
      <alignment horizontal="center"/>
    </xf>
    <xf numFmtId="1" fontId="36" fillId="0" borderId="0" xfId="0" applyNumberFormat="1" applyFont="1" applyFill="1" applyBorder="1" applyAlignment="1">
      <alignment horizontal="center"/>
    </xf>
    <xf numFmtId="0" fontId="37" fillId="0" borderId="0" xfId="0" applyFont="1" applyFill="1" applyBorder="1" applyAlignment="1">
      <alignment horizontal="center"/>
    </xf>
    <xf numFmtId="0" fontId="36" fillId="0" borderId="0" xfId="4" applyFont="1" applyFill="1" applyBorder="1"/>
    <xf numFmtId="164" fontId="36" fillId="0" borderId="0" xfId="1" applyNumberFormat="1" applyFont="1" applyFill="1" applyBorder="1" applyAlignment="1">
      <alignment horizontal="right"/>
    </xf>
    <xf numFmtId="165" fontId="36" fillId="0" borderId="0" xfId="3" applyNumberFormat="1" applyFont="1" applyFill="1" applyBorder="1" applyAlignment="1">
      <alignment horizontal="right"/>
    </xf>
    <xf numFmtId="0" fontId="37" fillId="0" borderId="0" xfId="4" applyFont="1" applyFill="1" applyBorder="1" applyAlignment="1">
      <alignment horizontal="right"/>
    </xf>
    <xf numFmtId="164" fontId="36" fillId="0" borderId="0" xfId="0" applyNumberFormat="1" applyFont="1" applyFill="1" applyBorder="1"/>
    <xf numFmtId="0" fontId="36" fillId="0" borderId="0" xfId="0" applyNumberFormat="1" applyFont="1" applyFill="1" applyBorder="1" applyAlignment="1"/>
    <xf numFmtId="0" fontId="10" fillId="10" borderId="0" xfId="0" applyFont="1" applyFill="1" applyAlignment="1">
      <alignment horizontal="center" vertical="center"/>
    </xf>
    <xf numFmtId="0" fontId="10" fillId="0" borderId="0" xfId="4" applyAlignment="1"/>
    <xf numFmtId="165" fontId="10" fillId="4" borderId="1" xfId="6" applyNumberFormat="1" applyFont="1" applyFill="1" applyBorder="1" applyAlignment="1">
      <alignment horizontal="left"/>
    </xf>
    <xf numFmtId="164" fontId="10" fillId="4" borderId="1" xfId="5" applyNumberFormat="1" applyFont="1" applyFill="1" applyBorder="1" applyAlignment="1">
      <alignment horizontal="left"/>
    </xf>
    <xf numFmtId="165" fontId="10" fillId="4" borderId="1" xfId="4" applyNumberFormat="1" applyFill="1" applyBorder="1" applyAlignment="1">
      <alignment horizontal="left"/>
    </xf>
    <xf numFmtId="0" fontId="10" fillId="4" borderId="26" xfId="0" applyFont="1" applyFill="1" applyBorder="1" applyAlignment="1">
      <alignment horizontal="left"/>
    </xf>
    <xf numFmtId="0" fontId="10" fillId="4" borderId="26" xfId="4" applyFill="1" applyBorder="1" applyAlignment="1">
      <alignment horizontal="left"/>
    </xf>
    <xf numFmtId="0" fontId="10" fillId="4" borderId="28" xfId="4" applyFill="1" applyBorder="1"/>
    <xf numFmtId="167" fontId="10" fillId="4" borderId="28" xfId="4" applyNumberFormat="1" applyFill="1" applyBorder="1"/>
    <xf numFmtId="164" fontId="36" fillId="0" borderId="0" xfId="5" applyNumberFormat="1" applyFont="1" applyFill="1" applyBorder="1" applyAlignment="1"/>
    <xf numFmtId="165" fontId="36" fillId="0" borderId="0" xfId="6" applyNumberFormat="1" applyFont="1" applyFill="1" applyBorder="1" applyAlignment="1"/>
    <xf numFmtId="164" fontId="36" fillId="0" borderId="0" xfId="5" applyNumberFormat="1" applyFont="1" applyFill="1" applyBorder="1"/>
    <xf numFmtId="165" fontId="36" fillId="0" borderId="0" xfId="6" applyNumberFormat="1" applyFont="1" applyFill="1" applyBorder="1"/>
    <xf numFmtId="0" fontId="36" fillId="0" borderId="0" xfId="4" applyFont="1" applyFill="1" applyBorder="1" applyAlignment="1"/>
    <xf numFmtId="0" fontId="37" fillId="0" borderId="0" xfId="4" applyFont="1" applyFill="1" applyBorder="1" applyAlignment="1">
      <alignment horizontal="center"/>
    </xf>
    <xf numFmtId="0" fontId="37" fillId="0" borderId="0" xfId="4" applyFont="1" applyFill="1" applyBorder="1"/>
    <xf numFmtId="0" fontId="37" fillId="0" borderId="0" xfId="4" applyFont="1" applyFill="1" applyBorder="1" applyAlignment="1">
      <alignment horizontal="center"/>
    </xf>
    <xf numFmtId="0" fontId="37" fillId="0" borderId="0" xfId="4" applyFont="1" applyFill="1" applyBorder="1" applyAlignment="1">
      <alignment horizontal="left" indent="1"/>
    </xf>
    <xf numFmtId="0" fontId="36" fillId="0" borderId="0" xfId="4" applyFont="1" applyFill="1" applyBorder="1" applyAlignment="1">
      <alignment horizontal="left" indent="1"/>
    </xf>
    <xf numFmtId="166" fontId="36" fillId="0" borderId="0" xfId="4" applyNumberFormat="1" applyFont="1" applyFill="1" applyBorder="1"/>
    <xf numFmtId="0" fontId="38" fillId="0" borderId="0" xfId="4" applyFont="1" applyFill="1" applyBorder="1"/>
    <xf numFmtId="165" fontId="36" fillId="0" borderId="0" xfId="0" applyNumberFormat="1" applyFont="1" applyFill="1" applyBorder="1"/>
    <xf numFmtId="165" fontId="36" fillId="0" borderId="0" xfId="4" applyNumberFormat="1" applyFont="1" applyFill="1" applyBorder="1"/>
    <xf numFmtId="0" fontId="36" fillId="0" borderId="0" xfId="4" applyFont="1" applyFill="1" applyBorder="1" applyAlignment="1">
      <alignment horizontal="left" vertical="top"/>
    </xf>
    <xf numFmtId="0" fontId="38" fillId="0" borderId="0" xfId="4" applyFont="1" applyFill="1" applyBorder="1" applyAlignment="1">
      <alignment horizontal="left"/>
    </xf>
    <xf numFmtId="0" fontId="36" fillId="0" borderId="0" xfId="4" applyFont="1" applyFill="1" applyBorder="1" applyAlignment="1">
      <alignment horizontal="left" vertical="top" wrapText="1"/>
    </xf>
    <xf numFmtId="164" fontId="37" fillId="0" borderId="0" xfId="5" applyNumberFormat="1" applyFont="1" applyFill="1" applyBorder="1" applyAlignment="1"/>
    <xf numFmtId="0" fontId="36" fillId="0" borderId="0" xfId="4" applyFont="1" applyFill="1" applyBorder="1" applyAlignment="1">
      <alignment horizontal="left"/>
    </xf>
    <xf numFmtId="167" fontId="36" fillId="0" borderId="0" xfId="4" applyNumberFormat="1" applyFont="1" applyFill="1" applyBorder="1"/>
    <xf numFmtId="0" fontId="36" fillId="0" borderId="0" xfId="4" applyNumberFormat="1" applyFont="1" applyFill="1" applyBorder="1" applyAlignment="1"/>
    <xf numFmtId="164" fontId="0" fillId="4" borderId="1" xfId="2" applyNumberFormat="1" applyFont="1" applyFill="1" applyBorder="1" applyAlignment="1">
      <alignment horizontal="left"/>
    </xf>
    <xf numFmtId="9" fontId="0" fillId="13" borderId="1" xfId="3" applyFont="1" applyFill="1" applyBorder="1" applyAlignment="1">
      <alignment horizontal="center"/>
    </xf>
    <xf numFmtId="9" fontId="0" fillId="4" borderId="1" xfId="0" applyNumberFormat="1" applyFill="1" applyBorder="1" applyAlignment="1">
      <alignment horizontal="left"/>
    </xf>
    <xf numFmtId="164" fontId="0" fillId="4" borderId="26" xfId="2" applyNumberFormat="1" applyFont="1" applyFill="1" applyBorder="1" applyAlignment="1">
      <alignment horizontal="left"/>
    </xf>
    <xf numFmtId="164" fontId="0" fillId="4" borderId="1" xfId="0" applyNumberFormat="1" applyFill="1" applyBorder="1" applyAlignment="1">
      <alignment horizontal="left"/>
    </xf>
    <xf numFmtId="0" fontId="0" fillId="4" borderId="28" xfId="0" applyFill="1" applyBorder="1"/>
    <xf numFmtId="0" fontId="0" fillId="4" borderId="28" xfId="0" quotePrefix="1" applyFill="1" applyBorder="1"/>
    <xf numFmtId="167" fontId="0" fillId="4" borderId="28" xfId="0" applyNumberFormat="1" applyFill="1" applyBorder="1"/>
    <xf numFmtId="0" fontId="0" fillId="0" borderId="0" xfId="0" applyFill="1" applyBorder="1"/>
    <xf numFmtId="9" fontId="0" fillId="0" borderId="0" xfId="0" applyNumberFormat="1" applyFill="1" applyBorder="1"/>
    <xf numFmtId="164" fontId="0" fillId="0" borderId="0" xfId="2" applyNumberFormat="1" applyFont="1" applyFill="1" applyBorder="1"/>
    <xf numFmtId="164" fontId="0" fillId="0" borderId="0" xfId="0" applyNumberFormat="1" applyFill="1" applyBorder="1"/>
    <xf numFmtId="3" fontId="0" fillId="0" borderId="0" xfId="0" quotePrefix="1" applyNumberFormat="1" applyFill="1" applyBorder="1"/>
    <xf numFmtId="3" fontId="0" fillId="0" borderId="0" xfId="0" applyNumberFormat="1" applyFill="1" applyBorder="1"/>
    <xf numFmtId="44" fontId="0" fillId="0" borderId="0" xfId="0" applyNumberFormat="1" applyFill="1" applyBorder="1"/>
    <xf numFmtId="168" fontId="0" fillId="0" borderId="0" xfId="1" applyNumberFormat="1" applyFont="1" applyFill="1" applyBorder="1"/>
    <xf numFmtId="0" fontId="12" fillId="0" borderId="0" xfId="0" applyFont="1" applyFill="1" applyBorder="1"/>
    <xf numFmtId="0" fontId="0" fillId="0" borderId="0" xfId="0" quotePrefix="1" applyFill="1" applyBorder="1"/>
    <xf numFmtId="0" fontId="38" fillId="0" borderId="0" xfId="0" applyFont="1" applyFill="1" applyBorder="1"/>
    <xf numFmtId="0" fontId="36" fillId="0" borderId="0" xfId="0" applyFont="1" applyFill="1" applyBorder="1" applyAlignment="1">
      <alignment horizontal="center"/>
    </xf>
    <xf numFmtId="0" fontId="36" fillId="0" borderId="0" xfId="0" applyFont="1" applyFill="1" applyBorder="1" applyAlignment="1">
      <alignment horizontal="left" wrapText="1"/>
    </xf>
    <xf numFmtId="0" fontId="36" fillId="0" borderId="0" xfId="0" quotePrefix="1" applyFont="1" applyFill="1" applyBorder="1" applyAlignment="1">
      <alignment horizontal="left" wrapText="1"/>
    </xf>
    <xf numFmtId="9" fontId="36" fillId="0" borderId="0" xfId="0" applyNumberFormat="1" applyFont="1" applyFill="1" applyBorder="1"/>
    <xf numFmtId="0" fontId="36" fillId="0" borderId="0" xfId="0" applyFont="1" applyFill="1" applyBorder="1" applyAlignment="1">
      <alignment wrapText="1"/>
    </xf>
    <xf numFmtId="3" fontId="36" fillId="0" borderId="0" xfId="0" quotePrefix="1" applyNumberFormat="1" applyFont="1" applyFill="1" applyBorder="1"/>
    <xf numFmtId="44" fontId="36" fillId="0" borderId="0" xfId="0" applyNumberFormat="1" applyFont="1" applyFill="1" applyBorder="1"/>
    <xf numFmtId="0" fontId="36" fillId="0" borderId="0" xfId="0" quotePrefix="1" applyFont="1" applyFill="1" applyBorder="1"/>
    <xf numFmtId="164" fontId="36" fillId="0" borderId="0" xfId="2" applyNumberFormat="1" applyFont="1" applyFill="1" applyBorder="1"/>
    <xf numFmtId="168" fontId="36" fillId="0" borderId="0" xfId="1" applyNumberFormat="1" applyFont="1" applyFill="1" applyBorder="1"/>
    <xf numFmtId="9" fontId="36" fillId="0" borderId="0" xfId="3" applyFont="1" applyFill="1" applyBorder="1" applyAlignment="1">
      <alignment horizontal="center"/>
    </xf>
    <xf numFmtId="9" fontId="36" fillId="0" borderId="0" xfId="0" applyNumberFormat="1" applyFont="1" applyFill="1" applyBorder="1" applyAlignment="1">
      <alignment horizontal="center"/>
    </xf>
    <xf numFmtId="0" fontId="36" fillId="0" borderId="0" xfId="0" applyFont="1" applyFill="1" applyBorder="1"/>
    <xf numFmtId="0" fontId="36" fillId="0" borderId="0" xfId="0" applyFont="1" applyFill="1" applyBorder="1" applyAlignment="1">
      <alignment horizontal="left"/>
    </xf>
    <xf numFmtId="0" fontId="36" fillId="0" borderId="0" xfId="0" quotePrefix="1" applyFont="1" applyFill="1" applyBorder="1" applyAlignment="1">
      <alignment horizontal="left"/>
    </xf>
    <xf numFmtId="3" fontId="36" fillId="0" borderId="0" xfId="0" applyNumberFormat="1" applyFont="1" applyFill="1" applyBorder="1"/>
    <xf numFmtId="167" fontId="36" fillId="0" borderId="0" xfId="0" applyNumberFormat="1" applyFont="1" applyFill="1" applyBorder="1"/>
    <xf numFmtId="168" fontId="37" fillId="0" borderId="0" xfId="1" applyNumberFormat="1" applyFont="1" applyFill="1" applyBorder="1"/>
    <xf numFmtId="0" fontId="11" fillId="0" borderId="1" xfId="0" applyFont="1" applyFill="1" applyBorder="1"/>
    <xf numFmtId="44" fontId="11" fillId="0" borderId="1" xfId="0" applyNumberFormat="1" applyFont="1" applyFill="1" applyBorder="1"/>
    <xf numFmtId="0" fontId="10" fillId="14" borderId="3" xfId="0" applyFont="1" applyFill="1" applyBorder="1" applyAlignment="1">
      <alignment wrapText="1"/>
    </xf>
    <xf numFmtId="44" fontId="40" fillId="0" borderId="1" xfId="0" applyNumberFormat="1" applyFont="1" applyFill="1" applyBorder="1"/>
    <xf numFmtId="7" fontId="23" fillId="12" borderId="1" xfId="2" applyNumberFormat="1" applyFont="1" applyFill="1" applyBorder="1"/>
    <xf numFmtId="0" fontId="0" fillId="12" borderId="0" xfId="0" applyFill="1" applyBorder="1"/>
    <xf numFmtId="0" fontId="36" fillId="0" borderId="0" xfId="7" applyFont="1" applyFill="1" applyBorder="1" applyAlignment="1">
      <alignment horizontal="left"/>
    </xf>
    <xf numFmtId="0" fontId="36" fillId="0" borderId="0" xfId="7" applyFont="1" applyFill="1" applyBorder="1" applyAlignment="1">
      <alignment horizontal="left"/>
    </xf>
    <xf numFmtId="0" fontId="37" fillId="0" borderId="0" xfId="7" applyFont="1" applyFill="1" applyBorder="1" applyAlignment="1">
      <alignment horizontal="left"/>
    </xf>
    <xf numFmtId="44" fontId="36" fillId="0" borderId="0" xfId="2" applyFont="1" applyFill="1" applyBorder="1"/>
    <xf numFmtId="44" fontId="36" fillId="0" borderId="0" xfId="2" applyFont="1" applyFill="1" applyBorder="1" applyAlignment="1">
      <alignment horizontal="left"/>
    </xf>
    <xf numFmtId="7" fontId="36" fillId="0" borderId="0" xfId="2" applyNumberFormat="1" applyFont="1" applyFill="1" applyBorder="1"/>
    <xf numFmtId="0" fontId="37" fillId="0" borderId="0" xfId="0" applyFont="1" applyFill="1" applyBorder="1" applyAlignment="1">
      <alignment horizontal="left"/>
    </xf>
    <xf numFmtId="44" fontId="37" fillId="0" borderId="0" xfId="0" applyNumberFormat="1" applyFont="1" applyFill="1" applyBorder="1"/>
    <xf numFmtId="10" fontId="1" fillId="12" borderId="1" xfId="7" applyNumberFormat="1" applyFill="1" applyBorder="1"/>
    <xf numFmtId="164" fontId="1" fillId="4" borderId="1" xfId="5" applyNumberFormat="1" applyFont="1" applyFill="1" applyBorder="1" applyAlignment="1">
      <alignment horizontal="left"/>
    </xf>
    <xf numFmtId="164" fontId="1" fillId="4" borderId="1" xfId="8" applyNumberFormat="1" applyFont="1" applyFill="1" applyBorder="1" applyAlignment="1">
      <alignment horizontal="left" vertical="center"/>
    </xf>
    <xf numFmtId="0" fontId="1" fillId="4" borderId="1" xfId="4" applyFont="1" applyFill="1" applyBorder="1" applyAlignment="1">
      <alignment horizontal="left"/>
    </xf>
    <xf numFmtId="164" fontId="1" fillId="12" borderId="1" xfId="8" applyNumberFormat="1" applyFont="1" applyFill="1" applyBorder="1" applyAlignment="1">
      <alignment horizontal="center" vertical="center"/>
    </xf>
    <xf numFmtId="164" fontId="1" fillId="12" borderId="1" xfId="5" applyNumberFormat="1" applyFont="1" applyFill="1" applyBorder="1" applyAlignment="1">
      <alignment horizontal="center" vertical="center"/>
    </xf>
    <xf numFmtId="0" fontId="36" fillId="0" borderId="0" xfId="7" applyFont="1" applyFill="1" applyBorder="1" applyAlignment="1">
      <alignment horizontal="left" indent="1"/>
    </xf>
    <xf numFmtId="0" fontId="36" fillId="0" borderId="0" xfId="7" applyFont="1" applyFill="1" applyBorder="1" applyAlignment="1">
      <alignment horizontal="left" indent="2"/>
    </xf>
    <xf numFmtId="10" fontId="36" fillId="0" borderId="0" xfId="7" applyNumberFormat="1" applyFont="1" applyFill="1" applyBorder="1"/>
    <xf numFmtId="0" fontId="36" fillId="0" borderId="0" xfId="7" applyFont="1" applyFill="1" applyBorder="1"/>
    <xf numFmtId="1" fontId="36" fillId="0" borderId="0" xfId="7" applyNumberFormat="1" applyFont="1" applyFill="1" applyBorder="1"/>
    <xf numFmtId="0" fontId="37" fillId="0" borderId="0" xfId="7" applyFont="1" applyFill="1" applyBorder="1" applyAlignment="1">
      <alignment horizontal="left"/>
    </xf>
    <xf numFmtId="0" fontId="36" fillId="0" borderId="0" xfId="7" applyFont="1" applyFill="1" applyBorder="1" applyAlignment="1">
      <alignment horizontal="left" indent="1"/>
    </xf>
    <xf numFmtId="0" fontId="37" fillId="0" borderId="0" xfId="7" applyFont="1" applyFill="1" applyBorder="1" applyAlignment="1">
      <alignment horizontal="center" wrapText="1"/>
    </xf>
    <xf numFmtId="0" fontId="37" fillId="0" borderId="0" xfId="7" applyFont="1" applyFill="1" applyBorder="1" applyAlignment="1">
      <alignment horizontal="center"/>
    </xf>
    <xf numFmtId="0" fontId="36" fillId="0" borderId="0" xfId="7" applyFont="1" applyFill="1" applyBorder="1" applyAlignment="1">
      <alignment horizontal="center" vertical="center"/>
    </xf>
    <xf numFmtId="164" fontId="36" fillId="0" borderId="0" xfId="8" applyNumberFormat="1" applyFont="1" applyFill="1" applyBorder="1" applyAlignment="1">
      <alignment horizontal="center" vertical="center"/>
    </xf>
    <xf numFmtId="0" fontId="36" fillId="0" borderId="0" xfId="4" applyFont="1" applyFill="1" applyBorder="1" applyAlignment="1">
      <alignment horizontal="center"/>
    </xf>
    <xf numFmtId="0" fontId="36" fillId="0" borderId="0" xfId="4" applyFont="1" applyFill="1" applyBorder="1" applyAlignment="1">
      <alignment horizontal="center" vertical="center"/>
    </xf>
    <xf numFmtId="164" fontId="36" fillId="0" borderId="0" xfId="5" applyNumberFormat="1" applyFont="1" applyFill="1" applyBorder="1" applyAlignment="1">
      <alignment horizontal="center" vertical="center"/>
    </xf>
    <xf numFmtId="0" fontId="27" fillId="0" borderId="0" xfId="10" applyFont="1" applyAlignment="1" applyProtection="1">
      <alignment horizontal="left" indent="3"/>
      <protection locked="0"/>
    </xf>
    <xf numFmtId="0" fontId="27" fillId="0" borderId="0" xfId="10" applyFont="1" applyProtection="1">
      <protection locked="0"/>
    </xf>
    <xf numFmtId="0" fontId="1" fillId="0" borderId="0" xfId="10" applyAlignment="1" applyProtection="1">
      <alignment horizontal="left" indent="3"/>
      <protection locked="0"/>
    </xf>
    <xf numFmtId="9" fontId="1" fillId="0" borderId="0" xfId="6" applyFont="1" applyAlignment="1" applyProtection="1">
      <alignment horizontal="center"/>
      <protection locked="0"/>
    </xf>
    <xf numFmtId="0" fontId="1" fillId="0" borderId="0" xfId="10" applyProtection="1">
      <protection locked="0"/>
    </xf>
    <xf numFmtId="9" fontId="1" fillId="0" borderId="0" xfId="6" applyFont="1" applyAlignment="1" applyProtection="1">
      <protection locked="0"/>
    </xf>
    <xf numFmtId="0" fontId="27" fillId="0" borderId="0" xfId="10" applyFont="1" applyProtection="1"/>
    <xf numFmtId="0" fontId="27" fillId="0" borderId="0" xfId="10" applyFont="1" applyAlignment="1" applyProtection="1">
      <alignment horizontal="left" indent="3"/>
    </xf>
    <xf numFmtId="0" fontId="28" fillId="7" borderId="16" xfId="10" applyFont="1" applyFill="1" applyBorder="1" applyAlignment="1" applyProtection="1">
      <alignment horizontal="left" indent="3"/>
    </xf>
    <xf numFmtId="0" fontId="27" fillId="7" borderId="20" xfId="10" applyFont="1" applyFill="1" applyBorder="1" applyAlignment="1" applyProtection="1">
      <alignment horizontal="left"/>
    </xf>
    <xf numFmtId="0" fontId="3" fillId="7" borderId="20" xfId="4" applyFont="1" applyFill="1" applyBorder="1" applyAlignment="1" applyProtection="1">
      <alignment horizontal="right"/>
    </xf>
    <xf numFmtId="0" fontId="1" fillId="7" borderId="20" xfId="4" applyFont="1" applyFill="1" applyBorder="1" applyAlignment="1" applyProtection="1">
      <alignment horizontal="left"/>
    </xf>
    <xf numFmtId="0" fontId="28" fillId="7" borderId="17" xfId="10" applyFont="1" applyFill="1" applyBorder="1" applyAlignment="1" applyProtection="1">
      <alignment horizontal="center"/>
    </xf>
    <xf numFmtId="0" fontId="29" fillId="7" borderId="23" xfId="10" applyFont="1" applyFill="1" applyBorder="1" applyAlignment="1" applyProtection="1">
      <alignment horizontal="left" indent="3"/>
    </xf>
    <xf numFmtId="0" fontId="27" fillId="7" borderId="11" xfId="10" applyFont="1" applyFill="1" applyBorder="1" applyAlignment="1" applyProtection="1">
      <alignment horizontal="left"/>
    </xf>
    <xf numFmtId="0" fontId="3" fillId="7" borderId="11" xfId="4" applyFont="1" applyFill="1" applyBorder="1" applyAlignment="1" applyProtection="1">
      <alignment horizontal="right"/>
    </xf>
    <xf numFmtId="0" fontId="1" fillId="7" borderId="11" xfId="4" applyFont="1" applyFill="1" applyBorder="1" applyProtection="1"/>
    <xf numFmtId="165" fontId="27" fillId="7" borderId="24" xfId="10" applyNumberFormat="1" applyFont="1" applyFill="1" applyBorder="1" applyAlignment="1" applyProtection="1">
      <alignment horizontal="center"/>
    </xf>
    <xf numFmtId="0" fontId="1" fillId="0" borderId="0" xfId="10" applyAlignment="1" applyProtection="1">
      <alignment horizontal="left" indent="3"/>
    </xf>
    <xf numFmtId="0" fontId="27" fillId="0" borderId="0" xfId="10" applyFont="1" applyAlignment="1" applyProtection="1">
      <alignment horizontal="left"/>
    </xf>
    <xf numFmtId="0" fontId="1" fillId="0" borderId="20" xfId="4" applyFont="1" applyBorder="1" applyAlignment="1" applyProtection="1">
      <alignment horizontal="center"/>
    </xf>
    <xf numFmtId="0" fontId="1" fillId="0" borderId="20" xfId="4" applyFont="1" applyBorder="1" applyAlignment="1" applyProtection="1">
      <alignment horizontal="left"/>
    </xf>
    <xf numFmtId="0" fontId="3" fillId="0" borderId="0" xfId="4" applyFont="1" applyAlignment="1" applyProtection="1">
      <alignment horizontal="right"/>
    </xf>
    <xf numFmtId="0" fontId="1" fillId="0" borderId="0" xfId="4" applyFont="1" applyProtection="1"/>
    <xf numFmtId="0" fontId="27" fillId="0" borderId="0" xfId="10" applyFont="1" applyAlignment="1" applyProtection="1">
      <alignment horizontal="center"/>
    </xf>
    <xf numFmtId="14" fontId="27" fillId="0" borderId="0" xfId="10" quotePrefix="1" applyNumberFormat="1" applyFont="1" applyAlignment="1" applyProtection="1">
      <alignment horizontal="center"/>
    </xf>
    <xf numFmtId="0" fontId="30" fillId="0" borderId="0" xfId="10" applyFont="1" applyAlignment="1" applyProtection="1">
      <alignment horizontal="left" indent="15"/>
    </xf>
    <xf numFmtId="0" fontId="31" fillId="0" borderId="0" xfId="10" applyFont="1" applyAlignment="1" applyProtection="1">
      <alignment horizontal="left"/>
    </xf>
    <xf numFmtId="14" fontId="27" fillId="0" borderId="0" xfId="10" applyNumberFormat="1" applyFont="1" applyAlignment="1" applyProtection="1">
      <alignment horizontal="center"/>
    </xf>
    <xf numFmtId="0" fontId="27" fillId="0" borderId="16" xfId="10" applyFont="1" applyBorder="1" applyAlignment="1" applyProtection="1">
      <alignment horizontal="left" indent="3"/>
    </xf>
    <xf numFmtId="0" fontId="27" fillId="0" borderId="20" xfId="10" applyFont="1" applyBorder="1" applyProtection="1"/>
    <xf numFmtId="9" fontId="27" fillId="0" borderId="17" xfId="10" applyNumberFormat="1" applyFont="1" applyBorder="1" applyProtection="1"/>
    <xf numFmtId="0" fontId="27" fillId="0" borderId="21" xfId="10" applyFont="1" applyBorder="1" applyAlignment="1" applyProtection="1">
      <alignment horizontal="left" indent="3"/>
    </xf>
    <xf numFmtId="0" fontId="27" fillId="4" borderId="1" xfId="10" applyFont="1" applyFill="1" applyBorder="1" applyAlignment="1" applyProtection="1">
      <alignment horizontal="center"/>
    </xf>
    <xf numFmtId="0" fontId="27" fillId="4" borderId="26" xfId="10" applyFont="1" applyFill="1" applyBorder="1" applyAlignment="1" applyProtection="1">
      <alignment horizontal="center"/>
    </xf>
    <xf numFmtId="0" fontId="27" fillId="4" borderId="27" xfId="10" applyFont="1" applyFill="1" applyBorder="1" applyAlignment="1" applyProtection="1">
      <alignment horizontal="center"/>
    </xf>
    <xf numFmtId="0" fontId="27" fillId="0" borderId="22" xfId="10" applyFont="1" applyBorder="1" applyProtection="1"/>
    <xf numFmtId="0" fontId="27" fillId="4" borderId="28" xfId="10" applyFont="1" applyFill="1" applyBorder="1" applyAlignment="1" applyProtection="1">
      <alignment horizontal="center"/>
    </xf>
    <xf numFmtId="0" fontId="27" fillId="8" borderId="28" xfId="10" applyFont="1" applyFill="1" applyBorder="1" applyAlignment="1" applyProtection="1">
      <alignment horizontal="center"/>
    </xf>
    <xf numFmtId="0" fontId="27" fillId="0" borderId="23" xfId="10" applyFont="1" applyBorder="1" applyAlignment="1" applyProtection="1">
      <alignment horizontal="left" indent="3"/>
    </xf>
    <xf numFmtId="0" fontId="27" fillId="0" borderId="11" xfId="10" applyFont="1" applyBorder="1" applyProtection="1"/>
    <xf numFmtId="0" fontId="27" fillId="0" borderId="24" xfId="10" applyFont="1" applyBorder="1" applyProtection="1"/>
    <xf numFmtId="0" fontId="10" fillId="0" borderId="0" xfId="4" applyProtection="1"/>
    <xf numFmtId="0" fontId="3" fillId="9" borderId="1" xfId="9" applyFont="1" applyFill="1" applyBorder="1" applyAlignment="1" applyProtection="1">
      <alignment horizontal="center"/>
    </xf>
    <xf numFmtId="0" fontId="1" fillId="0" borderId="1" xfId="4" applyNumberFormat="1" applyFont="1" applyBorder="1" applyAlignment="1" applyProtection="1">
      <alignment horizontal="center"/>
    </xf>
    <xf numFmtId="0" fontId="1" fillId="0" borderId="1" xfId="4" applyFont="1" applyBorder="1" applyAlignment="1" applyProtection="1">
      <alignment horizontal="center"/>
    </xf>
    <xf numFmtId="9" fontId="1" fillId="0" borderId="0" xfId="6" applyFont="1" applyAlignment="1" applyProtection="1">
      <alignment horizontal="center"/>
    </xf>
    <xf numFmtId="0" fontId="11" fillId="9" borderId="1" xfId="10" applyFont="1" applyFill="1" applyBorder="1" applyAlignment="1" applyProtection="1">
      <alignment horizontal="center"/>
    </xf>
    <xf numFmtId="165" fontId="11" fillId="9" borderId="1" xfId="10" applyNumberFormat="1" applyFont="1" applyFill="1" applyBorder="1" applyAlignment="1" applyProtection="1">
      <alignment horizontal="center"/>
    </xf>
    <xf numFmtId="0" fontId="1" fillId="0" borderId="0" xfId="10" applyProtection="1"/>
    <xf numFmtId="0" fontId="1" fillId="0" borderId="0" xfId="10" applyFont="1" applyAlignment="1" applyProtection="1">
      <alignment horizontal="left" indent="3"/>
    </xf>
  </cellXfs>
  <cellStyles count="11">
    <cellStyle name="Comma" xfId="1" builtinId="3"/>
    <cellStyle name="Currency" xfId="2" builtinId="4"/>
    <cellStyle name="Currency 2" xfId="5" xr:uid="{C1F25D39-E59C-AC45-8BD0-1A457DA25370}"/>
    <cellStyle name="Currency 2 2" xfId="8" xr:uid="{B87CE62E-913E-A14A-9AD4-6EBDB2A5749A}"/>
    <cellStyle name="Normal" xfId="0" builtinId="0"/>
    <cellStyle name="Normal 2" xfId="4" xr:uid="{C0DAFB60-338B-2A45-AA32-F5784428B276}"/>
    <cellStyle name="Normal 2 2" xfId="9" xr:uid="{911D8C12-F3B3-DD4A-A435-CAEA5999E920}"/>
    <cellStyle name="Normal 2 3" xfId="7" xr:uid="{F732E040-5508-2341-A6D8-1C6999C59635}"/>
    <cellStyle name="Normal 4" xfId="10" xr:uid="{CB86CD21-9E0B-C342-AF2F-A06133FD9E1C}"/>
    <cellStyle name="Percent" xfId="3" builtinId="5"/>
    <cellStyle name="Percent 2" xfId="6" xr:uid="{249A2D37-2A1B-E841-966D-0189B7C212BC}"/>
  </cellStyles>
  <dxfs count="212">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bgColor rgb="FFFF99CC"/>
        </patternFill>
      </fill>
    </dxf>
    <dxf>
      <fill>
        <patternFill>
          <bgColor rgb="FFFFFF64"/>
        </patternFill>
      </fill>
    </dxf>
    <dxf>
      <fill>
        <patternFill>
          <bgColor rgb="FFCEEED0"/>
        </patternFill>
      </fill>
    </dxf>
    <dxf>
      <fill>
        <patternFill>
          <bgColor theme="0"/>
        </patternFill>
      </fill>
    </dxf>
    <dxf>
      <fill>
        <patternFill>
          <bgColor rgb="FFD8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theme="0"/>
        </patternFill>
      </fill>
    </dxf>
    <dxf>
      <fill>
        <patternFill>
          <bgColor rgb="FFD8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theme="0"/>
        </patternFill>
      </fill>
    </dxf>
    <dxf>
      <fill>
        <patternFill>
          <bgColor rgb="FFD8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bgColor rgb="FFFF99CC"/>
        </patternFill>
      </fill>
    </dxf>
    <dxf>
      <fill>
        <patternFill>
          <bgColor rgb="FFFFFF64"/>
        </patternFill>
      </fill>
    </dxf>
    <dxf>
      <fill>
        <patternFill>
          <bgColor rgb="FFCEEED0"/>
        </patternFill>
      </fill>
    </dxf>
    <dxf>
      <fill>
        <patternFill>
          <bgColor theme="0"/>
        </patternFill>
      </fill>
    </dxf>
    <dxf>
      <fill>
        <patternFill>
          <bgColor rgb="FFD8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theme="0"/>
        </patternFill>
      </fill>
    </dxf>
    <dxf>
      <fill>
        <patternFill>
          <bgColor rgb="FFD8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bgColor rgb="FFFF99CC"/>
        </patternFill>
      </fill>
    </dxf>
    <dxf>
      <fill>
        <patternFill>
          <bgColor rgb="FFFFFF64"/>
        </patternFill>
      </fill>
    </dxf>
    <dxf>
      <fill>
        <patternFill>
          <bgColor rgb="FFCEEED0"/>
        </patternFill>
      </fill>
    </dxf>
    <dxf>
      <fill>
        <patternFill>
          <bgColor theme="0"/>
        </patternFill>
      </fill>
    </dxf>
    <dxf>
      <fill>
        <patternFill>
          <bgColor rgb="FFD8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theme="0"/>
        </patternFill>
      </fill>
    </dxf>
    <dxf>
      <fill>
        <patternFill>
          <bgColor rgb="FFD8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bgColor rgb="FFFF99CC"/>
        </patternFill>
      </fill>
    </dxf>
    <dxf>
      <fill>
        <patternFill>
          <bgColor rgb="FFFFFF64"/>
        </patternFill>
      </fill>
    </dxf>
    <dxf>
      <fill>
        <patternFill>
          <bgColor rgb="FFCEEED0"/>
        </patternFill>
      </fill>
    </dxf>
    <dxf>
      <fill>
        <patternFill>
          <bgColor theme="0"/>
        </patternFill>
      </fill>
    </dxf>
    <dxf>
      <fill>
        <patternFill>
          <bgColor rgb="FFD8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theme="0"/>
        </patternFill>
      </fill>
    </dxf>
    <dxf>
      <fill>
        <patternFill>
          <bgColor rgb="FFD8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bgColor rgb="FFFF99CC"/>
        </patternFill>
      </fill>
    </dxf>
    <dxf>
      <fill>
        <patternFill>
          <bgColor rgb="FFFFFF64"/>
        </patternFill>
      </fill>
    </dxf>
    <dxf>
      <fill>
        <patternFill>
          <bgColor rgb="FFCEEED0"/>
        </patternFill>
      </fill>
    </dxf>
    <dxf>
      <fill>
        <patternFill>
          <bgColor theme="0"/>
        </patternFill>
      </fill>
    </dxf>
    <dxf>
      <fill>
        <patternFill>
          <bgColor rgb="FFD8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oneCellAnchor>
    <xdr:from>
      <xdr:col>3</xdr:col>
      <xdr:colOff>1348828</xdr:colOff>
      <xdr:row>14</xdr:row>
      <xdr:rowOff>96345</xdr:rowOff>
    </xdr:from>
    <xdr:ext cx="4527934" cy="788275"/>
    <mc:AlternateContent xmlns:mc="http://schemas.openxmlformats.org/markup-compatibility/2006">
      <mc:Choice xmlns:a14="http://schemas.microsoft.com/office/drawing/2010/main" Requires="a14">
        <xdr:sp macro="" textlink="">
          <xdr:nvSpPr>
            <xdr:cNvPr id="2" name="TextBox 1">
              <a:extLst>
                <a:ext uri="{FF2B5EF4-FFF2-40B4-BE49-F238E27FC236}">
                  <a16:creationId xmlns:a16="http://schemas.microsoft.com/office/drawing/2014/main" id="{2FA2F7D4-52B5-4348-B486-A90B55BAA6A9}"/>
                </a:ext>
              </a:extLst>
            </xdr:cNvPr>
            <xdr:cNvSpPr txBox="1"/>
          </xdr:nvSpPr>
          <xdr:spPr>
            <a:xfrm>
              <a:off x="5235028" y="2839545"/>
              <a:ext cx="4527934" cy="78827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2000" i="1"/>
                <a:t>   Annual Loan Payment </a:t>
              </a:r>
              <a:r>
                <a:rPr lang="en-US" sz="2400"/>
                <a:t>= </a:t>
              </a:r>
              <a14:m>
                <m:oMath xmlns:m="http://schemas.openxmlformats.org/officeDocument/2006/math">
                  <m:f>
                    <m:fPr>
                      <m:ctrlPr>
                        <a:rPr lang="en-US" sz="2400" i="1">
                          <a:latin typeface="Cambria Math" panose="02040503050406030204" pitchFamily="18" charset="0"/>
                        </a:rPr>
                      </m:ctrlPr>
                    </m:fPr>
                    <m:num>
                      <m:r>
                        <a:rPr lang="en-US" sz="2400" b="0" i="1">
                          <a:latin typeface="Cambria Math" panose="02040503050406030204" pitchFamily="18" charset="0"/>
                        </a:rPr>
                        <m:t>𝑃𝑖</m:t>
                      </m:r>
                    </m:num>
                    <m:den>
                      <m:r>
                        <a:rPr lang="en-US" sz="2400" b="0" i="1">
                          <a:latin typeface="Cambria Math" panose="02040503050406030204" pitchFamily="18" charset="0"/>
                        </a:rPr>
                        <m:t>( 1−</m:t>
                      </m:r>
                      <m:sSup>
                        <m:sSupPr>
                          <m:ctrlPr>
                            <a:rPr lang="en-US" sz="2400" b="0" i="1">
                              <a:latin typeface="Cambria Math" panose="02040503050406030204" pitchFamily="18" charset="0"/>
                            </a:rPr>
                          </m:ctrlPr>
                        </m:sSupPr>
                        <m:e>
                          <m:r>
                            <a:rPr lang="en-US" sz="2400" b="0" i="1">
                              <a:latin typeface="Cambria Math" panose="02040503050406030204" pitchFamily="18" charset="0"/>
                            </a:rPr>
                            <m:t> </m:t>
                          </m:r>
                          <m:d>
                            <m:dPr>
                              <m:ctrlPr>
                                <a:rPr lang="en-US" sz="2400" b="0" i="1">
                                  <a:latin typeface="Cambria Math" panose="02040503050406030204" pitchFamily="18" charset="0"/>
                                </a:rPr>
                              </m:ctrlPr>
                            </m:dPr>
                            <m:e>
                              <m:r>
                                <a:rPr lang="en-US" sz="2400" b="0" i="1">
                                  <a:latin typeface="Cambria Math" panose="02040503050406030204" pitchFamily="18" charset="0"/>
                                </a:rPr>
                                <m:t>1 + </m:t>
                              </m:r>
                              <m:r>
                                <a:rPr lang="en-US" sz="2400" b="0" i="1">
                                  <a:latin typeface="Cambria Math" panose="02040503050406030204" pitchFamily="18" charset="0"/>
                                </a:rPr>
                                <m:t>𝑖</m:t>
                              </m:r>
                            </m:e>
                          </m:d>
                        </m:e>
                        <m:sup>
                          <m:r>
                            <a:rPr lang="en-US" sz="2400" b="0" i="1">
                              <a:latin typeface="Cambria Math" panose="02040503050406030204" pitchFamily="18" charset="0"/>
                            </a:rPr>
                            <m:t>−</m:t>
                          </m:r>
                          <m:r>
                            <a:rPr lang="en-US" sz="2400" b="0" i="1">
                              <a:latin typeface="Cambria Math" panose="02040503050406030204" pitchFamily="18" charset="0"/>
                            </a:rPr>
                            <m:t>𝑛</m:t>
                          </m:r>
                          <m:r>
                            <a:rPr lang="en-US" sz="2400" b="0" i="1">
                              <a:latin typeface="Cambria Math" panose="02040503050406030204" pitchFamily="18" charset="0"/>
                            </a:rPr>
                            <m:t> </m:t>
                          </m:r>
                        </m:sup>
                      </m:sSup>
                      <m:r>
                        <a:rPr lang="en-US" sz="2400" b="0" i="1">
                          <a:latin typeface="Cambria Math" panose="02040503050406030204" pitchFamily="18" charset="0"/>
                        </a:rPr>
                        <m:t> )</m:t>
                      </m:r>
                    </m:den>
                  </m:f>
                </m:oMath>
              </a14:m>
              <a:endParaRPr lang="en-US" sz="2400"/>
            </a:p>
          </xdr:txBody>
        </xdr:sp>
      </mc:Choice>
      <mc:Fallback>
        <xdr:sp macro="" textlink="">
          <xdr:nvSpPr>
            <xdr:cNvPr id="2" name="TextBox 1">
              <a:extLst>
                <a:ext uri="{FF2B5EF4-FFF2-40B4-BE49-F238E27FC236}">
                  <a16:creationId xmlns:a16="http://schemas.microsoft.com/office/drawing/2014/main" id="{2FA2F7D4-52B5-4348-B486-A90B55BAA6A9}"/>
                </a:ext>
              </a:extLst>
            </xdr:cNvPr>
            <xdr:cNvSpPr txBox="1"/>
          </xdr:nvSpPr>
          <xdr:spPr>
            <a:xfrm>
              <a:off x="5235028" y="2839545"/>
              <a:ext cx="4527934" cy="78827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2000" i="1"/>
                <a:t>   Annual Loan Payment </a:t>
              </a:r>
              <a:r>
                <a:rPr lang="en-US" sz="2400"/>
                <a:t>= </a:t>
              </a:r>
              <a:r>
                <a:rPr lang="en-US" sz="2400" b="0" i="0">
                  <a:latin typeface="Cambria Math" panose="02040503050406030204" pitchFamily="18" charset="0"/>
                </a:rPr>
                <a:t>𝑃𝑖/(( 1−〖 (1 + 𝑖)〗^(−𝑛 )  ))</a:t>
              </a:r>
              <a:endParaRPr lang="en-US" sz="24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3</xdr:col>
      <xdr:colOff>1348828</xdr:colOff>
      <xdr:row>14</xdr:row>
      <xdr:rowOff>96345</xdr:rowOff>
    </xdr:from>
    <xdr:ext cx="4527934" cy="788275"/>
    <mc:AlternateContent xmlns:mc="http://schemas.openxmlformats.org/markup-compatibility/2006">
      <mc:Choice xmlns:a14="http://schemas.microsoft.com/office/drawing/2010/main" Requires="a14">
        <xdr:sp macro="" textlink="">
          <xdr:nvSpPr>
            <xdr:cNvPr id="2" name="TextBox 1">
              <a:extLst>
                <a:ext uri="{FF2B5EF4-FFF2-40B4-BE49-F238E27FC236}">
                  <a16:creationId xmlns:a16="http://schemas.microsoft.com/office/drawing/2014/main" id="{17EEF0DA-E3E0-3945-8E40-1A1C4A151DC4}"/>
                </a:ext>
              </a:extLst>
            </xdr:cNvPr>
            <xdr:cNvSpPr txBox="1"/>
          </xdr:nvSpPr>
          <xdr:spPr>
            <a:xfrm>
              <a:off x="5235028" y="2839545"/>
              <a:ext cx="4527934" cy="78827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2000" i="1"/>
                <a:t>   Annual Loan Payment </a:t>
              </a:r>
              <a:r>
                <a:rPr lang="en-US" sz="2400"/>
                <a:t>= </a:t>
              </a:r>
              <a14:m>
                <m:oMath xmlns:m="http://schemas.openxmlformats.org/officeDocument/2006/math">
                  <m:f>
                    <m:fPr>
                      <m:ctrlPr>
                        <a:rPr lang="en-US" sz="2400" i="1">
                          <a:latin typeface="Cambria Math" panose="02040503050406030204" pitchFamily="18" charset="0"/>
                        </a:rPr>
                      </m:ctrlPr>
                    </m:fPr>
                    <m:num>
                      <m:r>
                        <a:rPr lang="en-US" sz="2400" b="0" i="1">
                          <a:latin typeface="Cambria Math" panose="02040503050406030204" pitchFamily="18" charset="0"/>
                        </a:rPr>
                        <m:t>𝑃𝑖</m:t>
                      </m:r>
                    </m:num>
                    <m:den>
                      <m:r>
                        <a:rPr lang="en-US" sz="2400" b="0" i="1">
                          <a:latin typeface="Cambria Math" panose="02040503050406030204" pitchFamily="18" charset="0"/>
                        </a:rPr>
                        <m:t>( 1−</m:t>
                      </m:r>
                      <m:sSup>
                        <m:sSupPr>
                          <m:ctrlPr>
                            <a:rPr lang="en-US" sz="2400" b="0" i="1">
                              <a:latin typeface="Cambria Math" panose="02040503050406030204" pitchFamily="18" charset="0"/>
                            </a:rPr>
                          </m:ctrlPr>
                        </m:sSupPr>
                        <m:e>
                          <m:r>
                            <a:rPr lang="en-US" sz="2400" b="0" i="1">
                              <a:latin typeface="Cambria Math" panose="02040503050406030204" pitchFamily="18" charset="0"/>
                            </a:rPr>
                            <m:t> </m:t>
                          </m:r>
                          <m:d>
                            <m:dPr>
                              <m:ctrlPr>
                                <a:rPr lang="en-US" sz="2400" b="0" i="1">
                                  <a:latin typeface="Cambria Math" panose="02040503050406030204" pitchFamily="18" charset="0"/>
                                </a:rPr>
                              </m:ctrlPr>
                            </m:dPr>
                            <m:e>
                              <m:r>
                                <a:rPr lang="en-US" sz="2400" b="0" i="1">
                                  <a:latin typeface="Cambria Math" panose="02040503050406030204" pitchFamily="18" charset="0"/>
                                </a:rPr>
                                <m:t>1 + </m:t>
                              </m:r>
                              <m:r>
                                <a:rPr lang="en-US" sz="2400" b="0" i="1">
                                  <a:latin typeface="Cambria Math" panose="02040503050406030204" pitchFamily="18" charset="0"/>
                                </a:rPr>
                                <m:t>𝑖</m:t>
                              </m:r>
                            </m:e>
                          </m:d>
                        </m:e>
                        <m:sup>
                          <m:r>
                            <a:rPr lang="en-US" sz="2400" b="0" i="1">
                              <a:latin typeface="Cambria Math" panose="02040503050406030204" pitchFamily="18" charset="0"/>
                            </a:rPr>
                            <m:t>−</m:t>
                          </m:r>
                          <m:r>
                            <a:rPr lang="en-US" sz="2400" b="0" i="1">
                              <a:latin typeface="Cambria Math" panose="02040503050406030204" pitchFamily="18" charset="0"/>
                            </a:rPr>
                            <m:t>𝑛</m:t>
                          </m:r>
                          <m:r>
                            <a:rPr lang="en-US" sz="2400" b="0" i="1">
                              <a:latin typeface="Cambria Math" panose="02040503050406030204" pitchFamily="18" charset="0"/>
                            </a:rPr>
                            <m:t> </m:t>
                          </m:r>
                        </m:sup>
                      </m:sSup>
                      <m:r>
                        <a:rPr lang="en-US" sz="2400" b="0" i="1">
                          <a:latin typeface="Cambria Math" panose="02040503050406030204" pitchFamily="18" charset="0"/>
                        </a:rPr>
                        <m:t> )</m:t>
                      </m:r>
                    </m:den>
                  </m:f>
                </m:oMath>
              </a14:m>
              <a:endParaRPr lang="en-US" sz="2400"/>
            </a:p>
          </xdr:txBody>
        </xdr:sp>
      </mc:Choice>
      <mc:Fallback>
        <xdr:sp macro="" textlink="">
          <xdr:nvSpPr>
            <xdr:cNvPr id="2" name="TextBox 1">
              <a:extLst>
                <a:ext uri="{FF2B5EF4-FFF2-40B4-BE49-F238E27FC236}">
                  <a16:creationId xmlns:a16="http://schemas.microsoft.com/office/drawing/2014/main" id="{17EEF0DA-E3E0-3945-8E40-1A1C4A151DC4}"/>
                </a:ext>
              </a:extLst>
            </xdr:cNvPr>
            <xdr:cNvSpPr txBox="1"/>
          </xdr:nvSpPr>
          <xdr:spPr>
            <a:xfrm>
              <a:off x="5235028" y="2839545"/>
              <a:ext cx="4527934" cy="78827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2000" i="1"/>
                <a:t>   Annual Loan Payment </a:t>
              </a:r>
              <a:r>
                <a:rPr lang="en-US" sz="2400"/>
                <a:t>= </a:t>
              </a:r>
              <a:r>
                <a:rPr lang="en-US" sz="2400" b="0" i="0">
                  <a:latin typeface="Cambria Math" panose="02040503050406030204" pitchFamily="18" charset="0"/>
                </a:rPr>
                <a:t>𝑃𝑖/(( 1−〖 (1 + 𝑖)〗^(−𝑛 )  ))</a:t>
              </a:r>
              <a:endParaRPr lang="en-US" sz="24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oneCellAnchor>
    <xdr:from>
      <xdr:col>3</xdr:col>
      <xdr:colOff>1348828</xdr:colOff>
      <xdr:row>14</xdr:row>
      <xdr:rowOff>96345</xdr:rowOff>
    </xdr:from>
    <xdr:ext cx="4527934" cy="788275"/>
    <mc:AlternateContent xmlns:mc="http://schemas.openxmlformats.org/markup-compatibility/2006">
      <mc:Choice xmlns:a14="http://schemas.microsoft.com/office/drawing/2010/main" Requires="a14">
        <xdr:sp macro="" textlink="">
          <xdr:nvSpPr>
            <xdr:cNvPr id="2" name="TextBox 1">
              <a:extLst>
                <a:ext uri="{FF2B5EF4-FFF2-40B4-BE49-F238E27FC236}">
                  <a16:creationId xmlns:a16="http://schemas.microsoft.com/office/drawing/2014/main" id="{41F7BB8F-A7A8-8F49-B7FF-75ECC7D10EBF}"/>
                </a:ext>
              </a:extLst>
            </xdr:cNvPr>
            <xdr:cNvSpPr txBox="1"/>
          </xdr:nvSpPr>
          <xdr:spPr>
            <a:xfrm>
              <a:off x="5235028" y="2839545"/>
              <a:ext cx="4527934" cy="78827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2000" i="1"/>
                <a:t>   Annual Loan Payment </a:t>
              </a:r>
              <a:r>
                <a:rPr lang="en-US" sz="2400"/>
                <a:t>= </a:t>
              </a:r>
              <a14:m>
                <m:oMath xmlns:m="http://schemas.openxmlformats.org/officeDocument/2006/math">
                  <m:f>
                    <m:fPr>
                      <m:ctrlPr>
                        <a:rPr lang="en-US" sz="2400" i="1">
                          <a:latin typeface="Cambria Math" panose="02040503050406030204" pitchFamily="18" charset="0"/>
                        </a:rPr>
                      </m:ctrlPr>
                    </m:fPr>
                    <m:num>
                      <m:r>
                        <a:rPr lang="en-US" sz="2400" b="0" i="1">
                          <a:latin typeface="Cambria Math" panose="02040503050406030204" pitchFamily="18" charset="0"/>
                        </a:rPr>
                        <m:t>𝑃𝑖</m:t>
                      </m:r>
                    </m:num>
                    <m:den>
                      <m:r>
                        <a:rPr lang="en-US" sz="2400" b="0" i="1">
                          <a:latin typeface="Cambria Math" panose="02040503050406030204" pitchFamily="18" charset="0"/>
                        </a:rPr>
                        <m:t>( 1−</m:t>
                      </m:r>
                      <m:sSup>
                        <m:sSupPr>
                          <m:ctrlPr>
                            <a:rPr lang="en-US" sz="2400" b="0" i="1">
                              <a:latin typeface="Cambria Math" panose="02040503050406030204" pitchFamily="18" charset="0"/>
                            </a:rPr>
                          </m:ctrlPr>
                        </m:sSupPr>
                        <m:e>
                          <m:r>
                            <a:rPr lang="en-US" sz="2400" b="0" i="1">
                              <a:latin typeface="Cambria Math" panose="02040503050406030204" pitchFamily="18" charset="0"/>
                            </a:rPr>
                            <m:t> </m:t>
                          </m:r>
                          <m:d>
                            <m:dPr>
                              <m:ctrlPr>
                                <a:rPr lang="en-US" sz="2400" b="0" i="1">
                                  <a:latin typeface="Cambria Math" panose="02040503050406030204" pitchFamily="18" charset="0"/>
                                </a:rPr>
                              </m:ctrlPr>
                            </m:dPr>
                            <m:e>
                              <m:r>
                                <a:rPr lang="en-US" sz="2400" b="0" i="1">
                                  <a:latin typeface="Cambria Math" panose="02040503050406030204" pitchFamily="18" charset="0"/>
                                </a:rPr>
                                <m:t>1 + </m:t>
                              </m:r>
                              <m:r>
                                <a:rPr lang="en-US" sz="2400" b="0" i="1">
                                  <a:latin typeface="Cambria Math" panose="02040503050406030204" pitchFamily="18" charset="0"/>
                                </a:rPr>
                                <m:t>𝑖</m:t>
                              </m:r>
                            </m:e>
                          </m:d>
                        </m:e>
                        <m:sup>
                          <m:r>
                            <a:rPr lang="en-US" sz="2400" b="0" i="1">
                              <a:latin typeface="Cambria Math" panose="02040503050406030204" pitchFamily="18" charset="0"/>
                            </a:rPr>
                            <m:t>−</m:t>
                          </m:r>
                          <m:r>
                            <a:rPr lang="en-US" sz="2400" b="0" i="1">
                              <a:latin typeface="Cambria Math" panose="02040503050406030204" pitchFamily="18" charset="0"/>
                            </a:rPr>
                            <m:t>𝑛</m:t>
                          </m:r>
                          <m:r>
                            <a:rPr lang="en-US" sz="2400" b="0" i="1">
                              <a:latin typeface="Cambria Math" panose="02040503050406030204" pitchFamily="18" charset="0"/>
                            </a:rPr>
                            <m:t> </m:t>
                          </m:r>
                        </m:sup>
                      </m:sSup>
                      <m:r>
                        <a:rPr lang="en-US" sz="2400" b="0" i="1">
                          <a:latin typeface="Cambria Math" panose="02040503050406030204" pitchFamily="18" charset="0"/>
                        </a:rPr>
                        <m:t> )</m:t>
                      </m:r>
                    </m:den>
                  </m:f>
                </m:oMath>
              </a14:m>
              <a:endParaRPr lang="en-US" sz="2400"/>
            </a:p>
          </xdr:txBody>
        </xdr:sp>
      </mc:Choice>
      <mc:Fallback>
        <xdr:sp macro="" textlink="">
          <xdr:nvSpPr>
            <xdr:cNvPr id="2" name="TextBox 1">
              <a:extLst>
                <a:ext uri="{FF2B5EF4-FFF2-40B4-BE49-F238E27FC236}">
                  <a16:creationId xmlns:a16="http://schemas.microsoft.com/office/drawing/2014/main" id="{41F7BB8F-A7A8-8F49-B7FF-75ECC7D10EBF}"/>
                </a:ext>
              </a:extLst>
            </xdr:cNvPr>
            <xdr:cNvSpPr txBox="1"/>
          </xdr:nvSpPr>
          <xdr:spPr>
            <a:xfrm>
              <a:off x="5235028" y="2839545"/>
              <a:ext cx="4527934" cy="78827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2000" i="1"/>
                <a:t>   Annual Loan Payment </a:t>
              </a:r>
              <a:r>
                <a:rPr lang="en-US" sz="2400"/>
                <a:t>= </a:t>
              </a:r>
              <a:r>
                <a:rPr lang="en-US" sz="2400" b="0" i="0">
                  <a:latin typeface="Cambria Math" panose="02040503050406030204" pitchFamily="18" charset="0"/>
                </a:rPr>
                <a:t>𝑃𝑖/(( 1−〖 (1 + 𝑖)〗^(−𝑛 )  ))</a:t>
              </a:r>
              <a:endParaRPr lang="en-US" sz="24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oneCellAnchor>
    <xdr:from>
      <xdr:col>3</xdr:col>
      <xdr:colOff>1348828</xdr:colOff>
      <xdr:row>14</xdr:row>
      <xdr:rowOff>96345</xdr:rowOff>
    </xdr:from>
    <xdr:ext cx="4527934" cy="788275"/>
    <mc:AlternateContent xmlns:mc="http://schemas.openxmlformats.org/markup-compatibility/2006">
      <mc:Choice xmlns:a14="http://schemas.microsoft.com/office/drawing/2010/main" Requires="a14">
        <xdr:sp macro="" textlink="">
          <xdr:nvSpPr>
            <xdr:cNvPr id="2" name="TextBox 1">
              <a:extLst>
                <a:ext uri="{FF2B5EF4-FFF2-40B4-BE49-F238E27FC236}">
                  <a16:creationId xmlns:a16="http://schemas.microsoft.com/office/drawing/2014/main" id="{6BF74970-D328-B94E-84D8-FBA4F7BDE30E}"/>
                </a:ext>
              </a:extLst>
            </xdr:cNvPr>
            <xdr:cNvSpPr txBox="1"/>
          </xdr:nvSpPr>
          <xdr:spPr>
            <a:xfrm>
              <a:off x="5235028" y="2458545"/>
              <a:ext cx="4527934" cy="78827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2000" i="1"/>
                <a:t>   Annual Loan Payment </a:t>
              </a:r>
              <a:r>
                <a:rPr lang="en-US" sz="2400"/>
                <a:t>= </a:t>
              </a:r>
              <a14:m>
                <m:oMath xmlns:m="http://schemas.openxmlformats.org/officeDocument/2006/math">
                  <m:f>
                    <m:fPr>
                      <m:ctrlPr>
                        <a:rPr lang="en-US" sz="2400" i="1">
                          <a:latin typeface="Cambria Math" panose="02040503050406030204" pitchFamily="18" charset="0"/>
                        </a:rPr>
                      </m:ctrlPr>
                    </m:fPr>
                    <m:num>
                      <m:r>
                        <a:rPr lang="en-US" sz="2400" b="0" i="1">
                          <a:latin typeface="Cambria Math" panose="02040503050406030204" pitchFamily="18" charset="0"/>
                        </a:rPr>
                        <m:t>𝑃𝑖</m:t>
                      </m:r>
                    </m:num>
                    <m:den>
                      <m:r>
                        <a:rPr lang="en-US" sz="2400" b="0" i="1">
                          <a:latin typeface="Cambria Math" panose="02040503050406030204" pitchFamily="18" charset="0"/>
                        </a:rPr>
                        <m:t>( 1−</m:t>
                      </m:r>
                      <m:sSup>
                        <m:sSupPr>
                          <m:ctrlPr>
                            <a:rPr lang="en-US" sz="2400" b="0" i="1">
                              <a:latin typeface="Cambria Math" panose="02040503050406030204" pitchFamily="18" charset="0"/>
                            </a:rPr>
                          </m:ctrlPr>
                        </m:sSupPr>
                        <m:e>
                          <m:r>
                            <a:rPr lang="en-US" sz="2400" b="0" i="1">
                              <a:latin typeface="Cambria Math" panose="02040503050406030204" pitchFamily="18" charset="0"/>
                            </a:rPr>
                            <m:t> </m:t>
                          </m:r>
                          <m:d>
                            <m:dPr>
                              <m:ctrlPr>
                                <a:rPr lang="en-US" sz="2400" b="0" i="1">
                                  <a:latin typeface="Cambria Math" panose="02040503050406030204" pitchFamily="18" charset="0"/>
                                </a:rPr>
                              </m:ctrlPr>
                            </m:dPr>
                            <m:e>
                              <m:r>
                                <a:rPr lang="en-US" sz="2400" b="0" i="1">
                                  <a:latin typeface="Cambria Math" panose="02040503050406030204" pitchFamily="18" charset="0"/>
                                </a:rPr>
                                <m:t>1 + </m:t>
                              </m:r>
                              <m:r>
                                <a:rPr lang="en-US" sz="2400" b="0" i="1">
                                  <a:latin typeface="Cambria Math" panose="02040503050406030204" pitchFamily="18" charset="0"/>
                                </a:rPr>
                                <m:t>𝑖</m:t>
                              </m:r>
                            </m:e>
                          </m:d>
                        </m:e>
                        <m:sup>
                          <m:r>
                            <a:rPr lang="en-US" sz="2400" b="0" i="1">
                              <a:latin typeface="Cambria Math" panose="02040503050406030204" pitchFamily="18" charset="0"/>
                            </a:rPr>
                            <m:t>−</m:t>
                          </m:r>
                          <m:r>
                            <a:rPr lang="en-US" sz="2400" b="0" i="1">
                              <a:latin typeface="Cambria Math" panose="02040503050406030204" pitchFamily="18" charset="0"/>
                            </a:rPr>
                            <m:t>𝑛</m:t>
                          </m:r>
                          <m:r>
                            <a:rPr lang="en-US" sz="2400" b="0" i="1">
                              <a:latin typeface="Cambria Math" panose="02040503050406030204" pitchFamily="18" charset="0"/>
                            </a:rPr>
                            <m:t> </m:t>
                          </m:r>
                        </m:sup>
                      </m:sSup>
                      <m:r>
                        <a:rPr lang="en-US" sz="2400" b="0" i="1">
                          <a:latin typeface="Cambria Math" panose="02040503050406030204" pitchFamily="18" charset="0"/>
                        </a:rPr>
                        <m:t> )</m:t>
                      </m:r>
                    </m:den>
                  </m:f>
                </m:oMath>
              </a14:m>
              <a:endParaRPr lang="en-US" sz="2400"/>
            </a:p>
          </xdr:txBody>
        </xdr:sp>
      </mc:Choice>
      <mc:Fallback>
        <xdr:sp macro="" textlink="">
          <xdr:nvSpPr>
            <xdr:cNvPr id="2" name="TextBox 1">
              <a:extLst>
                <a:ext uri="{FF2B5EF4-FFF2-40B4-BE49-F238E27FC236}">
                  <a16:creationId xmlns:a16="http://schemas.microsoft.com/office/drawing/2014/main" id="{6BF74970-D328-B94E-84D8-FBA4F7BDE30E}"/>
                </a:ext>
              </a:extLst>
            </xdr:cNvPr>
            <xdr:cNvSpPr txBox="1"/>
          </xdr:nvSpPr>
          <xdr:spPr>
            <a:xfrm>
              <a:off x="5235028" y="2458545"/>
              <a:ext cx="4527934" cy="78827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2000" i="1"/>
                <a:t>   Annual Loan Payment </a:t>
              </a:r>
              <a:r>
                <a:rPr lang="en-US" sz="2400"/>
                <a:t>= </a:t>
              </a:r>
              <a:r>
                <a:rPr lang="en-US" sz="2400" b="0" i="0">
                  <a:latin typeface="Cambria Math" panose="02040503050406030204" pitchFamily="18" charset="0"/>
                </a:rPr>
                <a:t>𝑃𝑖/(( 1−〖 (1 + 𝑖)〗^(−𝑛 )  ))</a:t>
              </a:r>
              <a:endParaRPr lang="en-US" sz="2400"/>
            </a:p>
          </xdr:txBody>
        </xdr:sp>
      </mc:Fallback>
    </mc:AlternateContent>
    <xdr:clientData/>
  </xdr:oneCellAnchor>
</xdr:wsDr>
</file>

<file path=xl/persons/person.xml><?xml version="1.0" encoding="utf-8"?>
<personList xmlns="http://schemas.microsoft.com/office/spreadsheetml/2018/threadedcomments" xmlns:x="http://schemas.openxmlformats.org/spreadsheetml/2006/main">
  <person displayName="Mary Sasmaz" id="{DAAC859F-136F-7B40-B493-8D93754D9D44}" userId="S::mbs26@case.edu::08304b86-179a-491c-b160-e2a3308c448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G22" dT="2023-03-29T15:00:23.59" personId="{DAAC859F-136F-7B40-B493-8D93754D9D44}" id="{778CE834-562C-D24E-AC8B-774ECD4DCE76}">
    <text>Hint:  Start by calculating total sales.  Then your formula here should include reference to the assumption box to the left and the total sales.</text>
  </threadedComment>
  <threadedComment ref="G37" dT="2023-03-29T14:58:48.04" personId="{DAAC859F-136F-7B40-B493-8D93754D9D44}" id="{03C56F9A-0EA7-E543-A598-79A17E6548D9}">
    <text>Hint:  Think about the relationship of Gross Profit to Sales and COGS.  Use the space below to show how you calculate this number.  Then link this cell to your calculation below.</text>
  </threadedComment>
  <threadedComment ref="H37" dT="2023-03-29T14:59:05.77" personId="{DAAC859F-136F-7B40-B493-8D93754D9D44}" id="{3E6FA1FE-D694-D849-808E-9E3090A8AFF8}">
    <text>Hint:  Hint:  Think about the relationship of Gross Profit to Sales and COGS.  Hint:  Use the space below to show how you calculate this number.  Then link this cell to your calculation below.</text>
  </threadedComment>
  <threadedComment ref="G38" dT="2023-03-29T14:57:17.88" personId="{DAAC859F-136F-7B40-B493-8D93754D9D44}" id="{E61329C8-6A86-6547-A7CC-15D15B105185}">
    <text>Hint:  Use the space below show how you calculate this number.  Then link this cell to your calculation below.</text>
  </threadedComment>
  <threadedComment ref="H38" dT="2023-03-29T14:59:28.38" personId="{DAAC859F-136F-7B40-B493-8D93754D9D44}" id="{53BF2B41-8B5C-6745-A41D-B9D5C8106159}">
    <text xml:space="preserve">Hint:  Use the space below to show how you calculate this number.  Then link this cell to your calculation below.
</text>
  </threadedComment>
  <threadedComment ref="G40" dT="2023-03-28T17:36:48.70" personId="{DAAC859F-136F-7B40-B493-8D93754D9D44}" id="{DF576C59-49A7-7E41-BF90-6B5AFA0F87E9}">
    <text xml:space="preserve">Enter beginning inventory as a negative.  This is the inventory you already have so will not need to purchase it.  Deduct it from the total needed to determine what must be purchased.
</text>
  </threadedComment>
  <threadedComment ref="H40" dT="2023-03-28T17:37:01.07" personId="{DAAC859F-136F-7B40-B493-8D93754D9D44}" id="{BE72343C-740E-9840-8FB1-7AD188FFD8B7}">
    <text>Enter beginning inventory as a negative.  This is the inventory you already have so will not need to purchase it.  Deduct it from the total needed to determine what must be purchased.</text>
  </threadedComment>
  <threadedComment ref="F47" dT="2023-09-26T00:46:05.01" personId="{DAAC859F-136F-7B40-B493-8D93754D9D44}" id="{ABD6CE08-BD33-FF44-AAF8-0AF9ABC85E37}">
    <text>Hint:  Sales % is 100%.  If you know GP, you can calculate tge COGS %.</text>
  </threadedComment>
  <threadedComment ref="G71" dT="2023-03-29T15:01:32.23" personId="{DAAC859F-136F-7B40-B493-8D93754D9D44}" id="{A3388D0A-5BF9-F74A-8AC7-1E821DC5C24D}">
    <text>Hint:  Use the workspace below to perform your calculation.  Then link this cell to your calculated number.</text>
  </threadedComment>
  <threadedComment ref="H71" dT="2023-09-26T00:20:26.20" personId="{DAAC859F-136F-7B40-B493-8D93754D9D44}" id="{8290C7AD-18D4-E74F-B212-71F643770EAE}">
    <text xml:space="preserve">Hint:  Use the workspace below to perform your calculation.  Then link this cell to your calculated number.
</text>
  </threadedComment>
  <threadedComment ref="G72" dT="2023-03-29T15:01:39.87" personId="{DAAC859F-136F-7B40-B493-8D93754D9D44}" id="{E4866EF2-C2AE-5E44-AB63-6683BED4ED0C}">
    <text>Hint:  Use the workspace below to perform your calculation.  Then link this cell to your calculated number.</text>
  </threadedComment>
  <threadedComment ref="H72" dT="2023-09-26T00:21:25.29" personId="{DAAC859F-136F-7B40-B493-8D93754D9D44}" id="{3EF3A66F-035A-B44C-8624-C038E6F1D18D}">
    <text xml:space="preserve">Hint:  Use the workspace below to perform your calculation.  Then link this cell to your calculated number.
</text>
  </threadedComment>
  <threadedComment ref="G75" dT="2023-09-26T00:38:10.55" personId="{DAAC859F-136F-7B40-B493-8D93754D9D44}" id="{99842E39-F506-514E-AE2B-C08717C953C2}">
    <text>Hint:  In accrual accounting, expenses are recognized when they are in incurred (i.e. used) not necessarily when the cash is paid.</text>
  </threadedComment>
  <threadedComment ref="G76" dT="2023-09-26T00:21:32.78" personId="{DAAC859F-136F-7B40-B493-8D93754D9D44}" id="{56C8CF4B-353B-E444-BC86-D9837D42385A}">
    <text xml:space="preserve">Hint:  Use the workspace below to perform your calculation.  Then link this cell to your calculated number.
</text>
  </threadedComment>
  <threadedComment ref="H76" dT="2023-09-26T00:21:39.90" personId="{DAAC859F-136F-7B40-B493-8D93754D9D44}" id="{A5B6A643-F524-5B46-B718-E501DF266A7F}">
    <text xml:space="preserve">Hint:  Use the workspace below to perform your calculation.  Then link this cell to your calculated number.
</text>
  </threadedComment>
  <threadedComment ref="D97" dT="2023-09-26T00:52:02.02" personId="{DAAC859F-136F-7B40-B493-8D93754D9D44}" id="{6FE361AC-F8C4-5942-BF2E-46486C791B7B}">
    <text>Hint:  Bad Debt Expense is a % of credit sales that is not expected to be collected.  Cash sales are entirely collected but some sales on credit will not be collected.</text>
  </threadedComment>
  <threadedComment ref="G154" dT="2023-09-26T00:34:17.52" personId="{DAAC859F-136F-7B40-B493-8D93754D9D44}" id="{1ED0C41E-EAE8-834D-B8DE-7B4B894DA6DE}">
    <text>Hint:  Use the space below to explain calculation of commissions.  Then link this cell to the calculated commission expense below.</text>
  </threadedComment>
  <threadedComment ref="G155" dT="2023-09-26T00:35:34.49" personId="{DAAC859F-136F-7B40-B493-8D93754D9D44}" id="{E281F07C-6E01-814A-BB7A-06D380A9030A}">
    <text>Hint:  Use the space below to explain calculations performed in calculating the lease.  Then reference this cell to the calculation below..</text>
  </threadedComment>
  <threadedComment ref="C162" dT="2023-09-26T01:34:03.87" personId="{DAAC859F-136F-7B40-B493-8D93754D9D44}" id="{3127A055-82FE-6446-ADC3-C5159C496414}">
    <text xml:space="preserve">Hint:  This is a cash payments budget. Focus on when the cash is paid out.   </text>
  </threadedComment>
  <threadedComment ref="G181" dT="2023-09-26T00:31:43.29" personId="{DAAC859F-136F-7B40-B493-8D93754D9D44}" id="{9085A59D-8E57-B849-969F-33FA54DFDCE7}">
    <text>Hint:  The starting cash is given above.</text>
  </threadedComment>
  <threadedComment ref="G183" dT="2023-03-28T17:47:35.86" personId="{DAAC859F-136F-7B40-B493-8D93754D9D44}" id="{973BF83B-5EB6-B542-9D4D-892F7121CAFF}">
    <text>Hint: Enter total expected cash payments as a negative number.</text>
  </threadedComment>
  <threadedComment ref="H183" dT="2023-03-28T17:47:48.44" personId="{DAAC859F-136F-7B40-B493-8D93754D9D44}" id="{933BD70D-6441-B348-ABB0-DD44D834D3E2}">
    <text>Hint:  Enter payments as a negative number.</text>
  </threadedComment>
  <threadedComment ref="G185" dT="2023-09-26T00:27:56.50" personId="{DAAC859F-136F-7B40-B493-8D93754D9D44}" id="{4619FB7B-95DB-6D44-B300-FB9089C9034E}">
    <text>Hint:  Is there enough cash to meet company needs?  If yes, then no need to borrow.  If no, then need a loan.</text>
  </threadedComment>
  <threadedComment ref="H185" dT="2023-09-26T00:27:15.03" personId="{DAAC859F-136F-7B40-B493-8D93754D9D44}" id="{52CE610D-B644-7A42-9C1D-55056691ADD4}">
    <text>Hint:  Is there enough cash?  If not, then they need to borrow enough to get the level of cash they need.  A company will most likely borrow this from a line of credit.</text>
  </threadedComment>
  <threadedComment ref="G186" dT="2023-09-26T00:29:24.08" personId="{DAAC859F-136F-7B40-B493-8D93754D9D44}" id="{7E4F030E-6A2E-BF48-A39D-91E44C7B30DD}">
    <text>Hint: Is there any outstanding loan balance?  If yes, the next question is whether there is extra cash.  If there is extra cash, then pay down the loan.  In this case, there is no outstanding loan to pay.</text>
  </threadedComment>
  <threadedComment ref="G187" dT="2023-09-26T00:30:15.11" personId="{DAAC859F-136F-7B40-B493-8D93754D9D44}" id="{91A564F9-E377-9549-BDC4-08F4E72DA958}">
    <text>Hint:  If there had been a loan balance from the previous period, then the company would owe interest on having borrowed that money.</text>
  </threadedComment>
</ThreadedComments>
</file>

<file path=xl/threadedComments/threadedComment2.xml><?xml version="1.0" encoding="utf-8"?>
<ThreadedComments xmlns="http://schemas.microsoft.com/office/spreadsheetml/2018/threadedcomments" xmlns:x="http://schemas.openxmlformats.org/spreadsheetml/2006/main">
  <threadedComment ref="G22" dT="2023-03-29T15:00:23.59" personId="{DAAC859F-136F-7B40-B493-8D93754D9D44}" id="{B908FAC6-939E-AE4C-BD76-230535DFEFFE}">
    <text>Hint:  Start by calculating total sales.  Then your formula here should include reference to the assumption box to the left and the total sales.</text>
  </threadedComment>
  <threadedComment ref="G37" dT="2023-03-29T14:58:48.04" personId="{DAAC859F-136F-7B40-B493-8D93754D9D44}" id="{96751E67-64FA-B241-928B-70FA0AACB8EF}">
    <text>Hint:  Think about the relationship of Gross Profit to Sales and COGS.  Use the space below to show how you calculate this number.  Then link this cell to your calculation below.</text>
  </threadedComment>
  <threadedComment ref="H37" dT="2023-03-29T14:59:05.77" personId="{DAAC859F-136F-7B40-B493-8D93754D9D44}" id="{D8811ADA-C734-2F49-9554-67EAB880966A}">
    <text>Hint:  Hint:  Think about the relationship of Gross Profit to Sales and COGS.  Hint:  Use the space below to show how you calculate this number.  Then link this cell to your calculation below.</text>
  </threadedComment>
  <threadedComment ref="G38" dT="2023-03-29T14:57:17.88" personId="{DAAC859F-136F-7B40-B493-8D93754D9D44}" id="{38F3B08C-7E9C-A246-A8F2-82B154B5C9D9}">
    <text>Hint:  Use the space below show how you calculate this number.  Then link this cell to your calculation below.</text>
  </threadedComment>
  <threadedComment ref="H38" dT="2023-03-29T14:59:28.38" personId="{DAAC859F-136F-7B40-B493-8D93754D9D44}" id="{B8F80267-939C-C948-98FA-306D9B2D2633}">
    <text xml:space="preserve">Hint:  Use the space below to show how you calculate this number.  Then link this cell to your calculation below.
</text>
  </threadedComment>
  <threadedComment ref="G40" dT="2023-03-28T17:36:48.70" personId="{DAAC859F-136F-7B40-B493-8D93754D9D44}" id="{50888ACA-F928-6640-ABA4-E0772890052C}">
    <text xml:space="preserve">Enter beginning inventory as a negative.  This is the inventory you already have so will not need to purchase it.  Deduct it from the total needed to determine what must be purchased.
</text>
  </threadedComment>
  <threadedComment ref="H40" dT="2023-03-28T17:37:01.07" personId="{DAAC859F-136F-7B40-B493-8D93754D9D44}" id="{E7B17DEA-0CBC-1640-A8EB-924E6786F883}">
    <text>Enter beginning inventory as a negative.  This is the inventory you already have so will not need to purchase it.  Deduct it from the total needed to determine what must be purchased.</text>
  </threadedComment>
  <threadedComment ref="F47" dT="2023-09-26T00:46:05.01" personId="{DAAC859F-136F-7B40-B493-8D93754D9D44}" id="{E0C637D4-2EB9-0043-BD51-C1AE55C3C533}">
    <text>Hint:  Sales % is 100%.  If you know GP, you can calculate tge COGS %.</text>
  </threadedComment>
  <threadedComment ref="G71" dT="2023-03-29T15:01:32.23" personId="{DAAC859F-136F-7B40-B493-8D93754D9D44}" id="{3922EE33-46AC-6941-9FE0-CCD42C7603D1}">
    <text>Hint:  Use the workspace below to perform your calculation.  Then link this cell to your calculated number.</text>
  </threadedComment>
  <threadedComment ref="H71" dT="2023-09-26T00:20:26.20" personId="{DAAC859F-136F-7B40-B493-8D93754D9D44}" id="{2BD0B897-FB84-4D48-BB9E-6906CFCAA59A}">
    <text xml:space="preserve">Hint:  Use the workspace below to perform your calculation.  Then link this cell to your calculated number.
</text>
  </threadedComment>
  <threadedComment ref="G72" dT="2023-03-29T15:01:39.87" personId="{DAAC859F-136F-7B40-B493-8D93754D9D44}" id="{E0D2D595-6E56-F746-94E9-11411D1B1389}">
    <text>Hint:  Use the workspace below to perform your calculation.  Then link this cell to your calculated number.</text>
  </threadedComment>
  <threadedComment ref="H72" dT="2023-09-26T00:21:25.29" personId="{DAAC859F-136F-7B40-B493-8D93754D9D44}" id="{6C2E82A4-1B3B-2447-A770-5A7A8BDF36D7}">
    <text xml:space="preserve">Hint:  Use the workspace below to perform your calculation.  Then link this cell to your calculated number.
</text>
  </threadedComment>
  <threadedComment ref="G75" dT="2023-09-26T00:38:10.55" personId="{DAAC859F-136F-7B40-B493-8D93754D9D44}" id="{6E9B2D1A-530C-734B-B5C1-31B40A7CB0C2}">
    <text>Hint:  In accrual accounting, expenses are recognized when they are in incurred (i.e. used) not necessarily when the cash is paid.</text>
  </threadedComment>
  <threadedComment ref="G76" dT="2023-09-26T00:21:32.78" personId="{DAAC859F-136F-7B40-B493-8D93754D9D44}" id="{A1D4DAF3-A679-884A-81E7-783665FB6DC7}">
    <text xml:space="preserve">Hint:  Use the workspace below to perform your calculation.  Then link this cell to your calculated number.
</text>
  </threadedComment>
  <threadedComment ref="H76" dT="2023-09-26T00:21:39.90" personId="{DAAC859F-136F-7B40-B493-8D93754D9D44}" id="{1FA94C3E-44FE-D948-A4B7-23082D94A056}">
    <text xml:space="preserve">Hint:  Use the workspace below to perform your calculation.  Then link this cell to your calculated number.
</text>
  </threadedComment>
  <threadedComment ref="D97" dT="2023-09-26T00:52:02.02" personId="{DAAC859F-136F-7B40-B493-8D93754D9D44}" id="{5D66CB5A-739B-E440-9F69-4737CA15AECB}">
    <text>Hint:  Bad Debt Expense is a % of credit sales that is not expected to be collected.  Cash sales are entirely collected but some sales on credit will not be collected.</text>
  </threadedComment>
  <threadedComment ref="G154" dT="2023-09-26T00:34:17.52" personId="{DAAC859F-136F-7B40-B493-8D93754D9D44}" id="{6E02E992-2565-124B-83BC-AB6755F350E2}">
    <text>Hint:  Use the space below to explain calculation of commissions.  Then link this cell to the calculated commission expense below.</text>
  </threadedComment>
  <threadedComment ref="G155" dT="2023-09-26T00:35:34.49" personId="{DAAC859F-136F-7B40-B493-8D93754D9D44}" id="{45E27B9D-FA63-DA4C-ACD1-1665633DA361}">
    <text>Hint:  Use the space below to explain calculations performed in calculating the lease.  Then reference this cell to the calculation below..</text>
  </threadedComment>
  <threadedComment ref="C162" dT="2023-09-26T01:34:03.87" personId="{DAAC859F-136F-7B40-B493-8D93754D9D44}" id="{4055892C-4EFC-6A4F-A95C-CA04A7660B18}">
    <text xml:space="preserve">Hint:  This is a cash payments budget. Focus on when the cash is paid out.   </text>
  </threadedComment>
  <threadedComment ref="G181" dT="2023-09-26T00:31:43.29" personId="{DAAC859F-136F-7B40-B493-8D93754D9D44}" id="{7A7B13C6-5152-9949-943E-E6C3BBC83453}">
    <text>Hint:  The starting cash is given above.</text>
  </threadedComment>
  <threadedComment ref="G183" dT="2023-03-28T17:47:35.86" personId="{DAAC859F-136F-7B40-B493-8D93754D9D44}" id="{C18EB471-70B1-F94D-ABCA-C861C6FEAB7D}">
    <text>Hint: Enter total expected cash payments as a negative number.</text>
  </threadedComment>
  <threadedComment ref="H183" dT="2023-03-28T17:47:48.44" personId="{DAAC859F-136F-7B40-B493-8D93754D9D44}" id="{D6899961-12F7-7343-8940-A3FFDD59856A}">
    <text>Hint:  Enter payments as a negative number.</text>
  </threadedComment>
  <threadedComment ref="G185" dT="2023-09-26T00:27:56.50" personId="{DAAC859F-136F-7B40-B493-8D93754D9D44}" id="{3D123A2F-75B0-434D-864D-6A25680D7EC5}">
    <text>Hint:  Is there enough cash to meet company needs?  If yes, then no need to borrow.  If no, then need a loan.</text>
  </threadedComment>
  <threadedComment ref="H185" dT="2023-09-26T00:27:15.03" personId="{DAAC859F-136F-7B40-B493-8D93754D9D44}" id="{EE5887BE-CB8B-7049-A87B-86510152C0C4}">
    <text>Hint:  Is there enough cash?  If not, then they need to borrow enough to get the level of cash they need.  A company will most likely borrow this from a line of credit.</text>
  </threadedComment>
  <threadedComment ref="G186" dT="2023-09-26T00:29:24.08" personId="{DAAC859F-136F-7B40-B493-8D93754D9D44}" id="{8E318EFF-958E-0943-B074-1CFB73D73552}">
    <text>Hint: Is there any outstanding loan balance?  If yes, the next question is whether there is extra cash.  If there is extra cash, then pay down the loan.  In this case, there is no outstanding loan to pay.</text>
  </threadedComment>
  <threadedComment ref="G187" dT="2023-09-26T00:30:15.11" personId="{DAAC859F-136F-7B40-B493-8D93754D9D44}" id="{8228AAD9-5A6D-3F4E-9912-7B2E5F50A9FA}">
    <text>Hint:  If there had been a loan balance from the previous period, then the company would owe interest on having borrowed that money.</text>
  </threadedComment>
</ThreadedComments>
</file>

<file path=xl/threadedComments/threadedComment3.xml><?xml version="1.0" encoding="utf-8"?>
<ThreadedComments xmlns="http://schemas.microsoft.com/office/spreadsheetml/2018/threadedcomments" xmlns:x="http://schemas.openxmlformats.org/spreadsheetml/2006/main">
  <threadedComment ref="G22" dT="2023-03-29T15:00:23.59" personId="{DAAC859F-136F-7B40-B493-8D93754D9D44}" id="{8052F72B-2896-7248-8841-C324885F3374}">
    <text>Hint:  Start by calculating total sales.  Then your formula here should include reference to the assumption box to the left and the total sales.</text>
  </threadedComment>
  <threadedComment ref="G37" dT="2023-03-29T14:58:48.04" personId="{DAAC859F-136F-7B40-B493-8D93754D9D44}" id="{B57960C3-9504-C946-B02B-56CC57E5FB25}">
    <text>Hint:  Think about the relationship of Gross Profit to Sales and COGS.  Use the space below to show how you calculate this number.  Then link this cell to your calculation below.</text>
  </threadedComment>
  <threadedComment ref="H37" dT="2023-03-29T14:59:05.77" personId="{DAAC859F-136F-7B40-B493-8D93754D9D44}" id="{1683A248-CCD0-7042-A5C8-ABE996EE9015}">
    <text>Hint:  Hint:  Think about the relationship of Gross Profit to Sales and COGS.  Hint:  Use the space below to show how you calculate this number.  Then link this cell to your calculation below.</text>
  </threadedComment>
  <threadedComment ref="G38" dT="2023-03-29T14:57:17.88" personId="{DAAC859F-136F-7B40-B493-8D93754D9D44}" id="{7CAA3877-9BC4-EE49-B934-36701B522F72}">
    <text>Hint:  Use the space below show how you calculate this number.  Then link this cell to your calculation below.</text>
  </threadedComment>
  <threadedComment ref="H38" dT="2023-03-29T14:59:28.38" personId="{DAAC859F-136F-7B40-B493-8D93754D9D44}" id="{7F8B3545-55A4-7C46-A0F2-DC3BE37D3125}">
    <text xml:space="preserve">Hint:  Use the space below to show how you calculate this number.  Then link this cell to your calculation below.
</text>
  </threadedComment>
  <threadedComment ref="G40" dT="2023-03-28T17:36:48.70" personId="{DAAC859F-136F-7B40-B493-8D93754D9D44}" id="{34F62924-DDB3-5D45-9E7A-CF55331BF0E4}">
    <text xml:space="preserve">Enter beginning inventory as a negative.  This is the inventory you already have so will not need to purchase it.  Deduct it from the total needed to determine what must be purchased.
</text>
  </threadedComment>
  <threadedComment ref="H40" dT="2023-03-28T17:37:01.07" personId="{DAAC859F-136F-7B40-B493-8D93754D9D44}" id="{238CF458-0C56-CD4A-85BD-3E0FD831B4E2}">
    <text>Enter beginning inventory as a negative.  This is the inventory you already have so will not need to purchase it.  Deduct it from the total needed to determine what must be purchased.</text>
  </threadedComment>
  <threadedComment ref="F47" dT="2023-09-26T00:46:05.01" personId="{DAAC859F-136F-7B40-B493-8D93754D9D44}" id="{E9AF97B7-467F-CD42-8D29-5DD343212961}">
    <text>Hint:  Sales % is 100%.  If you know GP, you can calculate tge COGS %.</text>
  </threadedComment>
  <threadedComment ref="G71" dT="2023-03-29T15:01:32.23" personId="{DAAC859F-136F-7B40-B493-8D93754D9D44}" id="{912D0ACA-2587-A14B-8C1C-6E65C3D5FF5B}">
    <text>Hint:  Use the workspace below to perform your calculation.  Then link this cell to your calculated number.</text>
  </threadedComment>
  <threadedComment ref="H71" dT="2023-09-26T00:20:26.20" personId="{DAAC859F-136F-7B40-B493-8D93754D9D44}" id="{F682080F-7AD4-7244-9F15-0AC6BBA10CD5}">
    <text xml:space="preserve">Hint:  Use the workspace below to perform your calculation.  Then link this cell to your calculated number.
</text>
  </threadedComment>
  <threadedComment ref="G72" dT="2023-03-29T15:01:39.87" personId="{DAAC859F-136F-7B40-B493-8D93754D9D44}" id="{FC384540-D9B4-1646-988A-F31B5473249B}">
    <text>Hint:  Use the workspace below to perform your calculation.  Then link this cell to your calculated number.</text>
  </threadedComment>
  <threadedComment ref="H72" dT="2023-09-26T00:21:25.29" personId="{DAAC859F-136F-7B40-B493-8D93754D9D44}" id="{669A6DD2-CFAD-D240-B884-905957EDD12C}">
    <text xml:space="preserve">Hint:  Use the workspace below to perform your calculation.  Then link this cell to your calculated number.
</text>
  </threadedComment>
  <threadedComment ref="G75" dT="2023-09-26T00:38:10.55" personId="{DAAC859F-136F-7B40-B493-8D93754D9D44}" id="{3EEFEB69-D791-D443-A18A-36D962642D8E}">
    <text>Hint:  In accrual accounting, expenses are recognized when they are in incurred (i.e. used) not necessarily when the cash is paid.</text>
  </threadedComment>
  <threadedComment ref="G76" dT="2023-09-26T00:21:32.78" personId="{DAAC859F-136F-7B40-B493-8D93754D9D44}" id="{0AFCD64B-023D-1D46-BF86-DC3F328BE1FE}">
    <text xml:space="preserve">Hint:  Use the workspace below to perform your calculation.  Then link this cell to your calculated number.
</text>
  </threadedComment>
  <threadedComment ref="H76" dT="2023-09-26T00:21:39.90" personId="{DAAC859F-136F-7B40-B493-8D93754D9D44}" id="{835A887D-87EF-FC46-87E9-1AC32D31B14B}">
    <text xml:space="preserve">Hint:  Use the workspace below to perform your calculation.  Then link this cell to your calculated number.
</text>
  </threadedComment>
  <threadedComment ref="D97" dT="2023-09-26T00:52:02.02" personId="{DAAC859F-136F-7B40-B493-8D93754D9D44}" id="{BCE72978-521D-6244-9E01-3B549B06E8AB}">
    <text>Hint:  Bad Debt Expense is a % of credit sales that is not expected to be collected.  Cash sales are entirely collected but some sales on credit will not be collected.</text>
  </threadedComment>
  <threadedComment ref="G154" dT="2023-09-26T00:34:17.52" personId="{DAAC859F-136F-7B40-B493-8D93754D9D44}" id="{042235EE-E89D-7344-81AD-03323567197D}">
    <text>Hint:  Use the space below to explain calculation of commissions.  Then link this cell to the calculated commission expense below.</text>
  </threadedComment>
  <threadedComment ref="G155" dT="2023-09-26T00:35:34.49" personId="{DAAC859F-136F-7B40-B493-8D93754D9D44}" id="{2FEFB56F-F5FE-0949-B466-DDA3A1B4D479}">
    <text>Hint:  Use the space below to explain calculations performed in calculating the lease.  Then reference this cell to the calculation below..</text>
  </threadedComment>
  <threadedComment ref="C162" dT="2023-09-26T01:34:03.87" personId="{DAAC859F-136F-7B40-B493-8D93754D9D44}" id="{7C0EE9DB-230C-7A43-B4D4-95BA0FE744D9}">
    <text xml:space="preserve">Hint:  This is a cash payments budget. Focus on when the cash is paid out.   </text>
  </threadedComment>
  <threadedComment ref="G181" dT="2023-09-26T00:31:43.29" personId="{DAAC859F-136F-7B40-B493-8D93754D9D44}" id="{D8BA02AF-DF14-7543-ADAB-BD04FC9A2443}">
    <text>Hint:  The starting cash is given above.</text>
  </threadedComment>
  <threadedComment ref="G183" dT="2023-03-28T17:47:35.86" personId="{DAAC859F-136F-7B40-B493-8D93754D9D44}" id="{191FD0EC-545B-7C4D-86E5-1B05C55305A9}">
    <text>Hint: Enter total expected cash payments as a negative number.</text>
  </threadedComment>
  <threadedComment ref="H183" dT="2023-03-28T17:47:48.44" personId="{DAAC859F-136F-7B40-B493-8D93754D9D44}" id="{E2B4225C-1F09-6344-9124-999E5C665D3D}">
    <text>Hint:  Enter payments as a negative number.</text>
  </threadedComment>
  <threadedComment ref="G185" dT="2023-09-26T00:27:56.50" personId="{DAAC859F-136F-7B40-B493-8D93754D9D44}" id="{55424047-BA28-0143-A7E9-0E1B48E444AF}">
    <text>Hint:  Is there enough cash to meet company needs?  If yes, then no need to borrow.  If no, then need a loan.</text>
  </threadedComment>
  <threadedComment ref="H185" dT="2023-09-26T00:27:15.03" personId="{DAAC859F-136F-7B40-B493-8D93754D9D44}" id="{8F0AB80D-7EFE-A046-8FE3-4F27856707A2}">
    <text>Hint:  Is there enough cash?  If not, then they need to borrow enough to get the level of cash they need.  A company will most likely borrow this from a line of credit.</text>
  </threadedComment>
  <threadedComment ref="G186" dT="2023-09-26T00:29:24.08" personId="{DAAC859F-136F-7B40-B493-8D93754D9D44}" id="{3805E1FC-EB59-084D-87C8-D63D4F9407F5}">
    <text>Hint: Is there any outstanding loan balance?  If yes, the next question is whether there is extra cash.  If there is extra cash, then pay down the loan.  In this case, there is no outstanding loan to pay.</text>
  </threadedComment>
  <threadedComment ref="G187" dT="2023-09-26T00:30:15.11" personId="{DAAC859F-136F-7B40-B493-8D93754D9D44}" id="{4A1696A2-87B3-F342-9CDC-BFE05FBFC831}">
    <text>Hint:  If there had been a loan balance from the previous period, then the company would owe interest on having borrowed that money.</text>
  </threadedComment>
</ThreadedComments>
</file>

<file path=xl/threadedComments/threadedComment4.xml><?xml version="1.0" encoding="utf-8"?>
<ThreadedComments xmlns="http://schemas.microsoft.com/office/spreadsheetml/2018/threadedcomments" xmlns:x="http://schemas.openxmlformats.org/spreadsheetml/2006/main">
  <threadedComment ref="G22" dT="2023-03-29T15:00:23.59" personId="{DAAC859F-136F-7B40-B493-8D93754D9D44}" id="{568C8992-02B8-1143-B3D7-E288CCF16377}">
    <text>Hint:  Start by calculating total sales.  Then your formula here should include reference to the assumption box to the left and the total sales.</text>
  </threadedComment>
  <threadedComment ref="G37" dT="2023-03-29T14:58:48.04" personId="{DAAC859F-136F-7B40-B493-8D93754D9D44}" id="{37DAB399-66C6-AD41-9DA2-E10346A1B081}">
    <text>Hint:  Think about the relationship of Gross Profit to Sales and COGS.  Use the space below to show how you calculate this number.  Then link this cell to your calculation below.</text>
  </threadedComment>
  <threadedComment ref="H37" dT="2023-03-29T14:59:05.77" personId="{DAAC859F-136F-7B40-B493-8D93754D9D44}" id="{FF14E11C-89F8-0048-8D5A-BE272C7D0075}">
    <text>Hint:  Hint:  Think about the relationship of Gross Profit to Sales and COGS.  Hint:  Use the space below to show how you calculate this number.  Then link this cell to your calculation below.</text>
  </threadedComment>
  <threadedComment ref="G38" dT="2023-03-29T14:57:17.88" personId="{DAAC859F-136F-7B40-B493-8D93754D9D44}" id="{4D4B517C-B9A6-7C49-9C1F-78E17700D324}">
    <text>Hint:  Use the space below show how you calculate this number.  Then link this cell to your calculation below.</text>
  </threadedComment>
  <threadedComment ref="H38" dT="2023-03-29T14:59:28.38" personId="{DAAC859F-136F-7B40-B493-8D93754D9D44}" id="{654A1378-4FA7-C14D-BD23-8149D849701D}">
    <text xml:space="preserve">Hint:  Use the space below to show how you calculate this number.  Then link this cell to your calculation below.
</text>
  </threadedComment>
  <threadedComment ref="G40" dT="2023-03-28T17:36:48.70" personId="{DAAC859F-136F-7B40-B493-8D93754D9D44}" id="{38A01B11-9868-9D40-8B0C-7EBBC60F6739}">
    <text xml:space="preserve">Enter beginning inventory as a negative.  This is the inventory you already have so will not need to purchase it.  Deduct it from the total needed to determine what must be purchased.
</text>
  </threadedComment>
  <threadedComment ref="H40" dT="2023-03-28T17:37:01.07" personId="{DAAC859F-136F-7B40-B493-8D93754D9D44}" id="{ED355AC0-9BB2-F344-A993-A4A8DE442E65}">
    <text>Enter beginning inventory as a negative.  This is the inventory you already have so will not need to purchase it.  Deduct it from the total needed to determine what must be purchased.</text>
  </threadedComment>
  <threadedComment ref="F47" dT="2023-09-26T00:46:05.01" personId="{DAAC859F-136F-7B40-B493-8D93754D9D44}" id="{7ADD6B89-26CC-4649-9757-6B7E4D202A3E}">
    <text>Hint:  Sales % is 100%.  If you know GP, you can calculate tge COGS %.</text>
  </threadedComment>
  <threadedComment ref="G71" dT="2023-03-29T15:01:32.23" personId="{DAAC859F-136F-7B40-B493-8D93754D9D44}" id="{23C7A50E-B77E-1F4A-BBE6-FC192E538EAD}">
    <text>Hint:  Use the workspace below to perform your calculation.  Then link this cell to your calculated number.</text>
  </threadedComment>
  <threadedComment ref="H71" dT="2023-09-26T00:20:26.20" personId="{DAAC859F-136F-7B40-B493-8D93754D9D44}" id="{8FB356EA-E1A0-4D46-A4D8-C8D665BD0227}">
    <text xml:space="preserve">Hint:  Use the workspace below to perform your calculation.  Then link this cell to your calculated number.
</text>
  </threadedComment>
  <threadedComment ref="G72" dT="2023-03-29T15:01:39.87" personId="{DAAC859F-136F-7B40-B493-8D93754D9D44}" id="{37E137C5-2E3F-B34C-9AD3-D41570AC4A69}">
    <text>Hint:  Use the workspace below to perform your calculation.  Then link this cell to your calculated number.</text>
  </threadedComment>
  <threadedComment ref="H72" dT="2023-09-26T00:21:25.29" personId="{DAAC859F-136F-7B40-B493-8D93754D9D44}" id="{4AF0B0FA-18EA-DB47-B81F-65D1C2C0E1FD}">
    <text xml:space="preserve">Hint:  Use the workspace below to perform your calculation.  Then link this cell to your calculated number.
</text>
  </threadedComment>
  <threadedComment ref="G75" dT="2023-09-26T00:38:10.55" personId="{DAAC859F-136F-7B40-B493-8D93754D9D44}" id="{A842FAE6-DE2B-234D-AC76-0804A53FC533}">
    <text>Hint:  In accrual accounting, expenses are recognized when they are in incurred (i.e. used) not necessarily when the cash is paid.</text>
  </threadedComment>
  <threadedComment ref="G76" dT="2023-09-26T00:21:32.78" personId="{DAAC859F-136F-7B40-B493-8D93754D9D44}" id="{136224F9-6912-254F-9A78-958AABDB6E41}">
    <text xml:space="preserve">Hint:  Use the workspace below to perform your calculation.  Then link this cell to your calculated number.
</text>
  </threadedComment>
  <threadedComment ref="H76" dT="2023-09-26T00:21:39.90" personId="{DAAC859F-136F-7B40-B493-8D93754D9D44}" id="{8F948A9D-4F2F-9A42-B1C0-2DFF4E6E7CA6}">
    <text xml:space="preserve">Hint:  Use the workspace below to perform your calculation.  Then link this cell to your calculated number.
</text>
  </threadedComment>
  <threadedComment ref="D97" dT="2023-09-26T00:52:02.02" personId="{DAAC859F-136F-7B40-B493-8D93754D9D44}" id="{CA9A4E69-5646-7542-8932-E284A11350F7}">
    <text>Hint:  Bad Debt Expense is a % of credit sales that is not expected to be collected.  Cash sales are entirely collected but some sales on credit will not be collected.</text>
  </threadedComment>
  <threadedComment ref="G154" dT="2023-09-26T00:34:17.52" personId="{DAAC859F-136F-7B40-B493-8D93754D9D44}" id="{67C17DBD-A7BB-6A47-9A7F-895B1452A156}">
    <text>Hint:  Use the space below to explain calculation of commissions.  Then link this cell to the calculated commission expense below.</text>
  </threadedComment>
  <threadedComment ref="G155" dT="2023-09-26T00:35:34.49" personId="{DAAC859F-136F-7B40-B493-8D93754D9D44}" id="{A890AF36-38C7-5C41-B3EB-8BB83C99CB57}">
    <text>Hint:  Use the space below to explain calculations performed in calculating the lease.  Then reference this cell to the calculation below..</text>
  </threadedComment>
  <threadedComment ref="C162" dT="2023-09-26T01:34:03.87" personId="{DAAC859F-136F-7B40-B493-8D93754D9D44}" id="{6B694E70-481B-E943-A008-4279339332E2}">
    <text xml:space="preserve">Hint:  This is a cash payments budget. Focus on when the cash is paid out.   </text>
  </threadedComment>
  <threadedComment ref="G181" dT="2023-09-26T00:31:43.29" personId="{DAAC859F-136F-7B40-B493-8D93754D9D44}" id="{53A871DC-92D7-AB4A-87CC-A7B1F4EE8BEE}">
    <text>Hint:  The starting cash is given above.</text>
  </threadedComment>
  <threadedComment ref="G183" dT="2023-03-28T17:47:35.86" personId="{DAAC859F-136F-7B40-B493-8D93754D9D44}" id="{B4315D65-E0ED-A04F-AB3C-11909199BFA7}">
    <text>Hint: Enter total expected cash payments as a negative number.</text>
  </threadedComment>
  <threadedComment ref="H183" dT="2023-03-28T17:47:48.44" personId="{DAAC859F-136F-7B40-B493-8D93754D9D44}" id="{9FD373E1-C842-E24C-A68B-50EAE052D601}">
    <text>Hint:  Enter payments as a negative number.</text>
  </threadedComment>
  <threadedComment ref="G185" dT="2023-09-26T00:27:56.50" personId="{DAAC859F-136F-7B40-B493-8D93754D9D44}" id="{8A5EBA90-2AAC-E64B-AC6A-36FA49CACF12}">
    <text>Hint:  Is there enough cash to meet company needs?  If yes, then no need to borrow.  If no, then need a loan.</text>
  </threadedComment>
  <threadedComment ref="H185" dT="2023-09-26T00:27:15.03" personId="{DAAC859F-136F-7B40-B493-8D93754D9D44}" id="{58E578B5-C288-8348-9B97-0A0F2BA52568}">
    <text>Hint:  Is there enough cash?  If not, then they need to borrow enough to get the level of cash they need.  A company will most likely borrow this from a line of credit.</text>
  </threadedComment>
  <threadedComment ref="G186" dT="2023-09-26T00:29:24.08" personId="{DAAC859F-136F-7B40-B493-8D93754D9D44}" id="{337DF4DA-7DA0-C14C-BEF7-B3BE6C405043}">
    <text>Hint: Is there any outstanding loan balance?  If yes, the next question is whether there is extra cash.  If there is extra cash, then pay down the loan.  In this case, there is no outstanding loan to pay.</text>
  </threadedComment>
  <threadedComment ref="G187" dT="2023-09-26T00:30:15.11" personId="{DAAC859F-136F-7B40-B493-8D93754D9D44}" id="{D8723729-66CB-E24B-9382-FBBF527D63A0}">
    <text>Hint:  If there had been a loan balance from the previous period, then the company would owe interest on having borrowed that money.</text>
  </threadedComment>
</ThreadedComment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4.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5.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3.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9064A-3A5F-3B46-BCDE-34A27836189B}">
  <sheetPr codeName="Sheet91">
    <tabColor rgb="FFFFFF00"/>
  </sheetPr>
  <dimension ref="A1:G53"/>
  <sheetViews>
    <sheetView topLeftCell="A25" zoomScale="160" zoomScaleNormal="160" workbookViewId="0">
      <selection activeCell="B40" sqref="B40"/>
    </sheetView>
  </sheetViews>
  <sheetFormatPr baseColWidth="10" defaultColWidth="8.83203125" defaultRowHeight="15" x14ac:dyDescent="0.2"/>
  <cols>
    <col min="1" max="1" width="30.6640625" style="11" customWidth="1"/>
    <col min="2" max="2" width="53.83203125" style="11" customWidth="1"/>
    <col min="3" max="3" width="8.83203125" style="11"/>
    <col min="4" max="4" width="10.5" style="11" customWidth="1"/>
    <col min="5" max="16384" width="8.83203125" style="11"/>
  </cols>
  <sheetData>
    <row r="1" spans="1:7" ht="27" customHeight="1" x14ac:dyDescent="0.2"/>
    <row r="2" spans="1:7" ht="27" customHeight="1" x14ac:dyDescent="0.2"/>
    <row r="3" spans="1:7" ht="17" x14ac:dyDescent="0.2">
      <c r="A3" s="134" t="s">
        <v>266</v>
      </c>
      <c r="B3" s="134" t="s">
        <v>267</v>
      </c>
      <c r="D3" s="135"/>
    </row>
    <row r="4" spans="1:7" x14ac:dyDescent="0.2">
      <c r="A4" s="136" t="s">
        <v>268</v>
      </c>
      <c r="B4" s="11" t="s">
        <v>269</v>
      </c>
    </row>
    <row r="5" spans="1:7" x14ac:dyDescent="0.2">
      <c r="A5" s="136" t="s">
        <v>270</v>
      </c>
      <c r="B5" s="11" t="s">
        <v>271</v>
      </c>
    </row>
    <row r="6" spans="1:7" x14ac:dyDescent="0.2">
      <c r="A6" s="136" t="s">
        <v>272</v>
      </c>
      <c r="B6" s="11" t="s">
        <v>273</v>
      </c>
    </row>
    <row r="7" spans="1:7" x14ac:dyDescent="0.2">
      <c r="A7" s="136" t="s">
        <v>274</v>
      </c>
      <c r="B7" s="11" t="s">
        <v>275</v>
      </c>
    </row>
    <row r="8" spans="1:7" x14ac:dyDescent="0.2">
      <c r="A8" s="136" t="s">
        <v>276</v>
      </c>
      <c r="B8" s="11" t="s">
        <v>277</v>
      </c>
    </row>
    <row r="9" spans="1:7" ht="16" x14ac:dyDescent="0.2">
      <c r="A9" s="136" t="s">
        <v>278</v>
      </c>
      <c r="B9" s="11" t="s">
        <v>279</v>
      </c>
      <c r="G9" s="137"/>
    </row>
    <row r="10" spans="1:7" x14ac:dyDescent="0.2">
      <c r="A10" s="136" t="s">
        <v>280</v>
      </c>
      <c r="B10" s="11" t="s">
        <v>281</v>
      </c>
    </row>
    <row r="11" spans="1:7" x14ac:dyDescent="0.2">
      <c r="A11" s="136" t="s">
        <v>282</v>
      </c>
      <c r="B11" s="11" t="s">
        <v>283</v>
      </c>
    </row>
    <row r="12" spans="1:7" x14ac:dyDescent="0.2">
      <c r="A12" s="136" t="s">
        <v>284</v>
      </c>
      <c r="B12" s="11" t="s">
        <v>285</v>
      </c>
    </row>
    <row r="13" spans="1:7" x14ac:dyDescent="0.2">
      <c r="A13" s="136" t="s">
        <v>286</v>
      </c>
      <c r="B13" s="11" t="s">
        <v>287</v>
      </c>
    </row>
    <row r="14" spans="1:7" x14ac:dyDescent="0.2">
      <c r="A14" s="11" t="s">
        <v>288</v>
      </c>
      <c r="B14" s="11" t="s">
        <v>289</v>
      </c>
    </row>
    <row r="15" spans="1:7" x14ac:dyDescent="0.2">
      <c r="A15" s="11" t="s">
        <v>290</v>
      </c>
      <c r="B15" s="11" t="s">
        <v>291</v>
      </c>
    </row>
    <row r="16" spans="1:7" x14ac:dyDescent="0.2">
      <c r="A16" s="11" t="s">
        <v>292</v>
      </c>
      <c r="B16" s="11" t="s">
        <v>293</v>
      </c>
    </row>
    <row r="17" spans="1:2" x14ac:dyDescent="0.2">
      <c r="A17" s="11" t="s">
        <v>294</v>
      </c>
      <c r="B17" s="11" t="s">
        <v>295</v>
      </c>
    </row>
    <row r="18" spans="1:2" x14ac:dyDescent="0.2">
      <c r="A18" s="11" t="s">
        <v>296</v>
      </c>
      <c r="B18" s="11" t="s">
        <v>297</v>
      </c>
    </row>
    <row r="19" spans="1:2" x14ac:dyDescent="0.2">
      <c r="A19" s="11" t="s">
        <v>298</v>
      </c>
      <c r="B19" s="11" t="s">
        <v>299</v>
      </c>
    </row>
    <row r="20" spans="1:2" x14ac:dyDescent="0.2">
      <c r="A20" s="11" t="s">
        <v>300</v>
      </c>
      <c r="B20" s="11" t="s">
        <v>301</v>
      </c>
    </row>
    <row r="21" spans="1:2" x14ac:dyDescent="0.2">
      <c r="A21" s="11" t="s">
        <v>302</v>
      </c>
      <c r="B21" s="11" t="s">
        <v>303</v>
      </c>
    </row>
    <row r="22" spans="1:2" x14ac:dyDescent="0.2">
      <c r="A22" s="11" t="s">
        <v>304</v>
      </c>
      <c r="B22" s="11" t="s">
        <v>305</v>
      </c>
    </row>
    <row r="23" spans="1:2" x14ac:dyDescent="0.2">
      <c r="A23" s="11" t="s">
        <v>306</v>
      </c>
      <c r="B23" s="11" t="s">
        <v>307</v>
      </c>
    </row>
    <row r="24" spans="1:2" x14ac:dyDescent="0.2">
      <c r="A24" s="11" t="s">
        <v>308</v>
      </c>
      <c r="B24" s="11" t="s">
        <v>309</v>
      </c>
    </row>
    <row r="25" spans="1:2" x14ac:dyDescent="0.2">
      <c r="A25" s="11" t="s">
        <v>310</v>
      </c>
      <c r="B25" s="11" t="s">
        <v>311</v>
      </c>
    </row>
    <row r="26" spans="1:2" x14ac:dyDescent="0.2">
      <c r="A26" s="11" t="s">
        <v>312</v>
      </c>
      <c r="B26" s="11" t="s">
        <v>313</v>
      </c>
    </row>
    <row r="27" spans="1:2" x14ac:dyDescent="0.2">
      <c r="A27" s="11" t="s">
        <v>314</v>
      </c>
      <c r="B27" s="11" t="s">
        <v>315</v>
      </c>
    </row>
    <row r="28" spans="1:2" x14ac:dyDescent="0.2">
      <c r="A28" s="11" t="s">
        <v>316</v>
      </c>
      <c r="B28" s="11" t="s">
        <v>317</v>
      </c>
    </row>
    <row r="29" spans="1:2" x14ac:dyDescent="0.2">
      <c r="A29" s="11" t="s">
        <v>318</v>
      </c>
      <c r="B29" s="11" t="s">
        <v>319</v>
      </c>
    </row>
    <row r="30" spans="1:2" x14ac:dyDescent="0.2">
      <c r="A30" s="11" t="s">
        <v>320</v>
      </c>
      <c r="B30" s="11" t="s">
        <v>321</v>
      </c>
    </row>
    <row r="31" spans="1:2" x14ac:dyDescent="0.2">
      <c r="A31" s="11" t="s">
        <v>322</v>
      </c>
      <c r="B31" s="11" t="s">
        <v>323</v>
      </c>
    </row>
    <row r="32" spans="1:2" x14ac:dyDescent="0.2">
      <c r="A32" s="11" t="s">
        <v>324</v>
      </c>
      <c r="B32" s="11" t="s">
        <v>325</v>
      </c>
    </row>
    <row r="33" spans="1:2" x14ac:dyDescent="0.2">
      <c r="A33" s="136" t="s">
        <v>326</v>
      </c>
      <c r="B33" s="11" t="s">
        <v>327</v>
      </c>
    </row>
    <row r="34" spans="1:2" x14ac:dyDescent="0.2">
      <c r="A34" s="136" t="s">
        <v>328</v>
      </c>
      <c r="B34" s="11" t="s">
        <v>329</v>
      </c>
    </row>
    <row r="35" spans="1:2" x14ac:dyDescent="0.2">
      <c r="A35" s="11" t="s">
        <v>330</v>
      </c>
      <c r="B35" s="11" t="s">
        <v>331</v>
      </c>
    </row>
    <row r="36" spans="1:2" x14ac:dyDescent="0.2">
      <c r="A36" s="11" t="s">
        <v>332</v>
      </c>
      <c r="B36" s="11" t="s">
        <v>333</v>
      </c>
    </row>
    <row r="37" spans="1:2" x14ac:dyDescent="0.2">
      <c r="A37" s="11" t="s">
        <v>334</v>
      </c>
      <c r="B37" s="11" t="s">
        <v>335</v>
      </c>
    </row>
    <row r="38" spans="1:2" x14ac:dyDescent="0.2">
      <c r="A38" s="11" t="s">
        <v>336</v>
      </c>
      <c r="B38" s="11" t="s">
        <v>337</v>
      </c>
    </row>
    <row r="39" spans="1:2" x14ac:dyDescent="0.2">
      <c r="A39" s="11" t="s">
        <v>338</v>
      </c>
      <c r="B39" s="11" t="s">
        <v>339</v>
      </c>
    </row>
    <row r="40" spans="1:2" x14ac:dyDescent="0.2">
      <c r="A40" s="11" t="s">
        <v>340</v>
      </c>
      <c r="B40" s="11" t="s">
        <v>341</v>
      </c>
    </row>
    <row r="41" spans="1:2" x14ac:dyDescent="0.2">
      <c r="A41" s="11" t="s">
        <v>342</v>
      </c>
      <c r="B41" s="11" t="s">
        <v>343</v>
      </c>
    </row>
    <row r="42" spans="1:2" x14ac:dyDescent="0.2">
      <c r="A42" s="11" t="s">
        <v>344</v>
      </c>
      <c r="B42" s="11" t="s">
        <v>345</v>
      </c>
    </row>
    <row r="43" spans="1:2" x14ac:dyDescent="0.2">
      <c r="A43" s="136" t="s">
        <v>346</v>
      </c>
      <c r="B43" s="11" t="s">
        <v>347</v>
      </c>
    </row>
    <row r="44" spans="1:2" x14ac:dyDescent="0.2">
      <c r="A44" s="11" t="s">
        <v>348</v>
      </c>
      <c r="B44" s="11" t="s">
        <v>349</v>
      </c>
    </row>
    <row r="45" spans="1:2" x14ac:dyDescent="0.2">
      <c r="A45" s="11" t="s">
        <v>350</v>
      </c>
      <c r="B45" s="11" t="s">
        <v>351</v>
      </c>
    </row>
    <row r="46" spans="1:2" x14ac:dyDescent="0.2">
      <c r="A46" s="11" t="s">
        <v>352</v>
      </c>
      <c r="B46" s="11" t="s">
        <v>353</v>
      </c>
    </row>
    <row r="47" spans="1:2" x14ac:dyDescent="0.2">
      <c r="A47" s="11" t="s">
        <v>354</v>
      </c>
      <c r="B47" s="11" t="s">
        <v>355</v>
      </c>
    </row>
    <row r="48" spans="1:2" x14ac:dyDescent="0.2">
      <c r="A48" s="11" t="s">
        <v>356</v>
      </c>
      <c r="B48" s="11" t="s">
        <v>357</v>
      </c>
    </row>
    <row r="49" spans="1:2" x14ac:dyDescent="0.2">
      <c r="A49" s="11" t="s">
        <v>358</v>
      </c>
      <c r="B49" s="11" t="s">
        <v>359</v>
      </c>
    </row>
    <row r="50" spans="1:2" x14ac:dyDescent="0.2">
      <c r="A50" s="11" t="s">
        <v>360</v>
      </c>
      <c r="B50" s="11" t="s">
        <v>361</v>
      </c>
    </row>
    <row r="51" spans="1:2" x14ac:dyDescent="0.2">
      <c r="A51" s="11" t="s">
        <v>362</v>
      </c>
      <c r="B51" s="11" t="s">
        <v>363</v>
      </c>
    </row>
    <row r="52" spans="1:2" x14ac:dyDescent="0.2">
      <c r="A52" s="11" t="s">
        <v>364</v>
      </c>
      <c r="B52" s="11" t="s">
        <v>365</v>
      </c>
    </row>
    <row r="53" spans="1:2" x14ac:dyDescent="0.2">
      <c r="A53" s="11" t="s">
        <v>366</v>
      </c>
      <c r="B53" s="11" t="s">
        <v>367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ADD04-10A5-4244-A8D3-DF452E388ECF}">
  <sheetPr codeName="Sheet11">
    <tabColor rgb="FFFFC000"/>
  </sheetPr>
  <dimension ref="A1:N44"/>
  <sheetViews>
    <sheetView zoomScale="103" workbookViewId="0">
      <selection activeCell="B10" sqref="B10"/>
    </sheetView>
  </sheetViews>
  <sheetFormatPr baseColWidth="10" defaultColWidth="10.83203125" defaultRowHeight="19" x14ac:dyDescent="0.2"/>
  <cols>
    <col min="1" max="1" width="10.1640625" style="142" customWidth="1"/>
    <col min="2" max="14" width="72" style="142" customWidth="1"/>
    <col min="15" max="16384" width="10.83203125" style="142"/>
  </cols>
  <sheetData>
    <row r="1" spans="1:14" s="140" customFormat="1" ht="34" customHeight="1" x14ac:dyDescent="0.2">
      <c r="A1" s="138" t="s">
        <v>368</v>
      </c>
      <c r="B1" s="139">
        <f ca="1">RANDBETWEEN(3,9)</f>
        <v>3</v>
      </c>
    </row>
    <row r="2" spans="1:14" s="141" customFormat="1" ht="43" customHeight="1" x14ac:dyDescent="0.2">
      <c r="A2" s="141" t="s">
        <v>369</v>
      </c>
      <c r="B2" s="138" t="s">
        <v>370</v>
      </c>
      <c r="C2" s="138" t="s">
        <v>371</v>
      </c>
      <c r="D2" s="138" t="s">
        <v>372</v>
      </c>
      <c r="E2" s="138" t="s">
        <v>373</v>
      </c>
      <c r="F2" s="138" t="s">
        <v>374</v>
      </c>
      <c r="G2" s="138" t="s">
        <v>375</v>
      </c>
      <c r="H2" s="138" t="s">
        <v>376</v>
      </c>
      <c r="I2" s="138" t="s">
        <v>377</v>
      </c>
      <c r="J2" s="138" t="s">
        <v>378</v>
      </c>
      <c r="K2" s="138" t="s">
        <v>379</v>
      </c>
      <c r="L2" s="138" t="s">
        <v>380</v>
      </c>
      <c r="M2" s="138" t="s">
        <v>381</v>
      </c>
      <c r="N2" s="138" t="s">
        <v>382</v>
      </c>
    </row>
    <row r="3" spans="1:14" ht="75" customHeight="1" x14ac:dyDescent="0.2">
      <c r="A3" s="141" t="s">
        <v>383</v>
      </c>
      <c r="B3" s="142" t="s">
        <v>384</v>
      </c>
      <c r="C3" s="143" t="s">
        <v>385</v>
      </c>
      <c r="D3" s="143" t="s">
        <v>386</v>
      </c>
      <c r="E3" s="143" t="s">
        <v>387</v>
      </c>
      <c r="F3" s="143" t="s">
        <v>388</v>
      </c>
      <c r="G3" s="143" t="s">
        <v>389</v>
      </c>
      <c r="H3" s="143" t="s">
        <v>390</v>
      </c>
      <c r="I3" s="143" t="s">
        <v>391</v>
      </c>
      <c r="J3" s="143" t="s">
        <v>392</v>
      </c>
      <c r="K3" s="142" t="s">
        <v>393</v>
      </c>
      <c r="L3" s="142" t="s">
        <v>394</v>
      </c>
      <c r="M3" s="142" t="s">
        <v>395</v>
      </c>
      <c r="N3" s="142" t="s">
        <v>396</v>
      </c>
    </row>
    <row r="4" spans="1:14" ht="75" customHeight="1" x14ac:dyDescent="0.2">
      <c r="A4" s="141" t="s">
        <v>397</v>
      </c>
      <c r="B4" s="142" t="s">
        <v>398</v>
      </c>
      <c r="C4" s="143" t="s">
        <v>399</v>
      </c>
      <c r="D4" s="143" t="s">
        <v>400</v>
      </c>
      <c r="E4" s="143" t="s">
        <v>401</v>
      </c>
      <c r="F4" s="144" t="s">
        <v>402</v>
      </c>
      <c r="G4" s="144" t="s">
        <v>403</v>
      </c>
      <c r="H4" s="144" t="s">
        <v>404</v>
      </c>
      <c r="I4" s="144" t="s">
        <v>405</v>
      </c>
      <c r="J4" s="144" t="s">
        <v>406</v>
      </c>
      <c r="K4" s="142" t="s">
        <v>407</v>
      </c>
      <c r="L4" s="142" t="s">
        <v>408</v>
      </c>
      <c r="M4" s="142" t="s">
        <v>409</v>
      </c>
      <c r="N4" s="142" t="s">
        <v>410</v>
      </c>
    </row>
    <row r="5" spans="1:14" ht="75" customHeight="1" x14ac:dyDescent="0.2">
      <c r="B5" s="142" t="s">
        <v>411</v>
      </c>
      <c r="C5" s="143" t="s">
        <v>412</v>
      </c>
      <c r="D5" s="143" t="s">
        <v>413</v>
      </c>
      <c r="E5" s="143" t="s">
        <v>414</v>
      </c>
      <c r="F5" s="144" t="s">
        <v>415</v>
      </c>
      <c r="G5" s="144" t="s">
        <v>416</v>
      </c>
      <c r="H5" s="144" t="s">
        <v>417</v>
      </c>
      <c r="I5" s="144" t="s">
        <v>417</v>
      </c>
      <c r="J5" s="144" t="s">
        <v>418</v>
      </c>
      <c r="K5" s="142" t="s">
        <v>419</v>
      </c>
      <c r="L5" s="142" t="s">
        <v>420</v>
      </c>
      <c r="M5" s="142" t="s">
        <v>421</v>
      </c>
      <c r="N5" s="142" t="s">
        <v>422</v>
      </c>
    </row>
    <row r="6" spans="1:14" ht="75" customHeight="1" x14ac:dyDescent="0.2">
      <c r="B6" s="142" t="s">
        <v>423</v>
      </c>
      <c r="C6" s="143" t="s">
        <v>424</v>
      </c>
      <c r="D6" s="143" t="s">
        <v>425</v>
      </c>
      <c r="E6" s="143" t="s">
        <v>426</v>
      </c>
      <c r="F6" s="144" t="s">
        <v>427</v>
      </c>
      <c r="G6" s="144" t="s">
        <v>428</v>
      </c>
      <c r="H6" s="144" t="s">
        <v>429</v>
      </c>
      <c r="I6" s="144" t="s">
        <v>430</v>
      </c>
      <c r="J6" s="144" t="s">
        <v>431</v>
      </c>
      <c r="K6" s="142" t="s">
        <v>432</v>
      </c>
      <c r="L6" s="142" t="s">
        <v>433</v>
      </c>
      <c r="M6" s="142" t="s">
        <v>434</v>
      </c>
      <c r="N6" s="142" t="s">
        <v>435</v>
      </c>
    </row>
    <row r="7" spans="1:14" ht="75" customHeight="1" x14ac:dyDescent="0.2">
      <c r="B7" s="142" t="s">
        <v>436</v>
      </c>
      <c r="C7" s="143" t="s">
        <v>437</v>
      </c>
      <c r="D7" s="143" t="s">
        <v>438</v>
      </c>
      <c r="E7" s="143" t="s">
        <v>439</v>
      </c>
      <c r="F7" s="144" t="s">
        <v>440</v>
      </c>
      <c r="G7" s="144" t="s">
        <v>441</v>
      </c>
      <c r="H7" s="144" t="s">
        <v>442</v>
      </c>
      <c r="I7" s="144" t="s">
        <v>443</v>
      </c>
      <c r="J7" s="144" t="s">
        <v>444</v>
      </c>
      <c r="K7" s="142" t="s">
        <v>445</v>
      </c>
      <c r="L7" s="142" t="s">
        <v>446</v>
      </c>
      <c r="M7" s="142" t="s">
        <v>447</v>
      </c>
      <c r="N7" s="142" t="s">
        <v>448</v>
      </c>
    </row>
    <row r="8" spans="1:14" ht="75" customHeight="1" x14ac:dyDescent="0.2">
      <c r="B8" s="142" t="s">
        <v>449</v>
      </c>
      <c r="C8" s="143" t="s">
        <v>450</v>
      </c>
      <c r="D8" s="143" t="s">
        <v>451</v>
      </c>
      <c r="E8" s="143" t="s">
        <v>452</v>
      </c>
      <c r="F8" s="144" t="s">
        <v>453</v>
      </c>
      <c r="G8" s="144" t="s">
        <v>454</v>
      </c>
      <c r="H8" s="144" t="s">
        <v>455</v>
      </c>
      <c r="I8" s="144" t="s">
        <v>455</v>
      </c>
      <c r="J8" s="144" t="s">
        <v>456</v>
      </c>
      <c r="K8" s="142" t="s">
        <v>457</v>
      </c>
      <c r="L8" s="142" t="s">
        <v>458</v>
      </c>
      <c r="M8" s="142" t="s">
        <v>459</v>
      </c>
      <c r="N8" s="142" t="s">
        <v>460</v>
      </c>
    </row>
    <row r="9" spans="1:14" ht="75" customHeight="1" x14ac:dyDescent="0.2">
      <c r="B9" s="142" t="s">
        <v>461</v>
      </c>
      <c r="C9" s="143" t="s">
        <v>462</v>
      </c>
      <c r="D9" s="143" t="s">
        <v>463</v>
      </c>
      <c r="E9" s="143" t="s">
        <v>464</v>
      </c>
      <c r="F9" s="143" t="s">
        <v>465</v>
      </c>
      <c r="G9" s="143" t="s">
        <v>466</v>
      </c>
      <c r="H9" s="143" t="s">
        <v>467</v>
      </c>
      <c r="I9" s="143" t="s">
        <v>467</v>
      </c>
      <c r="J9" s="143" t="s">
        <v>468</v>
      </c>
      <c r="K9" s="142" t="s">
        <v>469</v>
      </c>
      <c r="L9" s="142" t="s">
        <v>470</v>
      </c>
      <c r="M9" s="142" t="s">
        <v>471</v>
      </c>
      <c r="N9" s="142" t="s">
        <v>472</v>
      </c>
    </row>
    <row r="10" spans="1:14" ht="75" customHeight="1" x14ac:dyDescent="0.2">
      <c r="B10" s="142" t="s">
        <v>473</v>
      </c>
      <c r="C10" s="143" t="s">
        <v>474</v>
      </c>
      <c r="D10" s="143" t="s">
        <v>475</v>
      </c>
      <c r="E10" s="143" t="s">
        <v>476</v>
      </c>
      <c r="F10" s="144" t="s">
        <v>477</v>
      </c>
      <c r="G10" s="144" t="s">
        <v>478</v>
      </c>
      <c r="H10" s="144" t="s">
        <v>479</v>
      </c>
      <c r="I10" s="144" t="s">
        <v>479</v>
      </c>
      <c r="J10" s="144" t="s">
        <v>480</v>
      </c>
      <c r="K10" s="142" t="s">
        <v>481</v>
      </c>
      <c r="L10" s="142" t="s">
        <v>482</v>
      </c>
      <c r="M10" s="142" t="s">
        <v>483</v>
      </c>
      <c r="N10" s="142" t="s">
        <v>484</v>
      </c>
    </row>
    <row r="11" spans="1:14" ht="75" customHeight="1" x14ac:dyDescent="0.2">
      <c r="C11" s="143"/>
      <c r="D11" s="143"/>
      <c r="E11" s="143"/>
      <c r="F11" s="144"/>
      <c r="G11" s="144"/>
      <c r="H11" s="144"/>
      <c r="I11" s="144"/>
      <c r="J11" s="144"/>
      <c r="K11" s="144"/>
    </row>
    <row r="12" spans="1:14" ht="75" customHeight="1" x14ac:dyDescent="0.2">
      <c r="C12" s="143"/>
      <c r="D12" s="143"/>
      <c r="E12" s="143"/>
      <c r="F12" s="144"/>
      <c r="G12" s="144"/>
      <c r="H12" s="144"/>
      <c r="I12" s="144"/>
      <c r="J12" s="144"/>
    </row>
    <row r="13" spans="1:14" ht="75" customHeight="1" x14ac:dyDescent="0.2">
      <c r="C13" s="143"/>
      <c r="D13" s="143"/>
      <c r="E13" s="143"/>
      <c r="F13" s="144"/>
      <c r="G13" s="144"/>
      <c r="H13" s="144"/>
      <c r="I13" s="144"/>
      <c r="J13" s="144"/>
    </row>
    <row r="14" spans="1:14" ht="75" customHeight="1" x14ac:dyDescent="0.2">
      <c r="C14" s="143"/>
      <c r="D14" s="143"/>
      <c r="E14" s="143"/>
      <c r="F14" s="144"/>
      <c r="G14" s="144"/>
      <c r="H14" s="144"/>
      <c r="I14" s="144"/>
      <c r="J14" s="144"/>
    </row>
    <row r="15" spans="1:14" ht="75" customHeight="1" x14ac:dyDescent="0.2">
      <c r="C15" s="143"/>
      <c r="D15" s="143"/>
      <c r="E15" s="143"/>
      <c r="F15" s="144"/>
      <c r="G15" s="144"/>
      <c r="H15" s="144"/>
      <c r="I15" s="144"/>
      <c r="J15" s="144"/>
    </row>
    <row r="16" spans="1:14" x14ac:dyDescent="0.2">
      <c r="A16" s="143"/>
      <c r="B16" s="143"/>
      <c r="C16" s="143"/>
      <c r="D16" s="143"/>
      <c r="E16" s="143"/>
      <c r="F16" s="144"/>
      <c r="G16" s="144"/>
      <c r="H16" s="144"/>
      <c r="I16" s="144"/>
      <c r="J16" s="144"/>
    </row>
    <row r="17" spans="1:5" x14ac:dyDescent="0.2">
      <c r="A17" s="143"/>
      <c r="B17" s="143"/>
      <c r="C17" s="143"/>
      <c r="D17" s="143"/>
      <c r="E17" s="143"/>
    </row>
    <row r="18" spans="1:5" x14ac:dyDescent="0.2">
      <c r="A18" s="143"/>
      <c r="B18" s="143"/>
      <c r="C18" s="143"/>
      <c r="D18" s="143"/>
      <c r="E18" s="143"/>
    </row>
    <row r="19" spans="1:5" x14ac:dyDescent="0.2">
      <c r="A19" s="143"/>
      <c r="B19" s="143"/>
      <c r="C19" s="143"/>
      <c r="D19" s="143"/>
      <c r="E19" s="143"/>
    </row>
    <row r="20" spans="1:5" x14ac:dyDescent="0.2">
      <c r="A20" s="143"/>
      <c r="B20" s="143"/>
      <c r="C20" s="143"/>
      <c r="D20" s="143"/>
      <c r="E20" s="143"/>
    </row>
    <row r="21" spans="1:5" x14ac:dyDescent="0.2">
      <c r="A21" s="143"/>
      <c r="B21" s="143"/>
      <c r="C21" s="143"/>
      <c r="D21" s="143"/>
      <c r="E21" s="143"/>
    </row>
    <row r="22" spans="1:5" x14ac:dyDescent="0.2">
      <c r="A22" s="143"/>
      <c r="B22" s="143"/>
      <c r="C22" s="143"/>
      <c r="D22" s="143"/>
      <c r="E22" s="143"/>
    </row>
    <row r="23" spans="1:5" x14ac:dyDescent="0.2">
      <c r="A23" s="143"/>
      <c r="B23" s="143"/>
      <c r="C23" s="143"/>
      <c r="D23" s="143"/>
      <c r="E23" s="143"/>
    </row>
    <row r="24" spans="1:5" x14ac:dyDescent="0.2">
      <c r="A24" s="143"/>
      <c r="B24" s="143"/>
      <c r="C24" s="143"/>
      <c r="D24" s="143"/>
      <c r="E24" s="143"/>
    </row>
    <row r="25" spans="1:5" x14ac:dyDescent="0.2">
      <c r="A25" s="143"/>
      <c r="B25" s="143"/>
      <c r="C25" s="143"/>
      <c r="D25" s="143"/>
      <c r="E25" s="143"/>
    </row>
    <row r="26" spans="1:5" x14ac:dyDescent="0.2">
      <c r="A26" s="143"/>
      <c r="B26" s="143"/>
      <c r="C26" s="143"/>
      <c r="D26" s="143"/>
      <c r="E26" s="143"/>
    </row>
    <row r="27" spans="1:5" x14ac:dyDescent="0.2">
      <c r="A27" s="143"/>
      <c r="B27" s="143"/>
      <c r="C27" s="143"/>
      <c r="D27" s="143"/>
      <c r="E27" s="143"/>
    </row>
    <row r="28" spans="1:5" x14ac:dyDescent="0.2">
      <c r="A28" s="143"/>
      <c r="B28" s="143"/>
      <c r="C28" s="143"/>
      <c r="D28" s="143"/>
      <c r="E28" s="143"/>
    </row>
    <row r="29" spans="1:5" x14ac:dyDescent="0.2">
      <c r="A29" s="143"/>
      <c r="B29" s="143"/>
      <c r="C29" s="143"/>
      <c r="D29" s="143"/>
      <c r="E29" s="143"/>
    </row>
    <row r="30" spans="1:5" x14ac:dyDescent="0.2">
      <c r="A30" s="143"/>
      <c r="B30" s="143"/>
      <c r="C30" s="143"/>
      <c r="D30" s="143"/>
      <c r="E30" s="143"/>
    </row>
    <row r="31" spans="1:5" x14ac:dyDescent="0.2">
      <c r="A31" s="143"/>
      <c r="B31" s="143"/>
      <c r="C31" s="143"/>
      <c r="D31" s="143"/>
      <c r="E31" s="143"/>
    </row>
    <row r="32" spans="1:5" x14ac:dyDescent="0.2">
      <c r="A32" s="143"/>
      <c r="B32" s="143"/>
      <c r="C32" s="143"/>
      <c r="D32" s="143"/>
      <c r="E32" s="143"/>
    </row>
    <row r="33" spans="1:5" x14ac:dyDescent="0.2">
      <c r="A33" s="143"/>
      <c r="B33" s="143"/>
      <c r="C33" s="143"/>
      <c r="D33" s="143"/>
      <c r="E33" s="143"/>
    </row>
    <row r="34" spans="1:5" x14ac:dyDescent="0.2">
      <c r="A34" s="143"/>
      <c r="B34" s="143"/>
      <c r="C34" s="143"/>
      <c r="D34" s="143"/>
      <c r="E34" s="143"/>
    </row>
    <row r="35" spans="1:5" x14ac:dyDescent="0.2">
      <c r="A35" s="143"/>
      <c r="B35" s="143"/>
      <c r="C35" s="143"/>
      <c r="D35" s="143"/>
      <c r="E35" s="143"/>
    </row>
    <row r="36" spans="1:5" x14ac:dyDescent="0.2">
      <c r="A36" s="143"/>
      <c r="B36" s="143"/>
      <c r="C36" s="143"/>
      <c r="D36" s="143"/>
      <c r="E36" s="143"/>
    </row>
    <row r="37" spans="1:5" x14ac:dyDescent="0.2">
      <c r="A37" s="143"/>
      <c r="B37" s="143"/>
      <c r="C37" s="143"/>
      <c r="D37" s="143"/>
      <c r="E37" s="143"/>
    </row>
    <row r="38" spans="1:5" x14ac:dyDescent="0.2">
      <c r="A38" s="143"/>
      <c r="B38" s="143"/>
      <c r="C38" s="143"/>
      <c r="D38" s="143"/>
      <c r="E38" s="143"/>
    </row>
    <row r="39" spans="1:5" x14ac:dyDescent="0.2">
      <c r="A39" s="143"/>
      <c r="B39" s="143"/>
      <c r="C39" s="143"/>
      <c r="D39" s="143"/>
      <c r="E39" s="143"/>
    </row>
    <row r="40" spans="1:5" x14ac:dyDescent="0.2">
      <c r="A40" s="143"/>
      <c r="B40" s="143"/>
      <c r="C40" s="143"/>
      <c r="D40" s="143"/>
      <c r="E40" s="143"/>
    </row>
    <row r="41" spans="1:5" x14ac:dyDescent="0.2">
      <c r="A41" s="143"/>
      <c r="B41" s="143"/>
      <c r="C41" s="143"/>
      <c r="D41" s="143"/>
      <c r="E41" s="143"/>
    </row>
    <row r="42" spans="1:5" x14ac:dyDescent="0.2">
      <c r="A42" s="143"/>
      <c r="B42" s="143"/>
      <c r="C42" s="143"/>
      <c r="D42" s="143"/>
      <c r="E42" s="143"/>
    </row>
    <row r="43" spans="1:5" x14ac:dyDescent="0.2">
      <c r="A43" s="143"/>
      <c r="B43" s="143"/>
      <c r="C43" s="143"/>
      <c r="D43" s="143"/>
      <c r="E43" s="143"/>
    </row>
    <row r="44" spans="1:5" x14ac:dyDescent="0.2">
      <c r="C44" s="143"/>
      <c r="D44" s="143"/>
      <c r="E44" s="14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38F81-85BF-D54E-AF6B-88ECD0F02A09}">
  <sheetPr codeName="Sheet6">
    <tabColor rgb="FFD9BF91"/>
  </sheetPr>
  <dimension ref="A1:Z133"/>
  <sheetViews>
    <sheetView showGridLines="0" tabSelected="1" zoomScaleNormal="100" workbookViewId="0">
      <selection activeCell="AA3" sqref="AA3"/>
    </sheetView>
  </sheetViews>
  <sheetFormatPr baseColWidth="10" defaultColWidth="10.83203125" defaultRowHeight="22" x14ac:dyDescent="0.3"/>
  <cols>
    <col min="1" max="1" width="4.1640625" style="284" customWidth="1"/>
    <col min="2" max="2" width="27.33203125" style="283" customWidth="1"/>
    <col min="3" max="3" width="27.33203125" style="284" customWidth="1"/>
    <col min="4" max="4" width="35.83203125" style="284" customWidth="1"/>
    <col min="5" max="5" width="44.6640625" style="284" customWidth="1"/>
    <col min="6" max="6" width="10" style="288" customWidth="1"/>
    <col min="7" max="7" width="10.83203125" style="288"/>
    <col min="8" max="8" width="10.83203125" style="284" customWidth="1"/>
    <col min="9" max="9" width="24.1640625" style="284" customWidth="1"/>
    <col min="10" max="16384" width="10.83203125" style="284"/>
  </cols>
  <sheetData>
    <row r="1" spans="1:26" x14ac:dyDescent="0.3">
      <c r="A1" s="289"/>
      <c r="B1" s="290"/>
      <c r="C1" s="289"/>
      <c r="D1" s="289"/>
      <c r="E1" s="289"/>
      <c r="F1" s="289"/>
      <c r="G1" s="289"/>
      <c r="H1" s="289"/>
      <c r="I1" s="289"/>
      <c r="J1" s="289"/>
      <c r="K1" s="289"/>
      <c r="L1" s="289"/>
      <c r="M1" s="289"/>
      <c r="N1" s="289"/>
      <c r="O1" s="289"/>
      <c r="P1" s="289"/>
      <c r="Q1" s="289"/>
      <c r="R1" s="289"/>
      <c r="S1" s="289"/>
      <c r="T1" s="289"/>
      <c r="U1" s="289"/>
      <c r="V1" s="289"/>
      <c r="W1" s="289"/>
      <c r="X1" s="289"/>
      <c r="Y1" s="289"/>
      <c r="Z1" s="289"/>
    </row>
    <row r="2" spans="1:26" ht="27" x14ac:dyDescent="0.35">
      <c r="A2" s="289"/>
      <c r="B2" s="291" t="s">
        <v>485</v>
      </c>
      <c r="C2" s="292"/>
      <c r="D2" s="293"/>
      <c r="E2" s="294"/>
      <c r="F2" s="294"/>
      <c r="G2" s="292"/>
      <c r="H2" s="292"/>
      <c r="I2" s="295" t="str">
        <f ca="1">$B$27&amp;"/"&amp;$C$27</f>
        <v>0/187</v>
      </c>
      <c r="J2" s="289"/>
      <c r="K2" s="289"/>
      <c r="L2" s="289"/>
      <c r="M2" s="289"/>
      <c r="N2" s="289"/>
      <c r="O2" s="289"/>
      <c r="P2" s="289"/>
      <c r="Q2" s="289"/>
      <c r="R2" s="289"/>
      <c r="S2" s="289"/>
      <c r="T2" s="289"/>
      <c r="U2" s="289"/>
      <c r="V2" s="289"/>
      <c r="W2" s="289"/>
      <c r="X2" s="289"/>
      <c r="Y2" s="289"/>
      <c r="Z2" s="289"/>
    </row>
    <row r="3" spans="1:26" x14ac:dyDescent="0.3">
      <c r="A3" s="289"/>
      <c r="B3" s="296" t="s">
        <v>486</v>
      </c>
      <c r="C3" s="297"/>
      <c r="D3" s="298"/>
      <c r="E3" s="299"/>
      <c r="F3" s="299"/>
      <c r="G3" s="297"/>
      <c r="H3" s="297"/>
      <c r="I3" s="300">
        <f ca="1">$D$27</f>
        <v>0</v>
      </c>
      <c r="J3" s="289"/>
      <c r="K3" s="289"/>
      <c r="L3" s="289"/>
      <c r="M3" s="289"/>
      <c r="N3" s="289"/>
      <c r="O3" s="289"/>
      <c r="P3" s="289"/>
      <c r="Q3" s="289"/>
      <c r="R3" s="289"/>
      <c r="S3" s="289"/>
      <c r="T3" s="289"/>
      <c r="U3" s="289"/>
      <c r="V3" s="289"/>
      <c r="W3" s="289"/>
      <c r="X3" s="289"/>
      <c r="Y3" s="289"/>
      <c r="Z3" s="289"/>
    </row>
    <row r="4" spans="1:26" x14ac:dyDescent="0.3">
      <c r="A4" s="289"/>
      <c r="B4" s="301" t="s">
        <v>487</v>
      </c>
      <c r="C4" s="302"/>
      <c r="D4" s="302"/>
      <c r="E4" s="303" t="str">
        <f ca="1">IFERROR(_xlfn.CONCAT("Excel version: ",INFO("release")),"Excel version: Invalid")</f>
        <v>Excel version: 16.87</v>
      </c>
      <c r="F4" s="304" t="str" cm="1">
        <f t="array" aca="1" ref="F4" ca="1">IFERROR(IF(OR(ISERROR(_xlfn.RANDARRAY()), ISERROR(INFO("osversion"))), "Error: Please use Office 2021 desktop version or newer", _xlfn.CONCAT("Operating system: ", INFO("osversion"))),"Error: Please use Office 2021 desktop version or newer")</f>
        <v>Operating system: Macintosh (ARM) Version 14.5 (Build 23F79)</v>
      </c>
      <c r="G4" s="304"/>
      <c r="H4" s="302"/>
      <c r="I4" s="289"/>
      <c r="J4" s="289"/>
      <c r="K4" s="289"/>
      <c r="L4" s="289"/>
      <c r="M4" s="289"/>
      <c r="N4" s="289"/>
      <c r="O4" s="289"/>
      <c r="P4" s="289"/>
      <c r="Q4" s="289"/>
      <c r="R4" s="289"/>
      <c r="S4" s="289"/>
      <c r="T4" s="289"/>
      <c r="U4" s="289"/>
      <c r="V4" s="289"/>
      <c r="W4" s="289"/>
      <c r="X4" s="289"/>
      <c r="Y4" s="289"/>
      <c r="Z4" s="289"/>
    </row>
    <row r="5" spans="1:26" ht="24" customHeight="1" x14ac:dyDescent="0.3">
      <c r="A5" s="289"/>
      <c r="B5" s="301"/>
      <c r="C5" s="302"/>
      <c r="D5" s="302"/>
      <c r="E5" s="305"/>
      <c r="F5" s="305"/>
      <c r="G5" s="306"/>
      <c r="H5" s="302"/>
      <c r="I5" s="289"/>
      <c r="J5" s="289"/>
      <c r="K5" s="289"/>
      <c r="L5" s="289"/>
      <c r="M5" s="289"/>
      <c r="N5" s="289"/>
      <c r="O5" s="289"/>
      <c r="P5" s="289"/>
      <c r="Q5" s="289"/>
      <c r="R5" s="289"/>
      <c r="S5" s="289"/>
      <c r="T5" s="289"/>
      <c r="U5" s="289"/>
      <c r="V5" s="289"/>
      <c r="W5" s="289"/>
      <c r="X5" s="289"/>
      <c r="Y5" s="289"/>
      <c r="Z5" s="289"/>
    </row>
    <row r="6" spans="1:26" ht="26" customHeight="1" x14ac:dyDescent="0.3">
      <c r="A6" s="289"/>
      <c r="B6" s="290" t="s">
        <v>525</v>
      </c>
      <c r="C6" s="289"/>
      <c r="D6" s="289"/>
      <c r="E6" s="289"/>
      <c r="F6" s="289"/>
      <c r="G6" s="289"/>
      <c r="H6" s="289"/>
      <c r="I6" s="307" t="s">
        <v>501</v>
      </c>
      <c r="J6" s="289"/>
      <c r="K6" s="289"/>
      <c r="L6" s="289"/>
      <c r="M6" s="289"/>
      <c r="N6" s="289"/>
      <c r="O6" s="289"/>
      <c r="P6" s="289"/>
      <c r="Q6" s="289"/>
      <c r="R6" s="289"/>
      <c r="S6" s="289"/>
      <c r="T6" s="289"/>
      <c r="U6" s="289"/>
      <c r="V6" s="289"/>
      <c r="W6" s="289"/>
      <c r="X6" s="289"/>
      <c r="Y6" s="289"/>
      <c r="Z6" s="289"/>
    </row>
    <row r="7" spans="1:26" ht="24" customHeight="1" x14ac:dyDescent="0.3">
      <c r="A7" s="289"/>
      <c r="B7" s="290" t="s">
        <v>523</v>
      </c>
      <c r="C7" s="289"/>
      <c r="D7" s="289"/>
      <c r="E7" s="289"/>
      <c r="F7" s="289"/>
      <c r="G7" s="289"/>
      <c r="H7" s="289"/>
      <c r="I7" s="308" t="s">
        <v>520</v>
      </c>
      <c r="J7" s="289"/>
      <c r="K7" s="289"/>
      <c r="L7" s="289"/>
      <c r="M7" s="289"/>
      <c r="N7" s="289"/>
      <c r="O7" s="289"/>
      <c r="P7" s="289"/>
      <c r="Q7" s="289"/>
      <c r="R7" s="289"/>
      <c r="S7" s="289"/>
      <c r="T7" s="289"/>
      <c r="U7" s="289"/>
      <c r="V7" s="289"/>
      <c r="W7" s="289"/>
      <c r="X7" s="289"/>
      <c r="Y7" s="289"/>
      <c r="Z7" s="289"/>
    </row>
    <row r="8" spans="1:26" ht="29" customHeight="1" x14ac:dyDescent="0.4">
      <c r="A8" s="289"/>
      <c r="B8" s="290" t="s">
        <v>521</v>
      </c>
      <c r="C8" s="309" t="str">
        <f ca="1">IF(OR($E$4="Excel version: Invalid", $F$4="Error: Please use Office 2021 desktop version or newer"), "****Error: Please use Office 2021 desktop version or newer****", "")</f>
        <v/>
      </c>
      <c r="D8" s="310"/>
      <c r="E8" s="289"/>
      <c r="F8" s="289"/>
      <c r="G8" s="289"/>
      <c r="H8" s="289"/>
      <c r="I8" s="311">
        <v>45512</v>
      </c>
      <c r="J8" s="289"/>
      <c r="K8" s="289"/>
      <c r="L8" s="289"/>
      <c r="M8" s="289"/>
      <c r="N8" s="289"/>
      <c r="O8" s="289"/>
      <c r="P8" s="289"/>
      <c r="Q8" s="289"/>
      <c r="R8" s="289"/>
      <c r="S8" s="289"/>
      <c r="T8" s="289"/>
      <c r="U8" s="289"/>
      <c r="V8" s="289"/>
      <c r="W8" s="289"/>
      <c r="X8" s="289"/>
      <c r="Y8" s="289"/>
      <c r="Z8" s="289"/>
    </row>
    <row r="9" spans="1:26" ht="22" customHeight="1" x14ac:dyDescent="0.3">
      <c r="A9" s="289"/>
      <c r="B9" s="290" t="s">
        <v>522</v>
      </c>
      <c r="C9" s="289"/>
      <c r="D9" s="289"/>
      <c r="E9" s="289"/>
      <c r="F9" s="289"/>
      <c r="G9" s="289"/>
      <c r="H9" s="289"/>
      <c r="I9" s="289"/>
      <c r="J9" s="289"/>
      <c r="K9" s="289"/>
      <c r="L9" s="289"/>
      <c r="M9" s="289"/>
      <c r="N9" s="289"/>
      <c r="O9" s="289"/>
      <c r="P9" s="289"/>
      <c r="Q9" s="289"/>
      <c r="R9" s="289"/>
      <c r="S9" s="289"/>
      <c r="T9" s="289"/>
      <c r="U9" s="289"/>
      <c r="V9" s="289"/>
      <c r="W9" s="289"/>
      <c r="X9" s="289"/>
      <c r="Y9" s="289"/>
      <c r="Z9" s="289"/>
    </row>
    <row r="10" spans="1:26" x14ac:dyDescent="0.3">
      <c r="A10" s="289"/>
      <c r="B10" s="290"/>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row>
    <row r="11" spans="1:26" ht="23" customHeight="1" thickBot="1" x14ac:dyDescent="0.35">
      <c r="A11" s="289"/>
      <c r="B11" s="312"/>
      <c r="C11" s="313"/>
      <c r="D11" s="313"/>
      <c r="E11" s="313"/>
      <c r="F11" s="313"/>
      <c r="G11" s="313"/>
      <c r="H11" s="313"/>
      <c r="I11" s="314"/>
      <c r="J11" s="289"/>
      <c r="K11" s="289"/>
      <c r="L11" s="289"/>
      <c r="M11" s="289"/>
      <c r="N11" s="289"/>
      <c r="O11" s="289"/>
      <c r="P11" s="289"/>
      <c r="Q11" s="289"/>
      <c r="R11" s="289"/>
      <c r="S11" s="289"/>
      <c r="T11" s="289"/>
      <c r="U11" s="289"/>
      <c r="V11" s="289"/>
      <c r="W11" s="289"/>
      <c r="X11" s="289"/>
      <c r="Y11" s="289"/>
      <c r="Z11" s="289"/>
    </row>
    <row r="12" spans="1:26" ht="24" thickTop="1" thickBot="1" x14ac:dyDescent="0.35">
      <c r="A12" s="289"/>
      <c r="B12" s="315" t="s">
        <v>488</v>
      </c>
      <c r="C12" s="289"/>
      <c r="D12" s="289"/>
      <c r="E12" s="289"/>
      <c r="F12" s="316">
        <v>1</v>
      </c>
      <c r="G12" s="317">
        <v>1</v>
      </c>
      <c r="H12" s="318">
        <v>2</v>
      </c>
      <c r="I12" s="319"/>
      <c r="J12" s="289"/>
      <c r="K12" s="289"/>
      <c r="L12" s="289"/>
      <c r="M12" s="289"/>
      <c r="N12" s="289"/>
      <c r="O12" s="289"/>
      <c r="P12" s="289"/>
      <c r="Q12" s="289"/>
      <c r="R12" s="289"/>
      <c r="S12" s="289"/>
      <c r="T12" s="289"/>
      <c r="U12" s="289"/>
      <c r="V12" s="289"/>
      <c r="W12" s="289"/>
      <c r="X12" s="289"/>
      <c r="Y12" s="289"/>
      <c r="Z12" s="289"/>
    </row>
    <row r="13" spans="1:26" ht="23" thickTop="1" x14ac:dyDescent="0.3">
      <c r="A13" s="289"/>
      <c r="B13" s="315"/>
      <c r="C13" s="289"/>
      <c r="D13" s="289"/>
      <c r="E13" s="289"/>
      <c r="F13" s="289"/>
      <c r="G13" s="289"/>
      <c r="H13" s="289"/>
      <c r="I13" s="319"/>
      <c r="J13" s="289"/>
      <c r="K13" s="289"/>
      <c r="L13" s="289"/>
      <c r="M13" s="289"/>
      <c r="N13" s="289"/>
      <c r="O13" s="289"/>
      <c r="P13" s="289"/>
      <c r="Q13" s="289"/>
      <c r="R13" s="289"/>
      <c r="S13" s="289"/>
      <c r="T13" s="289"/>
      <c r="U13" s="289"/>
      <c r="V13" s="289"/>
      <c r="W13" s="289"/>
      <c r="X13" s="289"/>
      <c r="Y13" s="289"/>
      <c r="Z13" s="289"/>
    </row>
    <row r="14" spans="1:26" x14ac:dyDescent="0.3">
      <c r="A14" s="289"/>
      <c r="B14" s="315" t="s">
        <v>489</v>
      </c>
      <c r="C14" s="289"/>
      <c r="D14" s="289"/>
      <c r="E14" s="289"/>
      <c r="F14" s="320"/>
      <c r="G14" s="289"/>
      <c r="H14" s="289"/>
      <c r="I14" s="319"/>
      <c r="J14" s="289"/>
      <c r="K14" s="289"/>
      <c r="L14" s="289"/>
      <c r="M14" s="289"/>
      <c r="N14" s="289"/>
      <c r="O14" s="289"/>
      <c r="P14" s="289"/>
      <c r="Q14" s="289"/>
      <c r="R14" s="289"/>
      <c r="S14" s="289"/>
      <c r="T14" s="289"/>
      <c r="U14" s="289"/>
      <c r="V14" s="289"/>
      <c r="W14" s="289"/>
      <c r="X14" s="289"/>
      <c r="Y14" s="289"/>
      <c r="Z14" s="289"/>
    </row>
    <row r="15" spans="1:26" x14ac:dyDescent="0.3">
      <c r="A15" s="289"/>
      <c r="B15" s="315"/>
      <c r="C15" s="289"/>
      <c r="D15" s="289"/>
      <c r="E15" s="289"/>
      <c r="F15" s="320"/>
      <c r="G15" s="289"/>
      <c r="H15" s="289"/>
      <c r="I15" s="319"/>
      <c r="J15" s="289"/>
      <c r="K15" s="289"/>
      <c r="L15" s="289"/>
      <c r="M15" s="289"/>
      <c r="N15" s="289"/>
      <c r="O15" s="289"/>
      <c r="P15" s="289"/>
      <c r="Q15" s="289"/>
      <c r="R15" s="289"/>
      <c r="S15" s="289"/>
      <c r="T15" s="289"/>
      <c r="U15" s="289"/>
      <c r="V15" s="289"/>
      <c r="W15" s="289"/>
      <c r="X15" s="289"/>
      <c r="Y15" s="289"/>
      <c r="Z15" s="289"/>
    </row>
    <row r="16" spans="1:26" x14ac:dyDescent="0.3">
      <c r="A16" s="289"/>
      <c r="B16" s="315" t="s">
        <v>490</v>
      </c>
      <c r="C16" s="289"/>
      <c r="D16" s="289"/>
      <c r="E16" s="302"/>
      <c r="F16" s="321">
        <v>5</v>
      </c>
      <c r="G16" s="289"/>
      <c r="H16" s="289"/>
      <c r="I16" s="319"/>
      <c r="J16" s="289"/>
      <c r="K16" s="289"/>
      <c r="L16" s="289"/>
      <c r="M16" s="289"/>
      <c r="N16" s="289"/>
      <c r="O16" s="289"/>
      <c r="P16" s="289"/>
      <c r="Q16" s="289"/>
      <c r="R16" s="289"/>
      <c r="S16" s="289"/>
      <c r="T16" s="289"/>
      <c r="U16" s="289"/>
      <c r="V16" s="289"/>
      <c r="W16" s="289"/>
      <c r="X16" s="289"/>
      <c r="Y16" s="289"/>
      <c r="Z16" s="289"/>
    </row>
    <row r="17" spans="1:26" ht="23" customHeight="1" x14ac:dyDescent="0.3">
      <c r="A17" s="289"/>
      <c r="B17" s="322"/>
      <c r="C17" s="323"/>
      <c r="D17" s="323"/>
      <c r="E17" s="323"/>
      <c r="F17" s="323"/>
      <c r="G17" s="323"/>
      <c r="H17" s="323"/>
      <c r="I17" s="324"/>
      <c r="J17" s="289"/>
      <c r="K17" s="289"/>
      <c r="L17" s="289"/>
      <c r="M17" s="289"/>
      <c r="N17" s="289"/>
      <c r="O17" s="289"/>
      <c r="P17" s="289"/>
      <c r="Q17" s="289"/>
      <c r="R17" s="289"/>
      <c r="S17" s="289"/>
      <c r="T17" s="289"/>
      <c r="U17" s="289"/>
      <c r="V17" s="289"/>
      <c r="W17" s="289"/>
      <c r="X17" s="289"/>
      <c r="Y17" s="289"/>
      <c r="Z17" s="289"/>
    </row>
    <row r="18" spans="1:26" x14ac:dyDescent="0.3">
      <c r="A18" s="289"/>
      <c r="B18" s="290"/>
      <c r="C18" s="289"/>
      <c r="D18" s="289"/>
      <c r="E18" s="325"/>
      <c r="F18" s="289"/>
      <c r="G18" s="289"/>
      <c r="H18" s="289"/>
      <c r="I18" s="289"/>
      <c r="J18" s="289"/>
      <c r="K18" s="289"/>
      <c r="L18" s="289"/>
      <c r="M18" s="289"/>
      <c r="N18" s="289"/>
      <c r="O18" s="289"/>
      <c r="P18" s="289"/>
      <c r="Q18" s="289"/>
      <c r="R18" s="289"/>
      <c r="S18" s="289"/>
      <c r="T18" s="289"/>
      <c r="U18" s="289"/>
      <c r="V18" s="289"/>
      <c r="W18" s="289"/>
      <c r="X18" s="289"/>
      <c r="Y18" s="289"/>
      <c r="Z18" s="289"/>
    </row>
    <row r="19" spans="1:26" x14ac:dyDescent="0.3">
      <c r="A19" s="289"/>
      <c r="B19" s="290" t="s">
        <v>491</v>
      </c>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row>
    <row r="20" spans="1:26" x14ac:dyDescent="0.3">
      <c r="A20" s="289"/>
      <c r="B20" s="326" t="s">
        <v>492</v>
      </c>
      <c r="C20" s="326" t="s">
        <v>493</v>
      </c>
      <c r="D20" s="326" t="s">
        <v>494</v>
      </c>
      <c r="E20" s="326" t="s">
        <v>495</v>
      </c>
      <c r="F20" s="325"/>
      <c r="G20" s="289"/>
      <c r="H20" s="289"/>
      <c r="I20" s="289"/>
      <c r="J20" s="289"/>
      <c r="K20" s="289"/>
      <c r="L20" s="289"/>
      <c r="M20" s="289"/>
      <c r="N20" s="289"/>
      <c r="O20" s="289"/>
      <c r="P20" s="289"/>
      <c r="Q20" s="289"/>
      <c r="R20" s="289"/>
      <c r="S20" s="289"/>
      <c r="T20" s="289"/>
      <c r="U20" s="289"/>
      <c r="V20" s="289"/>
      <c r="W20" s="289"/>
      <c r="X20" s="289"/>
      <c r="Y20" s="289"/>
      <c r="Z20" s="289"/>
    </row>
    <row r="21" spans="1:26" x14ac:dyDescent="0.3">
      <c r="A21" s="289"/>
      <c r="B21" s="327">
        <f ca="1">AssetsSC!$A$2</f>
        <v>0</v>
      </c>
      <c r="C21" s="327">
        <f>AssetsSC!$B$2</f>
        <v>4</v>
      </c>
      <c r="D21" s="328" t="s">
        <v>0</v>
      </c>
      <c r="E21" s="328"/>
      <c r="F21" s="329" t="str" cm="1">
        <f t="array" ref="F21">_xlfn.IFS(ROW(Assets!A100)&lt;100,"A row has been deleted",COLUMN(Assets!BB1)&lt;54,"A column has been deleted",ROW(Assets!A100)&gt;100,"A row has been inserted",COLUMN(Assets!BB1)&gt;54,"A column has been inserted",TRUE=TRUE,"")</f>
        <v/>
      </c>
      <c r="G21" s="329"/>
      <c r="H21" s="329"/>
      <c r="I21" s="289"/>
      <c r="J21" s="289"/>
      <c r="K21" s="289"/>
      <c r="L21" s="289"/>
      <c r="M21" s="289"/>
      <c r="N21" s="289"/>
      <c r="O21" s="289"/>
      <c r="P21" s="289"/>
      <c r="Q21" s="289"/>
      <c r="R21" s="289"/>
      <c r="S21" s="289"/>
      <c r="T21" s="289"/>
      <c r="U21" s="289"/>
      <c r="V21" s="289"/>
      <c r="W21" s="289"/>
      <c r="X21" s="289"/>
      <c r="Y21" s="289"/>
      <c r="Z21" s="289"/>
    </row>
    <row r="22" spans="1:26" x14ac:dyDescent="0.3">
      <c r="A22" s="289"/>
      <c r="B22" s="327">
        <f ca="1">'Financial Analysis Bal SheetSC'!$A$2</f>
        <v>0</v>
      </c>
      <c r="C22" s="327">
        <f>'Financial Analysis Bal SheetSC'!$B$2</f>
        <v>56</v>
      </c>
      <c r="D22" s="328" t="s">
        <v>503</v>
      </c>
      <c r="E22" s="328"/>
      <c r="F22" s="329" t="str" cm="1">
        <f t="array" ref="F22">_xlfn.IFS(ROW('Financial Analysis Bal Sheet'!A100)&lt;100,"A row has been deleted",COLUMN('Financial Analysis Bal Sheet'!BB1)&lt;54,"A column has been deleted",ROW('Financial Analysis Bal Sheet'!A100)&gt;100,"A row has been inserted",COLUMN('Financial Analysis Bal Sheet'!BB1)&gt;54,"A column has been inserted",TRUE=TRUE,"")</f>
        <v/>
      </c>
      <c r="G22" s="329"/>
      <c r="H22" s="329"/>
      <c r="I22" s="289"/>
      <c r="J22" s="289"/>
      <c r="K22" s="289"/>
      <c r="L22" s="289"/>
      <c r="M22" s="289"/>
      <c r="N22" s="289"/>
      <c r="O22" s="289"/>
      <c r="P22" s="289"/>
      <c r="Q22" s="289"/>
      <c r="R22" s="289"/>
      <c r="S22" s="289"/>
      <c r="T22" s="289"/>
      <c r="U22" s="289"/>
      <c r="V22" s="289"/>
      <c r="W22" s="289"/>
      <c r="X22" s="289"/>
      <c r="Y22" s="289"/>
      <c r="Z22" s="289"/>
    </row>
    <row r="23" spans="1:26" x14ac:dyDescent="0.3">
      <c r="A23" s="289"/>
      <c r="B23" s="327">
        <f ca="1">'Merchandiser BudgetSC'!$A$2</f>
        <v>0</v>
      </c>
      <c r="C23" s="327">
        <f>'Merchandiser BudgetSC'!$B$2</f>
        <v>105</v>
      </c>
      <c r="D23" s="328" t="s">
        <v>68</v>
      </c>
      <c r="E23" s="328"/>
      <c r="F23" s="329" t="str" cm="1">
        <f t="array" ref="F23">_xlfn.IFS(ROW('Merchandiser Budget'!A100)&lt;100,"A row has been deleted",COLUMN('Merchandiser Budget'!BB1)&lt;54,"A column has been deleted",ROW('Merchandiser Budget'!A100)&gt;100,"A row has been inserted",COLUMN('Merchandiser Budget'!BB1)&gt;54,"A column has been inserted",TRUE=TRUE,"")</f>
        <v/>
      </c>
      <c r="G23" s="329"/>
      <c r="H23" s="329"/>
      <c r="I23" s="289"/>
      <c r="J23" s="289"/>
      <c r="K23" s="289"/>
      <c r="L23" s="289"/>
      <c r="M23" s="289"/>
      <c r="N23" s="289"/>
      <c r="O23" s="289"/>
      <c r="P23" s="289"/>
      <c r="Q23" s="289"/>
      <c r="R23" s="289"/>
      <c r="S23" s="289"/>
      <c r="T23" s="289"/>
      <c r="U23" s="289"/>
      <c r="V23" s="289"/>
      <c r="W23" s="289"/>
      <c r="X23" s="289"/>
      <c r="Y23" s="289"/>
      <c r="Z23" s="289"/>
    </row>
    <row r="24" spans="1:26" x14ac:dyDescent="0.3">
      <c r="A24" s="289"/>
      <c r="B24" s="327">
        <f ca="1">'Bakery PivotsSC'!$A$2</f>
        <v>0</v>
      </c>
      <c r="C24" s="327">
        <f>'Bakery PivotsSC'!$B$2</f>
        <v>12</v>
      </c>
      <c r="D24" s="328" t="s">
        <v>513</v>
      </c>
      <c r="E24" s="328"/>
      <c r="F24" s="329" t="str" cm="1">
        <f t="array" ref="F24">_xlfn.IFS(ROW('Bakery Pivots'!A100)&lt;100,"A row has been deleted",COLUMN('Bakery Pivots'!BB1)&lt;54,"A column has been deleted",ROW('Bakery Pivots'!A100)&gt;100,"A row has been inserted",COLUMN('Bakery Pivots'!BB1)&gt;54,"A column has been inserted",((('Bakery Pivots'!$G$16='#_Bakery Pivots'!$G$16)*1+('Bakery Pivots'!$I$16='#_Bakery Pivots'!$I$16)*1+('Bakery Pivots'!$G$21='#_Bakery Pivots'!$G$21)*1+('Bakery Pivots'!$I$21='#_Bakery Pivots'!$I$21)*1+('Bakery Pivots'!$G$48='#_Bakery Pivots'!$G$48)*1+('Bakery Pivots'!$I$48='#_Bakery Pivots'!$I$48)*1+('Bakery Pivots'!$G$65='#_Bakery Pivots'!$G$65)*1+('Bakery Pivots'!$I$65='#_Bakery Pivots'!$I$65)*1)/8)&lt;1,"**SECURITY COMPROMISED**",TRUE=TRUE,"")</f>
        <v/>
      </c>
      <c r="G24" s="329"/>
      <c r="H24" s="329"/>
      <c r="I24" s="289"/>
      <c r="J24" s="289"/>
      <c r="K24" s="289"/>
      <c r="L24" s="289"/>
      <c r="M24" s="289"/>
      <c r="N24" s="289"/>
      <c r="O24" s="289"/>
      <c r="P24" s="289"/>
      <c r="Q24" s="289"/>
      <c r="R24" s="289"/>
      <c r="S24" s="289"/>
      <c r="T24" s="289"/>
      <c r="U24" s="289"/>
      <c r="V24" s="289"/>
      <c r="W24" s="289"/>
      <c r="X24" s="289"/>
      <c r="Y24" s="289"/>
      <c r="Z24" s="289"/>
    </row>
    <row r="25" spans="1:26" x14ac:dyDescent="0.3">
      <c r="A25" s="289"/>
      <c r="B25" s="327">
        <f ca="1">LoanPaymentSC!$A$2</f>
        <v>0</v>
      </c>
      <c r="C25" s="327">
        <f>LoanPaymentSC!$B$2</f>
        <v>10</v>
      </c>
      <c r="D25" s="328" t="s">
        <v>514</v>
      </c>
      <c r="E25" s="328"/>
      <c r="F25" s="329" t="str" cm="1">
        <f t="array" ref="F25">_xlfn.IFS(ROW(LoanPayment!A100)&lt;100,"A row has been deleted",COLUMN(LoanPayment!BB1)&lt;54,"A column has been deleted",ROW(LoanPayment!A100)&gt;100,"A row has been inserted",COLUMN(LoanPayment!BB1)&gt;54,"A column has been inserted",(((LoanPayment!$C$16='#_LoanPayment'!$C$16)*1+(LoanPayment!$C$27='#_LoanPayment'!$C$27)*1+(LoanPayment!$C$28='#_LoanPayment'!$C$28)*1+(LoanPayment!$C$29='#_LoanPayment'!$C$29)*1+(LoanPayment!$C$44='#_LoanPayment'!$C$44)*1)/5)&lt;1,"**SECURITY COMPROMISED**",TRUE=TRUE,"")</f>
        <v/>
      </c>
      <c r="G25" s="329"/>
      <c r="H25" s="329"/>
      <c r="I25" s="289"/>
      <c r="J25" s="289"/>
      <c r="K25" s="289"/>
      <c r="L25" s="289"/>
      <c r="M25" s="289"/>
      <c r="N25" s="289"/>
      <c r="O25" s="289"/>
      <c r="P25" s="289"/>
      <c r="Q25" s="289"/>
      <c r="R25" s="289"/>
      <c r="S25" s="289"/>
      <c r="T25" s="289"/>
      <c r="U25" s="289"/>
      <c r="V25" s="289"/>
      <c r="W25" s="289"/>
      <c r="X25" s="289"/>
      <c r="Y25" s="289"/>
      <c r="Z25" s="289"/>
    </row>
    <row r="26" spans="1:26" x14ac:dyDescent="0.3">
      <c r="A26" s="289"/>
      <c r="B26" s="306"/>
      <c r="C26" s="306"/>
      <c r="D26" s="306"/>
      <c r="E26" s="306"/>
      <c r="F26" s="329"/>
      <c r="G26" s="329"/>
      <c r="H26" s="329"/>
      <c r="I26" s="289"/>
      <c r="J26" s="289"/>
      <c r="K26" s="289"/>
      <c r="L26" s="289"/>
      <c r="M26" s="289"/>
      <c r="N26" s="289"/>
      <c r="O26" s="289"/>
      <c r="P26" s="289"/>
      <c r="Q26" s="289"/>
      <c r="R26" s="289"/>
      <c r="S26" s="289"/>
      <c r="T26" s="289"/>
      <c r="U26" s="289"/>
      <c r="V26" s="289"/>
      <c r="W26" s="289"/>
      <c r="X26" s="289"/>
      <c r="Y26" s="289"/>
      <c r="Z26" s="289"/>
    </row>
    <row r="27" spans="1:26" x14ac:dyDescent="0.3">
      <c r="A27" s="289"/>
      <c r="B27" s="330">
        <f ca="1">SUM(B21:B25)</f>
        <v>0</v>
      </c>
      <c r="C27" s="330">
        <f>SUM(C21:C25)</f>
        <v>187</v>
      </c>
      <c r="D27" s="331">
        <f ca="1">IFERROR(ROUNDUP($B$27/$C$27,3),0)</f>
        <v>0</v>
      </c>
      <c r="E27" s="332"/>
      <c r="F27" s="329"/>
      <c r="G27" s="329"/>
      <c r="H27" s="329"/>
      <c r="I27" s="289"/>
      <c r="J27" s="289"/>
      <c r="K27" s="289"/>
      <c r="L27" s="289"/>
      <c r="M27" s="289"/>
      <c r="N27" s="289"/>
      <c r="O27" s="289"/>
      <c r="P27" s="289"/>
      <c r="Q27" s="289"/>
      <c r="R27" s="289"/>
      <c r="S27" s="289"/>
      <c r="T27" s="289"/>
      <c r="U27" s="289"/>
      <c r="V27" s="289"/>
      <c r="W27" s="289"/>
      <c r="X27" s="289"/>
      <c r="Y27" s="289"/>
      <c r="Z27" s="289"/>
    </row>
    <row r="28" spans="1:26" x14ac:dyDescent="0.3">
      <c r="A28" s="289"/>
      <c r="B28" s="301"/>
      <c r="C28" s="332"/>
      <c r="D28" s="332"/>
      <c r="E28" s="332"/>
      <c r="F28" s="329"/>
      <c r="G28" s="329"/>
      <c r="H28" s="329"/>
      <c r="I28" s="289"/>
      <c r="J28" s="289"/>
      <c r="K28" s="289"/>
      <c r="L28" s="289"/>
      <c r="M28" s="289"/>
      <c r="N28" s="289"/>
      <c r="O28" s="289"/>
      <c r="P28" s="289"/>
      <c r="Q28" s="289"/>
      <c r="R28" s="289"/>
      <c r="S28" s="289"/>
      <c r="T28" s="289"/>
      <c r="U28" s="289"/>
      <c r="V28" s="289"/>
      <c r="W28" s="289"/>
      <c r="X28" s="289"/>
      <c r="Y28" s="289"/>
      <c r="Z28" s="289"/>
    </row>
    <row r="29" spans="1:26" x14ac:dyDescent="0.3">
      <c r="A29" s="289"/>
      <c r="B29" s="301"/>
      <c r="C29" s="332"/>
      <c r="D29" s="332"/>
      <c r="E29" s="332"/>
      <c r="F29" s="329"/>
      <c r="G29" s="329"/>
      <c r="H29" s="329"/>
      <c r="I29" s="289"/>
      <c r="J29" s="289"/>
      <c r="K29" s="289"/>
      <c r="L29" s="289"/>
      <c r="M29" s="289"/>
      <c r="N29" s="289"/>
      <c r="O29" s="289"/>
      <c r="P29" s="289"/>
      <c r="Q29" s="289"/>
      <c r="R29" s="289"/>
      <c r="S29" s="289"/>
      <c r="T29" s="289"/>
      <c r="U29" s="289"/>
      <c r="V29" s="289"/>
      <c r="W29" s="289"/>
      <c r="X29" s="289"/>
      <c r="Y29" s="289"/>
      <c r="Z29" s="289"/>
    </row>
    <row r="30" spans="1:26" x14ac:dyDescent="0.3">
      <c r="A30" s="289"/>
      <c r="B30" s="301"/>
      <c r="C30" s="332"/>
      <c r="D30" s="332"/>
      <c r="E30" s="332"/>
      <c r="F30" s="329"/>
      <c r="G30" s="329"/>
      <c r="H30" s="329"/>
      <c r="I30" s="289"/>
      <c r="J30" s="289"/>
      <c r="K30" s="289"/>
      <c r="L30" s="289"/>
      <c r="M30" s="289"/>
      <c r="N30" s="289"/>
      <c r="O30" s="289"/>
      <c r="P30" s="289"/>
      <c r="Q30" s="289"/>
      <c r="R30" s="289"/>
      <c r="S30" s="289"/>
      <c r="T30" s="289"/>
      <c r="U30" s="289"/>
      <c r="V30" s="289"/>
      <c r="W30" s="289"/>
      <c r="X30" s="289"/>
      <c r="Y30" s="289"/>
      <c r="Z30" s="289"/>
    </row>
    <row r="31" spans="1:26" x14ac:dyDescent="0.3">
      <c r="A31" s="289"/>
      <c r="B31" s="301"/>
      <c r="C31" s="332"/>
      <c r="D31" s="332"/>
      <c r="E31" s="332"/>
      <c r="F31" s="329"/>
      <c r="G31" s="329"/>
      <c r="H31" s="329"/>
      <c r="I31" s="289"/>
      <c r="J31" s="289"/>
      <c r="K31" s="289"/>
      <c r="L31" s="289"/>
      <c r="M31" s="289"/>
      <c r="N31" s="289"/>
      <c r="O31" s="289"/>
      <c r="P31" s="289"/>
      <c r="Q31" s="289"/>
      <c r="R31" s="289"/>
      <c r="S31" s="289"/>
      <c r="T31" s="289"/>
      <c r="U31" s="289"/>
      <c r="V31" s="289"/>
      <c r="W31" s="289"/>
      <c r="X31" s="289"/>
      <c r="Y31" s="289"/>
      <c r="Z31" s="289"/>
    </row>
    <row r="32" spans="1:26" x14ac:dyDescent="0.3">
      <c r="A32" s="289"/>
      <c r="B32" s="301"/>
      <c r="C32" s="332"/>
      <c r="D32" s="332"/>
      <c r="E32" s="332"/>
      <c r="F32" s="329"/>
      <c r="G32" s="329"/>
      <c r="H32" s="329"/>
      <c r="I32" s="289"/>
      <c r="J32" s="289"/>
      <c r="K32" s="289"/>
      <c r="L32" s="289"/>
      <c r="M32" s="289"/>
      <c r="N32" s="289"/>
      <c r="O32" s="289"/>
      <c r="P32" s="289"/>
      <c r="Q32" s="289"/>
      <c r="R32" s="289"/>
      <c r="S32" s="289"/>
      <c r="T32" s="289"/>
      <c r="U32" s="289"/>
      <c r="V32" s="289"/>
      <c r="W32" s="289"/>
      <c r="X32" s="289"/>
      <c r="Y32" s="289"/>
      <c r="Z32" s="289"/>
    </row>
    <row r="33" spans="1:26" x14ac:dyDescent="0.3">
      <c r="A33" s="289"/>
      <c r="B33" s="301"/>
      <c r="C33" s="332"/>
      <c r="D33" s="332"/>
      <c r="E33" s="332"/>
      <c r="F33" s="329"/>
      <c r="G33" s="329"/>
      <c r="H33" s="329"/>
      <c r="I33" s="289"/>
      <c r="J33" s="289"/>
      <c r="K33" s="289"/>
      <c r="L33" s="289"/>
      <c r="M33" s="289"/>
      <c r="N33" s="289"/>
      <c r="O33" s="289"/>
      <c r="P33" s="289"/>
      <c r="Q33" s="289"/>
      <c r="R33" s="289"/>
      <c r="S33" s="289"/>
      <c r="T33" s="289"/>
      <c r="U33" s="289"/>
      <c r="V33" s="289"/>
      <c r="W33" s="289"/>
      <c r="X33" s="289"/>
      <c r="Y33" s="289"/>
      <c r="Z33" s="289"/>
    </row>
    <row r="34" spans="1:26" x14ac:dyDescent="0.3">
      <c r="A34" s="289"/>
      <c r="B34" s="301"/>
      <c r="C34" s="332"/>
      <c r="D34" s="332"/>
      <c r="E34" s="332"/>
      <c r="F34" s="329"/>
      <c r="G34" s="329"/>
      <c r="H34" s="329"/>
      <c r="I34" s="289"/>
      <c r="J34" s="289"/>
      <c r="K34" s="289"/>
      <c r="L34" s="289"/>
      <c r="M34" s="289"/>
      <c r="N34" s="289"/>
      <c r="O34" s="289"/>
      <c r="P34" s="289"/>
      <c r="Q34" s="289"/>
      <c r="R34" s="289"/>
      <c r="S34" s="289"/>
      <c r="T34" s="289"/>
      <c r="U34" s="289"/>
      <c r="V34" s="289"/>
      <c r="W34" s="289"/>
      <c r="X34" s="289"/>
      <c r="Y34" s="289"/>
      <c r="Z34" s="289"/>
    </row>
    <row r="35" spans="1:26" x14ac:dyDescent="0.3">
      <c r="A35" s="289"/>
      <c r="B35" s="301"/>
      <c r="C35" s="332"/>
      <c r="D35" s="332"/>
      <c r="E35" s="332"/>
      <c r="F35" s="329"/>
      <c r="G35" s="329"/>
      <c r="H35" s="329"/>
      <c r="I35" s="289"/>
      <c r="J35" s="289"/>
      <c r="K35" s="289"/>
      <c r="L35" s="289"/>
      <c r="M35" s="289"/>
      <c r="N35" s="289"/>
      <c r="O35" s="289"/>
      <c r="P35" s="289"/>
      <c r="Q35" s="289"/>
      <c r="R35" s="289"/>
      <c r="S35" s="289"/>
      <c r="T35" s="289"/>
      <c r="U35" s="289"/>
      <c r="V35" s="289"/>
      <c r="W35" s="289"/>
      <c r="X35" s="289"/>
      <c r="Y35" s="289"/>
      <c r="Z35" s="289"/>
    </row>
    <row r="36" spans="1:26" x14ac:dyDescent="0.3">
      <c r="A36" s="289"/>
      <c r="B36" s="301"/>
      <c r="C36" s="332"/>
      <c r="D36" s="332"/>
      <c r="E36" s="332"/>
      <c r="F36" s="329"/>
      <c r="G36" s="329"/>
      <c r="H36" s="329"/>
      <c r="I36" s="289"/>
      <c r="J36" s="289"/>
      <c r="K36" s="289"/>
      <c r="L36" s="289"/>
      <c r="M36" s="289"/>
      <c r="N36" s="289"/>
      <c r="O36" s="289"/>
      <c r="P36" s="289"/>
      <c r="Q36" s="289"/>
      <c r="R36" s="289"/>
      <c r="S36" s="289"/>
      <c r="T36" s="289"/>
      <c r="U36" s="289"/>
      <c r="V36" s="289"/>
      <c r="W36" s="289"/>
      <c r="X36" s="289"/>
      <c r="Y36" s="289"/>
      <c r="Z36" s="289"/>
    </row>
    <row r="37" spans="1:26" x14ac:dyDescent="0.3">
      <c r="A37" s="289"/>
      <c r="B37" s="301"/>
      <c r="C37" s="332"/>
      <c r="D37" s="332"/>
      <c r="E37" s="332"/>
      <c r="F37" s="329"/>
      <c r="G37" s="329"/>
      <c r="H37" s="329"/>
      <c r="I37" s="289"/>
      <c r="J37" s="289"/>
      <c r="K37" s="289"/>
      <c r="L37" s="289"/>
      <c r="M37" s="289"/>
      <c r="N37" s="289"/>
      <c r="O37" s="289"/>
      <c r="P37" s="289"/>
      <c r="Q37" s="289"/>
      <c r="R37" s="289"/>
      <c r="S37" s="289"/>
      <c r="T37" s="289"/>
      <c r="U37" s="289"/>
      <c r="V37" s="289"/>
      <c r="W37" s="289"/>
      <c r="X37" s="289"/>
      <c r="Y37" s="289"/>
      <c r="Z37" s="289"/>
    </row>
    <row r="38" spans="1:26" x14ac:dyDescent="0.3">
      <c r="A38" s="289"/>
      <c r="B38" s="301"/>
      <c r="C38" s="332"/>
      <c r="D38" s="332"/>
      <c r="E38" s="332"/>
      <c r="F38" s="329"/>
      <c r="G38" s="329"/>
      <c r="H38" s="329"/>
      <c r="I38" s="289"/>
      <c r="J38" s="289"/>
      <c r="K38" s="289"/>
      <c r="L38" s="289"/>
      <c r="M38" s="289"/>
      <c r="N38" s="289"/>
      <c r="O38" s="289"/>
      <c r="P38" s="289"/>
      <c r="Q38" s="289"/>
      <c r="R38" s="289"/>
      <c r="S38" s="289"/>
      <c r="T38" s="289"/>
      <c r="U38" s="289"/>
      <c r="V38" s="289"/>
      <c r="W38" s="289"/>
      <c r="X38" s="289"/>
      <c r="Y38" s="289"/>
      <c r="Z38" s="289"/>
    </row>
    <row r="39" spans="1:26" x14ac:dyDescent="0.3">
      <c r="A39" s="289"/>
      <c r="B39" s="333" t="s">
        <v>524</v>
      </c>
      <c r="C39" s="332"/>
      <c r="D39" s="332"/>
      <c r="E39" s="332"/>
      <c r="F39" s="329"/>
      <c r="G39" s="329"/>
      <c r="H39" s="329"/>
      <c r="I39" s="289"/>
      <c r="J39" s="289"/>
      <c r="K39" s="289"/>
      <c r="L39" s="289"/>
      <c r="M39" s="289"/>
      <c r="N39" s="289"/>
      <c r="O39" s="289"/>
      <c r="P39" s="289"/>
      <c r="Q39" s="289"/>
      <c r="R39" s="289"/>
      <c r="S39" s="289"/>
      <c r="T39" s="289"/>
      <c r="U39" s="289"/>
      <c r="V39" s="289"/>
      <c r="W39" s="289"/>
      <c r="X39" s="289"/>
      <c r="Y39" s="289"/>
      <c r="Z39" s="289"/>
    </row>
    <row r="40" spans="1:26" x14ac:dyDescent="0.3">
      <c r="A40" s="289"/>
      <c r="B40" s="301"/>
      <c r="C40" s="332"/>
      <c r="D40" s="332"/>
      <c r="E40" s="332"/>
      <c r="F40" s="329"/>
      <c r="G40" s="329"/>
      <c r="H40" s="329"/>
      <c r="I40" s="289"/>
      <c r="J40" s="289"/>
      <c r="K40" s="289"/>
      <c r="L40" s="289"/>
      <c r="M40" s="289"/>
      <c r="N40" s="289"/>
      <c r="O40" s="289"/>
      <c r="P40" s="289"/>
      <c r="Q40" s="289"/>
      <c r="R40" s="289"/>
      <c r="S40" s="289"/>
      <c r="T40" s="289"/>
      <c r="U40" s="289"/>
      <c r="V40" s="289"/>
      <c r="W40" s="289"/>
      <c r="X40" s="289"/>
      <c r="Y40" s="289"/>
      <c r="Z40" s="289"/>
    </row>
    <row r="41" spans="1:26" x14ac:dyDescent="0.3">
      <c r="A41" s="289"/>
      <c r="B41" s="301"/>
      <c r="C41" s="332"/>
      <c r="D41" s="332"/>
      <c r="E41" s="332"/>
      <c r="F41" s="329"/>
      <c r="G41" s="329"/>
      <c r="H41" s="329"/>
      <c r="I41" s="289"/>
      <c r="J41" s="289"/>
      <c r="K41" s="289"/>
      <c r="L41" s="289"/>
      <c r="M41" s="289"/>
      <c r="N41" s="289"/>
      <c r="O41" s="289"/>
      <c r="P41" s="289"/>
      <c r="Q41" s="289"/>
      <c r="R41" s="289"/>
      <c r="S41" s="289"/>
      <c r="T41" s="289"/>
      <c r="U41" s="289"/>
      <c r="V41" s="289"/>
      <c r="W41" s="289"/>
      <c r="X41" s="289"/>
      <c r="Y41" s="289"/>
      <c r="Z41" s="289"/>
    </row>
    <row r="42" spans="1:26" x14ac:dyDescent="0.3">
      <c r="A42" s="289"/>
      <c r="B42" s="301"/>
      <c r="C42" s="332"/>
      <c r="D42" s="332"/>
      <c r="E42" s="332"/>
      <c r="F42" s="329"/>
      <c r="G42" s="329"/>
      <c r="H42" s="329"/>
      <c r="I42" s="289"/>
      <c r="J42" s="289"/>
      <c r="K42" s="289"/>
      <c r="L42" s="289"/>
      <c r="M42" s="289"/>
      <c r="N42" s="289"/>
      <c r="O42" s="289"/>
      <c r="P42" s="289"/>
      <c r="Q42" s="289"/>
      <c r="R42" s="289"/>
      <c r="S42" s="289"/>
      <c r="T42" s="289"/>
      <c r="U42" s="289"/>
      <c r="V42" s="289"/>
      <c r="W42" s="289"/>
      <c r="X42" s="289"/>
      <c r="Y42" s="289"/>
      <c r="Z42" s="289"/>
    </row>
    <row r="43" spans="1:26" x14ac:dyDescent="0.3">
      <c r="A43" s="289"/>
      <c r="B43" s="301"/>
      <c r="C43" s="332"/>
      <c r="D43" s="332"/>
      <c r="E43" s="332"/>
      <c r="F43" s="329"/>
      <c r="G43" s="329"/>
      <c r="H43" s="329"/>
      <c r="I43" s="289"/>
      <c r="J43" s="289"/>
      <c r="K43" s="289"/>
      <c r="L43" s="289"/>
      <c r="M43" s="289"/>
      <c r="N43" s="289"/>
      <c r="O43" s="289"/>
      <c r="P43" s="289"/>
      <c r="Q43" s="289"/>
      <c r="R43" s="289"/>
      <c r="S43" s="289"/>
      <c r="T43" s="289"/>
      <c r="U43" s="289"/>
      <c r="V43" s="289"/>
      <c r="W43" s="289"/>
      <c r="X43" s="289"/>
      <c r="Y43" s="289"/>
      <c r="Z43" s="289"/>
    </row>
    <row r="44" spans="1:26" x14ac:dyDescent="0.3">
      <c r="A44" s="289"/>
      <c r="B44" s="301"/>
      <c r="C44" s="332"/>
      <c r="D44" s="332"/>
      <c r="E44" s="332"/>
      <c r="F44" s="329"/>
      <c r="G44" s="329"/>
      <c r="H44" s="329"/>
      <c r="I44" s="289"/>
      <c r="J44" s="289"/>
      <c r="K44" s="289"/>
      <c r="L44" s="289"/>
      <c r="M44" s="289"/>
      <c r="N44" s="289"/>
      <c r="O44" s="289"/>
      <c r="P44" s="289"/>
      <c r="Q44" s="289"/>
      <c r="R44" s="289"/>
      <c r="S44" s="289"/>
      <c r="T44" s="289"/>
      <c r="U44" s="289"/>
      <c r="V44" s="289"/>
      <c r="W44" s="289"/>
      <c r="X44" s="289"/>
      <c r="Y44" s="289"/>
      <c r="Z44" s="289"/>
    </row>
    <row r="45" spans="1:26" x14ac:dyDescent="0.3">
      <c r="A45" s="289"/>
      <c r="B45" s="301"/>
      <c r="C45" s="332"/>
      <c r="D45" s="332"/>
      <c r="E45" s="332"/>
      <c r="F45" s="329"/>
      <c r="G45" s="329"/>
      <c r="H45" s="329"/>
      <c r="I45" s="289"/>
      <c r="J45" s="289"/>
      <c r="K45" s="289"/>
      <c r="L45" s="289"/>
      <c r="M45" s="289"/>
      <c r="N45" s="289"/>
      <c r="O45" s="289"/>
      <c r="P45" s="289"/>
      <c r="Q45" s="289"/>
      <c r="R45" s="289"/>
      <c r="S45" s="289"/>
      <c r="T45" s="289"/>
      <c r="U45" s="289"/>
      <c r="V45" s="289"/>
      <c r="W45" s="289"/>
      <c r="X45" s="289"/>
      <c r="Y45" s="289"/>
      <c r="Z45" s="289"/>
    </row>
    <row r="46" spans="1:26" x14ac:dyDescent="0.3">
      <c r="A46" s="289"/>
      <c r="B46" s="301"/>
      <c r="C46" s="332"/>
      <c r="D46" s="332"/>
      <c r="E46" s="332"/>
      <c r="F46" s="329"/>
      <c r="G46" s="329"/>
      <c r="H46" s="329"/>
      <c r="I46" s="289"/>
      <c r="J46" s="289"/>
      <c r="K46" s="289"/>
      <c r="L46" s="289"/>
      <c r="M46" s="289"/>
      <c r="N46" s="289"/>
      <c r="O46" s="289"/>
      <c r="P46" s="289"/>
      <c r="Q46" s="289"/>
      <c r="R46" s="289"/>
      <c r="S46" s="289"/>
      <c r="T46" s="289"/>
      <c r="U46" s="289"/>
      <c r="V46" s="289"/>
      <c r="W46" s="289"/>
      <c r="X46" s="289"/>
      <c r="Y46" s="289"/>
      <c r="Z46" s="289"/>
    </row>
    <row r="47" spans="1:26" x14ac:dyDescent="0.3">
      <c r="A47" s="289"/>
      <c r="B47" s="301"/>
      <c r="C47" s="332"/>
      <c r="D47" s="332"/>
      <c r="E47" s="332"/>
      <c r="F47" s="329"/>
      <c r="G47" s="329"/>
      <c r="H47" s="329"/>
      <c r="I47" s="289"/>
      <c r="J47" s="289"/>
      <c r="K47" s="289"/>
      <c r="L47" s="289"/>
      <c r="M47" s="289"/>
      <c r="N47" s="289"/>
      <c r="O47" s="289"/>
      <c r="P47" s="289"/>
      <c r="Q47" s="289"/>
      <c r="R47" s="289"/>
      <c r="S47" s="289"/>
      <c r="T47" s="289"/>
      <c r="U47" s="289"/>
      <c r="V47" s="289"/>
      <c r="W47" s="289"/>
      <c r="X47" s="289"/>
      <c r="Y47" s="289"/>
      <c r="Z47" s="289"/>
    </row>
    <row r="48" spans="1:26" x14ac:dyDescent="0.3">
      <c r="A48" s="289"/>
      <c r="B48" s="301"/>
      <c r="C48" s="332"/>
      <c r="D48" s="332"/>
      <c r="E48" s="332"/>
      <c r="F48" s="329"/>
      <c r="G48" s="329"/>
      <c r="H48" s="329"/>
      <c r="I48" s="289"/>
      <c r="J48" s="289"/>
      <c r="K48" s="289"/>
      <c r="L48" s="289"/>
      <c r="M48" s="289"/>
      <c r="N48" s="289"/>
      <c r="O48" s="289"/>
      <c r="P48" s="289"/>
      <c r="Q48" s="289"/>
      <c r="R48" s="289"/>
      <c r="S48" s="289"/>
      <c r="T48" s="289"/>
      <c r="U48" s="289"/>
      <c r="V48" s="289"/>
      <c r="W48" s="289"/>
      <c r="X48" s="289"/>
      <c r="Y48" s="289"/>
      <c r="Z48" s="289"/>
    </row>
    <row r="49" spans="1:26" x14ac:dyDescent="0.3">
      <c r="A49" s="289"/>
      <c r="B49" s="301"/>
      <c r="C49" s="332"/>
      <c r="D49" s="332"/>
      <c r="E49" s="332"/>
      <c r="F49" s="329"/>
      <c r="G49" s="329"/>
      <c r="H49" s="329"/>
      <c r="I49" s="289"/>
      <c r="J49" s="289"/>
      <c r="K49" s="289"/>
      <c r="L49" s="289"/>
      <c r="M49" s="289"/>
      <c r="N49" s="289"/>
      <c r="O49" s="289"/>
      <c r="P49" s="289"/>
      <c r="Q49" s="289"/>
      <c r="R49" s="289"/>
      <c r="S49" s="289"/>
      <c r="T49" s="289"/>
      <c r="U49" s="289"/>
      <c r="V49" s="289"/>
      <c r="W49" s="289"/>
      <c r="X49" s="289"/>
      <c r="Y49" s="289"/>
      <c r="Z49" s="289"/>
    </row>
    <row r="50" spans="1:26" x14ac:dyDescent="0.3">
      <c r="A50" s="289"/>
      <c r="B50" s="301"/>
      <c r="C50" s="332"/>
      <c r="D50" s="332"/>
      <c r="E50" s="332"/>
      <c r="F50" s="329"/>
      <c r="G50" s="329"/>
      <c r="H50" s="329"/>
      <c r="I50" s="289"/>
      <c r="J50" s="289"/>
      <c r="K50" s="289"/>
      <c r="L50" s="289"/>
      <c r="M50" s="289"/>
      <c r="N50" s="289"/>
      <c r="O50" s="289"/>
      <c r="P50" s="289"/>
      <c r="Q50" s="289"/>
      <c r="R50" s="289"/>
      <c r="S50" s="289"/>
      <c r="T50" s="289"/>
      <c r="U50" s="289"/>
      <c r="V50" s="289"/>
      <c r="W50" s="289"/>
      <c r="X50" s="289"/>
      <c r="Y50" s="289"/>
      <c r="Z50" s="289"/>
    </row>
    <row r="51" spans="1:26" x14ac:dyDescent="0.3">
      <c r="B51" s="285"/>
      <c r="C51" s="287"/>
      <c r="D51" s="287"/>
      <c r="E51" s="287"/>
      <c r="F51" s="286"/>
      <c r="G51" s="286"/>
      <c r="H51" s="286"/>
    </row>
    <row r="52" spans="1:26" x14ac:dyDescent="0.3">
      <c r="B52" s="285"/>
      <c r="C52" s="287"/>
      <c r="D52" s="287"/>
      <c r="E52" s="287"/>
      <c r="F52" s="286"/>
      <c r="G52" s="286"/>
      <c r="H52" s="286"/>
    </row>
    <row r="53" spans="1:26" x14ac:dyDescent="0.3">
      <c r="B53" s="285"/>
      <c r="C53" s="287"/>
      <c r="D53" s="287"/>
      <c r="E53" s="287"/>
      <c r="F53" s="286"/>
      <c r="G53" s="286"/>
      <c r="H53" s="286"/>
    </row>
    <row r="54" spans="1:26" x14ac:dyDescent="0.3">
      <c r="B54" s="285"/>
      <c r="C54" s="287"/>
      <c r="D54" s="287"/>
      <c r="E54" s="287"/>
      <c r="F54" s="286"/>
      <c r="G54" s="286"/>
      <c r="H54" s="286"/>
    </row>
    <row r="55" spans="1:26" x14ac:dyDescent="0.3">
      <c r="B55" s="285"/>
      <c r="C55" s="287"/>
      <c r="D55" s="287"/>
      <c r="E55" s="287"/>
      <c r="F55" s="286"/>
      <c r="G55" s="286"/>
      <c r="H55" s="286"/>
    </row>
    <row r="56" spans="1:26" x14ac:dyDescent="0.3">
      <c r="B56" s="285"/>
      <c r="C56" s="287"/>
      <c r="D56" s="287"/>
      <c r="E56" s="287"/>
      <c r="F56" s="286"/>
      <c r="G56" s="286"/>
      <c r="H56" s="286"/>
    </row>
    <row r="57" spans="1:26" x14ac:dyDescent="0.3">
      <c r="B57" s="285"/>
      <c r="C57" s="287"/>
      <c r="D57" s="287"/>
      <c r="E57" s="287"/>
      <c r="F57" s="286"/>
      <c r="G57" s="286"/>
      <c r="H57" s="286"/>
    </row>
    <row r="58" spans="1:26" x14ac:dyDescent="0.3">
      <c r="B58" s="285"/>
      <c r="C58" s="287"/>
      <c r="D58" s="287"/>
      <c r="E58" s="287"/>
      <c r="F58" s="286"/>
      <c r="G58" s="286"/>
      <c r="H58" s="286"/>
    </row>
    <row r="59" spans="1:26" x14ac:dyDescent="0.3">
      <c r="B59" s="285"/>
      <c r="C59" s="287"/>
      <c r="D59" s="287"/>
      <c r="E59" s="287"/>
      <c r="F59" s="286"/>
      <c r="G59" s="286"/>
      <c r="H59" s="286"/>
    </row>
    <row r="60" spans="1:26" x14ac:dyDescent="0.3">
      <c r="B60" s="285"/>
      <c r="C60" s="287"/>
      <c r="D60" s="287"/>
      <c r="E60" s="287"/>
      <c r="F60" s="286"/>
      <c r="G60" s="286"/>
      <c r="H60" s="286"/>
    </row>
    <row r="61" spans="1:26" x14ac:dyDescent="0.3">
      <c r="B61" s="285"/>
      <c r="C61" s="287"/>
      <c r="D61" s="287"/>
      <c r="E61" s="287"/>
      <c r="F61" s="286"/>
      <c r="G61" s="286"/>
      <c r="H61" s="286"/>
    </row>
    <row r="62" spans="1:26" x14ac:dyDescent="0.3">
      <c r="B62" s="285"/>
      <c r="C62" s="287"/>
      <c r="D62" s="287"/>
      <c r="E62" s="287"/>
      <c r="F62" s="286"/>
      <c r="G62" s="286"/>
      <c r="H62" s="286"/>
    </row>
    <row r="63" spans="1:26" x14ac:dyDescent="0.3">
      <c r="B63" s="285"/>
      <c r="C63" s="287"/>
      <c r="D63" s="287"/>
      <c r="E63" s="287"/>
      <c r="F63" s="286"/>
      <c r="G63" s="286"/>
      <c r="H63" s="286"/>
    </row>
    <row r="64" spans="1:26" x14ac:dyDescent="0.3">
      <c r="B64" s="285"/>
      <c r="C64" s="287"/>
      <c r="D64" s="287"/>
      <c r="E64" s="287"/>
      <c r="F64" s="286"/>
      <c r="G64" s="286"/>
      <c r="H64" s="286"/>
    </row>
    <row r="65" spans="2:8" x14ac:dyDescent="0.3">
      <c r="B65" s="285"/>
      <c r="C65" s="287"/>
      <c r="D65" s="287"/>
      <c r="E65" s="287"/>
      <c r="F65" s="286"/>
      <c r="G65" s="286"/>
      <c r="H65" s="286"/>
    </row>
    <row r="66" spans="2:8" x14ac:dyDescent="0.3">
      <c r="B66" s="285"/>
      <c r="C66" s="287"/>
      <c r="D66" s="287"/>
      <c r="E66" s="287"/>
      <c r="F66" s="286"/>
      <c r="G66" s="286"/>
      <c r="H66" s="286"/>
    </row>
    <row r="67" spans="2:8" x14ac:dyDescent="0.3">
      <c r="B67" s="285"/>
      <c r="C67" s="287"/>
      <c r="D67" s="287"/>
      <c r="E67" s="287"/>
      <c r="F67" s="286"/>
      <c r="G67" s="286"/>
      <c r="H67" s="286"/>
    </row>
    <row r="68" spans="2:8" x14ac:dyDescent="0.3">
      <c r="B68" s="285"/>
      <c r="C68" s="287"/>
      <c r="D68" s="287"/>
      <c r="E68" s="287"/>
      <c r="F68" s="286"/>
      <c r="G68" s="286"/>
      <c r="H68" s="286"/>
    </row>
    <row r="69" spans="2:8" x14ac:dyDescent="0.3">
      <c r="B69" s="285"/>
      <c r="C69" s="287"/>
      <c r="D69" s="287"/>
      <c r="E69" s="287"/>
      <c r="F69" s="286"/>
      <c r="G69" s="286"/>
      <c r="H69" s="286"/>
    </row>
    <row r="70" spans="2:8" x14ac:dyDescent="0.3">
      <c r="B70" s="285"/>
      <c r="C70" s="287"/>
      <c r="D70" s="287"/>
      <c r="E70" s="287"/>
      <c r="F70" s="286"/>
      <c r="G70" s="286"/>
      <c r="H70" s="286"/>
    </row>
    <row r="71" spans="2:8" x14ac:dyDescent="0.3">
      <c r="B71" s="285"/>
      <c r="C71" s="287"/>
      <c r="D71" s="287"/>
      <c r="E71" s="287"/>
      <c r="F71" s="286"/>
      <c r="G71" s="286"/>
      <c r="H71" s="286"/>
    </row>
    <row r="72" spans="2:8" x14ac:dyDescent="0.3">
      <c r="B72" s="285"/>
      <c r="C72" s="287"/>
      <c r="D72" s="287"/>
      <c r="E72" s="287"/>
      <c r="F72" s="286"/>
      <c r="G72" s="286"/>
      <c r="H72" s="286"/>
    </row>
    <row r="73" spans="2:8" x14ac:dyDescent="0.3">
      <c r="B73" s="285"/>
      <c r="C73" s="287"/>
      <c r="D73" s="287"/>
      <c r="E73" s="287"/>
      <c r="F73" s="286"/>
      <c r="G73" s="286"/>
      <c r="H73" s="286"/>
    </row>
    <row r="74" spans="2:8" x14ac:dyDescent="0.3">
      <c r="B74" s="285"/>
      <c r="C74" s="287"/>
      <c r="D74" s="287"/>
      <c r="E74" s="287"/>
      <c r="F74" s="286"/>
      <c r="G74" s="286"/>
      <c r="H74" s="286"/>
    </row>
    <row r="75" spans="2:8" x14ac:dyDescent="0.3">
      <c r="B75" s="285"/>
      <c r="C75" s="287"/>
      <c r="D75" s="287"/>
      <c r="E75" s="287"/>
      <c r="F75" s="286"/>
      <c r="G75" s="286"/>
      <c r="H75" s="286"/>
    </row>
    <row r="76" spans="2:8" x14ac:dyDescent="0.3">
      <c r="B76" s="285"/>
      <c r="C76" s="287"/>
      <c r="D76" s="287"/>
      <c r="E76" s="287"/>
      <c r="F76" s="286"/>
      <c r="G76" s="286"/>
      <c r="H76" s="286"/>
    </row>
    <row r="77" spans="2:8" x14ac:dyDescent="0.3">
      <c r="B77" s="285"/>
      <c r="C77" s="287"/>
      <c r="D77" s="287"/>
      <c r="E77" s="287"/>
      <c r="F77" s="286"/>
      <c r="G77" s="286"/>
      <c r="H77" s="286"/>
    </row>
    <row r="78" spans="2:8" x14ac:dyDescent="0.3">
      <c r="B78" s="285"/>
      <c r="C78" s="287"/>
      <c r="D78" s="287"/>
      <c r="E78" s="287"/>
      <c r="F78" s="286"/>
      <c r="G78" s="286"/>
      <c r="H78" s="286"/>
    </row>
    <row r="79" spans="2:8" x14ac:dyDescent="0.3">
      <c r="B79" s="285"/>
      <c r="C79" s="287"/>
      <c r="D79" s="287"/>
      <c r="E79" s="287"/>
      <c r="F79" s="286"/>
      <c r="G79" s="286"/>
      <c r="H79" s="286"/>
    </row>
    <row r="80" spans="2:8" x14ac:dyDescent="0.3">
      <c r="B80" s="285"/>
      <c r="C80" s="287"/>
      <c r="D80" s="287"/>
      <c r="E80" s="287"/>
      <c r="F80" s="286"/>
      <c r="G80" s="286"/>
      <c r="H80" s="286"/>
    </row>
    <row r="81" spans="2:8" x14ac:dyDescent="0.3">
      <c r="B81" s="285"/>
      <c r="C81" s="287"/>
      <c r="D81" s="287"/>
      <c r="E81" s="287"/>
      <c r="F81" s="286"/>
      <c r="G81" s="286"/>
      <c r="H81" s="286"/>
    </row>
    <row r="82" spans="2:8" x14ac:dyDescent="0.3">
      <c r="B82" s="285"/>
      <c r="C82" s="287"/>
      <c r="D82" s="287"/>
      <c r="E82" s="287"/>
      <c r="F82" s="286"/>
      <c r="G82" s="286"/>
      <c r="H82" s="286"/>
    </row>
    <row r="83" spans="2:8" x14ac:dyDescent="0.3">
      <c r="B83" s="285"/>
      <c r="C83" s="287"/>
      <c r="D83" s="287"/>
      <c r="E83" s="287"/>
      <c r="F83" s="286"/>
      <c r="G83" s="286"/>
      <c r="H83" s="286"/>
    </row>
    <row r="84" spans="2:8" x14ac:dyDescent="0.3">
      <c r="B84" s="285"/>
      <c r="C84" s="287"/>
      <c r="D84" s="287"/>
      <c r="E84" s="287"/>
      <c r="F84" s="286"/>
      <c r="G84" s="286"/>
      <c r="H84" s="286"/>
    </row>
    <row r="85" spans="2:8" x14ac:dyDescent="0.3">
      <c r="B85" s="285"/>
      <c r="C85" s="287"/>
      <c r="D85" s="287"/>
      <c r="E85" s="287"/>
      <c r="F85" s="286"/>
      <c r="G85" s="286"/>
      <c r="H85" s="286"/>
    </row>
    <row r="86" spans="2:8" x14ac:dyDescent="0.3">
      <c r="B86" s="285"/>
      <c r="C86" s="287"/>
      <c r="D86" s="287"/>
      <c r="E86" s="287"/>
      <c r="F86" s="286"/>
      <c r="G86" s="286"/>
      <c r="H86" s="286"/>
    </row>
    <row r="87" spans="2:8" x14ac:dyDescent="0.3">
      <c r="B87" s="285"/>
      <c r="C87" s="287"/>
      <c r="D87" s="287"/>
      <c r="E87" s="287"/>
      <c r="F87" s="286"/>
      <c r="G87" s="286"/>
      <c r="H87" s="286"/>
    </row>
    <row r="88" spans="2:8" x14ac:dyDescent="0.3">
      <c r="B88" s="285"/>
      <c r="C88" s="287"/>
      <c r="D88" s="287"/>
      <c r="E88" s="287"/>
      <c r="F88" s="286"/>
      <c r="G88" s="286"/>
      <c r="H88" s="286"/>
    </row>
    <row r="89" spans="2:8" x14ac:dyDescent="0.3">
      <c r="B89" s="285"/>
      <c r="C89" s="287"/>
      <c r="D89" s="287"/>
      <c r="E89" s="287"/>
      <c r="F89" s="286"/>
      <c r="G89" s="286"/>
      <c r="H89" s="286"/>
    </row>
    <row r="90" spans="2:8" x14ac:dyDescent="0.3">
      <c r="B90" s="285"/>
      <c r="C90" s="287"/>
      <c r="D90" s="287"/>
      <c r="E90" s="287"/>
      <c r="F90" s="286"/>
      <c r="G90" s="286"/>
      <c r="H90" s="286"/>
    </row>
    <row r="91" spans="2:8" x14ac:dyDescent="0.3">
      <c r="B91" s="285"/>
      <c r="C91" s="287"/>
      <c r="D91" s="287"/>
      <c r="E91" s="287"/>
      <c r="F91" s="286"/>
      <c r="G91" s="286"/>
      <c r="H91" s="286"/>
    </row>
    <row r="92" spans="2:8" x14ac:dyDescent="0.3">
      <c r="B92" s="285"/>
      <c r="C92" s="287"/>
      <c r="D92" s="287"/>
      <c r="E92" s="287"/>
      <c r="F92" s="286"/>
      <c r="G92" s="286"/>
      <c r="H92" s="286"/>
    </row>
    <row r="93" spans="2:8" x14ac:dyDescent="0.3">
      <c r="B93" s="285"/>
      <c r="C93" s="287"/>
      <c r="D93" s="287"/>
      <c r="E93" s="287"/>
      <c r="F93" s="286"/>
      <c r="G93" s="286"/>
      <c r="H93" s="286"/>
    </row>
    <row r="94" spans="2:8" x14ac:dyDescent="0.3">
      <c r="B94" s="285"/>
      <c r="C94" s="287"/>
      <c r="D94" s="287"/>
      <c r="E94" s="287"/>
      <c r="F94" s="286"/>
      <c r="G94" s="286"/>
      <c r="H94" s="286"/>
    </row>
    <row r="95" spans="2:8" x14ac:dyDescent="0.3">
      <c r="B95" s="285"/>
      <c r="C95" s="287"/>
      <c r="D95" s="287"/>
      <c r="E95" s="287"/>
      <c r="F95" s="286"/>
      <c r="G95" s="286"/>
      <c r="H95" s="286"/>
    </row>
    <row r="96" spans="2:8" x14ac:dyDescent="0.3">
      <c r="B96" s="285"/>
      <c r="C96" s="287"/>
      <c r="D96" s="287"/>
      <c r="E96" s="287"/>
      <c r="F96" s="286"/>
      <c r="G96" s="286"/>
      <c r="H96" s="286"/>
    </row>
    <row r="97" spans="2:8" x14ac:dyDescent="0.3">
      <c r="B97" s="285"/>
      <c r="C97" s="287"/>
      <c r="D97" s="287"/>
      <c r="E97" s="287"/>
      <c r="F97" s="286"/>
      <c r="G97" s="286"/>
      <c r="H97" s="286"/>
    </row>
    <row r="98" spans="2:8" x14ac:dyDescent="0.3">
      <c r="B98" s="285"/>
      <c r="C98" s="287"/>
      <c r="D98" s="287"/>
      <c r="E98" s="287"/>
      <c r="F98" s="286"/>
      <c r="G98" s="286"/>
      <c r="H98" s="286"/>
    </row>
    <row r="99" spans="2:8" x14ac:dyDescent="0.3">
      <c r="B99" s="285"/>
      <c r="C99" s="287"/>
      <c r="D99" s="287"/>
      <c r="E99" s="287"/>
      <c r="F99" s="286"/>
      <c r="G99" s="286"/>
      <c r="H99" s="286"/>
    </row>
    <row r="100" spans="2:8" x14ac:dyDescent="0.3">
      <c r="B100" s="285"/>
      <c r="C100" s="287"/>
      <c r="D100" s="287"/>
      <c r="E100" s="287"/>
      <c r="F100" s="286"/>
      <c r="G100" s="286"/>
      <c r="H100" s="286"/>
    </row>
    <row r="101" spans="2:8" x14ac:dyDescent="0.3">
      <c r="B101" s="285"/>
      <c r="C101" s="287"/>
      <c r="D101" s="287"/>
      <c r="E101" s="287"/>
      <c r="F101" s="286"/>
      <c r="G101" s="286"/>
      <c r="H101" s="286"/>
    </row>
    <row r="102" spans="2:8" x14ac:dyDescent="0.3">
      <c r="B102" s="285"/>
      <c r="C102" s="287"/>
      <c r="D102" s="287"/>
      <c r="E102" s="287"/>
      <c r="F102" s="286"/>
      <c r="G102" s="286"/>
      <c r="H102" s="286"/>
    </row>
    <row r="103" spans="2:8" x14ac:dyDescent="0.3">
      <c r="B103" s="285"/>
      <c r="C103" s="287"/>
      <c r="D103" s="287"/>
      <c r="E103" s="287"/>
      <c r="F103" s="286"/>
      <c r="G103" s="286"/>
      <c r="H103" s="286"/>
    </row>
    <row r="104" spans="2:8" x14ac:dyDescent="0.3">
      <c r="B104" s="285"/>
      <c r="C104" s="287"/>
      <c r="D104" s="287"/>
      <c r="E104" s="287"/>
      <c r="F104" s="286"/>
      <c r="G104" s="286"/>
      <c r="H104" s="286"/>
    </row>
    <row r="105" spans="2:8" x14ac:dyDescent="0.3">
      <c r="B105" s="285"/>
      <c r="C105" s="287"/>
      <c r="D105" s="287"/>
      <c r="E105" s="287"/>
      <c r="F105" s="286"/>
      <c r="G105" s="286"/>
      <c r="H105" s="286"/>
    </row>
    <row r="106" spans="2:8" x14ac:dyDescent="0.3">
      <c r="B106" s="285"/>
      <c r="C106" s="287"/>
      <c r="D106" s="287"/>
      <c r="E106" s="287"/>
      <c r="F106" s="286"/>
      <c r="G106" s="286"/>
      <c r="H106" s="286"/>
    </row>
    <row r="107" spans="2:8" x14ac:dyDescent="0.3">
      <c r="B107" s="285"/>
      <c r="C107" s="287"/>
      <c r="D107" s="287"/>
      <c r="E107" s="287"/>
      <c r="F107" s="286"/>
      <c r="G107" s="286"/>
      <c r="H107" s="286"/>
    </row>
    <row r="108" spans="2:8" x14ac:dyDescent="0.3">
      <c r="B108" s="285"/>
      <c r="C108" s="287"/>
      <c r="D108" s="287"/>
      <c r="E108" s="287"/>
      <c r="F108" s="286"/>
      <c r="G108" s="286"/>
      <c r="H108" s="286"/>
    </row>
    <row r="109" spans="2:8" x14ac:dyDescent="0.3">
      <c r="B109" s="285"/>
      <c r="C109" s="287"/>
      <c r="D109" s="287"/>
      <c r="E109" s="287"/>
      <c r="F109" s="286"/>
      <c r="G109" s="286"/>
      <c r="H109" s="286"/>
    </row>
    <row r="110" spans="2:8" x14ac:dyDescent="0.3">
      <c r="B110" s="285"/>
      <c r="C110" s="287"/>
      <c r="D110" s="287"/>
      <c r="E110" s="287"/>
      <c r="F110" s="286"/>
      <c r="G110" s="286"/>
      <c r="H110" s="286"/>
    </row>
    <row r="111" spans="2:8" x14ac:dyDescent="0.3">
      <c r="B111" s="285"/>
      <c r="C111" s="287"/>
      <c r="D111" s="287"/>
      <c r="E111" s="287"/>
      <c r="F111" s="286"/>
      <c r="G111" s="286"/>
      <c r="H111" s="286"/>
    </row>
    <row r="112" spans="2:8" x14ac:dyDescent="0.3">
      <c r="B112" s="285"/>
      <c r="C112" s="287"/>
      <c r="D112" s="287"/>
      <c r="E112" s="287"/>
      <c r="F112" s="286"/>
      <c r="G112" s="286"/>
      <c r="H112" s="286"/>
    </row>
    <row r="113" spans="2:8" x14ac:dyDescent="0.3">
      <c r="B113" s="285"/>
      <c r="C113" s="287"/>
      <c r="D113" s="287"/>
      <c r="E113" s="287"/>
      <c r="F113" s="286"/>
      <c r="G113" s="286"/>
      <c r="H113" s="286"/>
    </row>
    <row r="114" spans="2:8" x14ac:dyDescent="0.3">
      <c r="B114" s="285"/>
      <c r="C114" s="287"/>
      <c r="D114" s="287"/>
      <c r="E114" s="287"/>
      <c r="F114" s="286"/>
      <c r="G114" s="286"/>
      <c r="H114" s="286"/>
    </row>
    <row r="115" spans="2:8" x14ac:dyDescent="0.3">
      <c r="B115" s="285"/>
      <c r="C115" s="287"/>
      <c r="D115" s="287"/>
      <c r="E115" s="287"/>
      <c r="F115" s="286"/>
      <c r="G115" s="286"/>
      <c r="H115" s="286"/>
    </row>
    <row r="116" spans="2:8" x14ac:dyDescent="0.3">
      <c r="B116" s="285"/>
      <c r="C116" s="287"/>
      <c r="D116" s="287"/>
      <c r="E116" s="287"/>
      <c r="F116" s="286"/>
      <c r="G116" s="286"/>
      <c r="H116" s="286"/>
    </row>
    <row r="117" spans="2:8" x14ac:dyDescent="0.3">
      <c r="B117" s="285"/>
      <c r="C117" s="287"/>
      <c r="D117" s="287"/>
      <c r="E117" s="287"/>
      <c r="F117" s="286"/>
      <c r="G117" s="286"/>
      <c r="H117" s="286"/>
    </row>
    <row r="118" spans="2:8" x14ac:dyDescent="0.3">
      <c r="B118" s="285"/>
      <c r="C118" s="287"/>
      <c r="D118" s="287"/>
      <c r="E118" s="287"/>
      <c r="F118" s="286"/>
      <c r="G118" s="286"/>
      <c r="H118" s="286"/>
    </row>
    <row r="119" spans="2:8" x14ac:dyDescent="0.3">
      <c r="B119" s="285"/>
      <c r="C119" s="287"/>
      <c r="D119" s="287"/>
      <c r="E119" s="287"/>
      <c r="F119" s="286"/>
      <c r="G119" s="286"/>
      <c r="H119" s="286"/>
    </row>
    <row r="120" spans="2:8" x14ac:dyDescent="0.3">
      <c r="B120" s="285"/>
      <c r="C120" s="287"/>
      <c r="D120" s="287"/>
      <c r="E120" s="287"/>
      <c r="F120" s="286"/>
      <c r="G120" s="286"/>
      <c r="H120" s="286"/>
    </row>
    <row r="121" spans="2:8" x14ac:dyDescent="0.3">
      <c r="B121" s="285"/>
      <c r="C121" s="287"/>
      <c r="D121" s="287"/>
      <c r="E121" s="287"/>
      <c r="F121" s="286"/>
      <c r="G121" s="286"/>
      <c r="H121" s="286"/>
    </row>
    <row r="122" spans="2:8" x14ac:dyDescent="0.3">
      <c r="B122" s="285"/>
      <c r="C122" s="287"/>
      <c r="D122" s="287"/>
      <c r="E122" s="287"/>
      <c r="F122" s="286"/>
      <c r="G122" s="286"/>
      <c r="H122" s="286"/>
    </row>
    <row r="123" spans="2:8" x14ac:dyDescent="0.3">
      <c r="B123" s="285"/>
      <c r="C123" s="287"/>
      <c r="D123" s="287"/>
      <c r="E123" s="287"/>
      <c r="F123" s="286"/>
      <c r="G123" s="286"/>
      <c r="H123" s="286"/>
    </row>
    <row r="124" spans="2:8" x14ac:dyDescent="0.3">
      <c r="B124" s="285"/>
      <c r="C124" s="287"/>
      <c r="D124" s="287"/>
      <c r="E124" s="287"/>
      <c r="F124" s="286"/>
      <c r="G124" s="286"/>
      <c r="H124" s="286"/>
    </row>
    <row r="125" spans="2:8" x14ac:dyDescent="0.3">
      <c r="B125" s="285"/>
      <c r="C125" s="287"/>
      <c r="D125" s="287"/>
      <c r="E125" s="287"/>
      <c r="F125" s="286"/>
      <c r="G125" s="286"/>
      <c r="H125" s="286"/>
    </row>
    <row r="126" spans="2:8" x14ac:dyDescent="0.3">
      <c r="B126" s="285"/>
      <c r="C126" s="287"/>
      <c r="D126" s="287"/>
      <c r="E126" s="287"/>
      <c r="F126" s="286"/>
      <c r="G126" s="286"/>
      <c r="H126" s="286"/>
    </row>
    <row r="127" spans="2:8" x14ac:dyDescent="0.3">
      <c r="B127" s="285"/>
      <c r="C127" s="287"/>
      <c r="D127" s="287"/>
      <c r="E127" s="287"/>
      <c r="F127" s="286"/>
      <c r="G127" s="286"/>
      <c r="H127" s="286"/>
    </row>
    <row r="128" spans="2:8" x14ac:dyDescent="0.3">
      <c r="B128" s="285"/>
      <c r="C128" s="287"/>
      <c r="D128" s="287"/>
      <c r="E128" s="287"/>
      <c r="F128" s="286"/>
      <c r="G128" s="286"/>
      <c r="H128" s="286"/>
    </row>
    <row r="129" spans="2:8" x14ac:dyDescent="0.3">
      <c r="B129" s="285"/>
      <c r="C129" s="287"/>
      <c r="D129" s="287"/>
      <c r="E129" s="287"/>
      <c r="F129" s="286"/>
      <c r="G129" s="286"/>
      <c r="H129" s="286"/>
    </row>
    <row r="130" spans="2:8" x14ac:dyDescent="0.3">
      <c r="B130" s="285"/>
      <c r="C130" s="287"/>
      <c r="D130" s="287"/>
      <c r="E130" s="287"/>
      <c r="F130" s="286"/>
      <c r="G130" s="286"/>
      <c r="H130" s="286"/>
    </row>
    <row r="131" spans="2:8" x14ac:dyDescent="0.3">
      <c r="B131" s="285"/>
      <c r="C131" s="287"/>
      <c r="D131" s="287"/>
      <c r="E131" s="287"/>
    </row>
    <row r="132" spans="2:8" x14ac:dyDescent="0.3">
      <c r="B132" s="285"/>
      <c r="C132" s="287"/>
      <c r="D132" s="287"/>
      <c r="E132" s="287"/>
    </row>
    <row r="133" spans="2:8" x14ac:dyDescent="0.3">
      <c r="B133" s="285"/>
      <c r="C133" s="287"/>
      <c r="D133" s="287"/>
      <c r="E133" s="287"/>
    </row>
  </sheetData>
  <sheetProtection algorithmName="SHA-512" hashValue="R0YvQ7/tQu3UAjGphIWCrsB1ZFMW4EQfeICFm+EXYfTLV1ATfMJjutKNBvZLSCjIjxGse5W0BUeu4qOuLVZbYQ==" saltValue="HaYSbnzfEaTVtjUiX4gN4g==" spinCount="100000" sheet="1" objects="1" scenarios="1" selectLockedCells="1"/>
  <mergeCells count="110">
    <mergeCell ref="F129:H129"/>
    <mergeCell ref="F130:H130"/>
    <mergeCell ref="F123:H123"/>
    <mergeCell ref="F124:H124"/>
    <mergeCell ref="F125:H125"/>
    <mergeCell ref="F126:H126"/>
    <mergeCell ref="F127:H127"/>
    <mergeCell ref="F128:H128"/>
    <mergeCell ref="F117:H117"/>
    <mergeCell ref="F118:H118"/>
    <mergeCell ref="F119:H119"/>
    <mergeCell ref="F120:H120"/>
    <mergeCell ref="F121:H121"/>
    <mergeCell ref="F122:H122"/>
    <mergeCell ref="F111:H111"/>
    <mergeCell ref="F112:H112"/>
    <mergeCell ref="F113:H113"/>
    <mergeCell ref="F114:H114"/>
    <mergeCell ref="F115:H115"/>
    <mergeCell ref="F116:H116"/>
    <mergeCell ref="F105:H105"/>
    <mergeCell ref="F106:H106"/>
    <mergeCell ref="F107:H107"/>
    <mergeCell ref="F108:H108"/>
    <mergeCell ref="F109:H109"/>
    <mergeCell ref="F110:H110"/>
    <mergeCell ref="F99:H99"/>
    <mergeCell ref="F100:H100"/>
    <mergeCell ref="F101:H101"/>
    <mergeCell ref="F102:H102"/>
    <mergeCell ref="F103:H103"/>
    <mergeCell ref="F104:H104"/>
    <mergeCell ref="F93:H93"/>
    <mergeCell ref="F94:H94"/>
    <mergeCell ref="F95:H95"/>
    <mergeCell ref="F96:H96"/>
    <mergeCell ref="F97:H97"/>
    <mergeCell ref="F98:H98"/>
    <mergeCell ref="F87:H87"/>
    <mergeCell ref="F88:H88"/>
    <mergeCell ref="F89:H89"/>
    <mergeCell ref="F90:H90"/>
    <mergeCell ref="F91:H91"/>
    <mergeCell ref="F92:H92"/>
    <mergeCell ref="F81:H81"/>
    <mergeCell ref="F82:H82"/>
    <mergeCell ref="F83:H83"/>
    <mergeCell ref="F84:H84"/>
    <mergeCell ref="F85:H85"/>
    <mergeCell ref="F86:H86"/>
    <mergeCell ref="F75:H75"/>
    <mergeCell ref="F76:H76"/>
    <mergeCell ref="F77:H77"/>
    <mergeCell ref="F78:H78"/>
    <mergeCell ref="F79:H79"/>
    <mergeCell ref="F80:H80"/>
    <mergeCell ref="F69:H69"/>
    <mergeCell ref="F70:H70"/>
    <mergeCell ref="F71:H71"/>
    <mergeCell ref="F72:H72"/>
    <mergeCell ref="F73:H73"/>
    <mergeCell ref="F74:H74"/>
    <mergeCell ref="F63:H63"/>
    <mergeCell ref="F64:H64"/>
    <mergeCell ref="F65:H65"/>
    <mergeCell ref="F66:H66"/>
    <mergeCell ref="F67:H67"/>
    <mergeCell ref="F68:H68"/>
    <mergeCell ref="F57:H57"/>
    <mergeCell ref="F58:H58"/>
    <mergeCell ref="F59:H59"/>
    <mergeCell ref="F60:H60"/>
    <mergeCell ref="F61:H61"/>
    <mergeCell ref="F62:H62"/>
    <mergeCell ref="F51:H51"/>
    <mergeCell ref="F52:H52"/>
    <mergeCell ref="F53:H53"/>
    <mergeCell ref="F54:H54"/>
    <mergeCell ref="F55:H55"/>
    <mergeCell ref="F56:H56"/>
    <mergeCell ref="F45:H45"/>
    <mergeCell ref="F46:H46"/>
    <mergeCell ref="F47:H47"/>
    <mergeCell ref="F48:H48"/>
    <mergeCell ref="F49:H49"/>
    <mergeCell ref="F50:H50"/>
    <mergeCell ref="F39:H39"/>
    <mergeCell ref="F40:H40"/>
    <mergeCell ref="F41:H41"/>
    <mergeCell ref="F42:H42"/>
    <mergeCell ref="F43:H43"/>
    <mergeCell ref="F44:H44"/>
    <mergeCell ref="F33:H33"/>
    <mergeCell ref="F34:H34"/>
    <mergeCell ref="F35:H35"/>
    <mergeCell ref="F36:H36"/>
    <mergeCell ref="F37:H37"/>
    <mergeCell ref="F38:H38"/>
    <mergeCell ref="F27:H27"/>
    <mergeCell ref="F28:H28"/>
    <mergeCell ref="F29:H29"/>
    <mergeCell ref="F30:H30"/>
    <mergeCell ref="F31:H31"/>
    <mergeCell ref="F32:H32"/>
    <mergeCell ref="F21:H21"/>
    <mergeCell ref="F22:H22"/>
    <mergeCell ref="F23:H23"/>
    <mergeCell ref="F24:H24"/>
    <mergeCell ref="F25:H25"/>
    <mergeCell ref="F26:H26"/>
  </mergeCells>
  <conditionalFormatting sqref="A1:XFD1048576">
    <cfRule type="expression" dxfId="211" priority="6">
      <formula>$E$4="Excel version: Invalid"</formula>
    </cfRule>
    <cfRule type="expression" dxfId="210" priority="7" stopIfTrue="1">
      <formula>$F$4="Error: Please use Office 2021 desktop version or newer"</formula>
    </cfRule>
  </conditionalFormatting>
  <conditionalFormatting sqref="B21:F21">
    <cfRule type="expression" dxfId="209" priority="5" stopIfTrue="1">
      <formula>$F$21&lt;&gt;""</formula>
    </cfRule>
  </conditionalFormatting>
  <conditionalFormatting sqref="B22:F22">
    <cfRule type="expression" dxfId="208" priority="4" stopIfTrue="1">
      <formula>$F$22&lt;&gt;""</formula>
    </cfRule>
  </conditionalFormatting>
  <conditionalFormatting sqref="B23:F23">
    <cfRule type="expression" dxfId="207" priority="3" stopIfTrue="1">
      <formula>$F$23&lt;&gt;""</formula>
    </cfRule>
  </conditionalFormatting>
  <conditionalFormatting sqref="B24:F24">
    <cfRule type="expression" dxfId="206" priority="2" stopIfTrue="1">
      <formula>$F$24&lt;&gt;""</formula>
    </cfRule>
  </conditionalFormatting>
  <conditionalFormatting sqref="B25:F25">
    <cfRule type="expression" dxfId="4" priority="1" stopIfTrue="1">
      <formula>$F$25&lt;&gt;""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D5F30-E745-3446-9B75-E0454CE203DB}">
  <sheetPr>
    <tabColor rgb="FF4FADEA"/>
  </sheetPr>
  <dimension ref="B1:D17"/>
  <sheetViews>
    <sheetView zoomScale="174" zoomScaleNormal="174" workbookViewId="0">
      <selection activeCell="A7" sqref="A7:XFD7"/>
    </sheetView>
  </sheetViews>
  <sheetFormatPr baseColWidth="10" defaultRowHeight="9" x14ac:dyDescent="0.15"/>
  <cols>
    <col min="1" max="1" width="1.5" style="165" customWidth="1"/>
    <col min="2" max="2" width="23.33203125" style="165" customWidth="1"/>
    <col min="3" max="3" width="15.5" style="165" customWidth="1"/>
    <col min="4" max="4" width="14" style="165" customWidth="1"/>
    <col min="5" max="16384" width="10.83203125" style="165"/>
  </cols>
  <sheetData>
    <row r="1" spans="2:4" s="166" customFormat="1" x14ac:dyDescent="0.15"/>
    <row r="2" spans="2:4" s="166" customFormat="1" x14ac:dyDescent="0.15"/>
    <row r="3" spans="2:4" ht="10" customHeight="1" x14ac:dyDescent="0.15"/>
    <row r="4" spans="2:4" x14ac:dyDescent="0.15">
      <c r="B4" s="167">
        <v>0</v>
      </c>
    </row>
    <row r="5" spans="2:4" x14ac:dyDescent="0.15">
      <c r="B5" s="165">
        <v>0</v>
      </c>
    </row>
    <row r="6" spans="2:4" x14ac:dyDescent="0.15">
      <c r="B6" s="168">
        <v>0</v>
      </c>
    </row>
    <row r="7" spans="2:4" x14ac:dyDescent="0.15">
      <c r="B7" s="168">
        <v>0</v>
      </c>
    </row>
    <row r="8" spans="2:4" x14ac:dyDescent="0.15">
      <c r="B8" s="169">
        <v>0</v>
      </c>
    </row>
    <row r="10" spans="2:4" x14ac:dyDescent="0.15">
      <c r="B10" s="175">
        <v>0</v>
      </c>
      <c r="C10" s="175"/>
      <c r="D10" s="175"/>
    </row>
    <row r="11" spans="2:4" x14ac:dyDescent="0.15">
      <c r="B11" s="170">
        <v>0</v>
      </c>
      <c r="C11" s="170">
        <v>0</v>
      </c>
      <c r="D11" s="170">
        <v>0</v>
      </c>
    </row>
    <row r="12" spans="2:4" x14ac:dyDescent="0.15">
      <c r="B12" s="176">
        <v>0</v>
      </c>
      <c r="C12" s="177">
        <v>0</v>
      </c>
      <c r="D12" s="178">
        <v>1</v>
      </c>
    </row>
    <row r="13" spans="2:4" x14ac:dyDescent="0.15">
      <c r="B13" s="176">
        <v>0</v>
      </c>
      <c r="C13" s="177">
        <v>0</v>
      </c>
      <c r="D13" s="178">
        <v>1</v>
      </c>
    </row>
    <row r="14" spans="2:4" x14ac:dyDescent="0.15">
      <c r="B14" s="176">
        <v>0</v>
      </c>
      <c r="C14" s="177">
        <v>0</v>
      </c>
      <c r="D14" s="178">
        <v>0</v>
      </c>
    </row>
    <row r="15" spans="2:4" x14ac:dyDescent="0.15">
      <c r="B15" s="176">
        <v>0</v>
      </c>
      <c r="C15" s="177">
        <v>0</v>
      </c>
      <c r="D15" s="178">
        <v>0</v>
      </c>
    </row>
    <row r="16" spans="2:4" x14ac:dyDescent="0.15">
      <c r="B16" s="176">
        <v>0</v>
      </c>
      <c r="C16" s="177">
        <v>0</v>
      </c>
      <c r="D16" s="178">
        <v>1</v>
      </c>
    </row>
    <row r="17" spans="2:3" x14ac:dyDescent="0.15">
      <c r="B17" s="179">
        <v>0</v>
      </c>
      <c r="C17" s="180">
        <v>1</v>
      </c>
    </row>
  </sheetData>
  <mergeCells count="1">
    <mergeCell ref="B10:D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BCDAA-3FDC-ED49-AC9C-EE11F42CD7CF}">
  <sheetPr>
    <tabColor rgb="FF4FADEA"/>
  </sheetPr>
  <dimension ref="A1:I17"/>
  <sheetViews>
    <sheetView zoomScale="174" zoomScaleNormal="174" workbookViewId="0">
      <selection activeCell="D12" sqref="D12"/>
    </sheetView>
  </sheetViews>
  <sheetFormatPr baseColWidth="10" defaultRowHeight="9" x14ac:dyDescent="0.15"/>
  <cols>
    <col min="1" max="1" width="1.5" style="165" customWidth="1"/>
    <col min="2" max="2" width="23.33203125" style="165" customWidth="1"/>
    <col min="3" max="3" width="15.5" style="165" customWidth="1"/>
    <col min="4" max="4" width="14" style="165" customWidth="1"/>
    <col min="5" max="16384" width="10.83203125" style="165"/>
  </cols>
  <sheetData>
    <row r="1" spans="1:9" s="166" customFormat="1" x14ac:dyDescent="0.15">
      <c r="I1" s="166" t="s">
        <v>501</v>
      </c>
    </row>
    <row r="2" spans="1:9" s="166" customFormat="1" x14ac:dyDescent="0.15">
      <c r="A2" s="181">
        <f ca="1">IF(Assets!$D$2="DRAGGING CELLS IS NOT PERMITTED. PLEASE UNDO LAST ACTION!!",0,IF(Assets!$P$1&lt;&gt;"Feedback OFF",IF(Scoreboard!$F$21="",SUMIFS(AssetsPT!A3:$AL$17, AssetsPT!A3:$AL$17, "&gt;0", AssetsSC!A3:$AL$17, "PerfectMsg")+ABS(SUMIFS(AssetsPT!A3:$AL$17, AssetsPT!A3:$AL$17, "&lt;0", AssetsSC!A3:$AL$17, "PerfectMsg")),0),0))</f>
        <v>0</v>
      </c>
      <c r="B2" s="181">
        <f>SUMIF(AssetsPT!A3:$AL$17,"&gt;0")</f>
        <v>4</v>
      </c>
    </row>
    <row r="3" spans="1:9" ht="10" customHeight="1" x14ac:dyDescent="0.15"/>
    <row r="4" spans="1:9" x14ac:dyDescent="0.15">
      <c r="B4" s="167">
        <v>0</v>
      </c>
    </row>
    <row r="5" spans="1:9" x14ac:dyDescent="0.15">
      <c r="B5" s="165">
        <v>0</v>
      </c>
    </row>
    <row r="6" spans="1:9" x14ac:dyDescent="0.15">
      <c r="B6" s="168">
        <v>0</v>
      </c>
    </row>
    <row r="7" spans="1:9" x14ac:dyDescent="0.15">
      <c r="B7" s="168">
        <v>0</v>
      </c>
    </row>
    <row r="8" spans="1:9" x14ac:dyDescent="0.15">
      <c r="B8" s="169">
        <v>0</v>
      </c>
    </row>
    <row r="10" spans="1:9" x14ac:dyDescent="0.15">
      <c r="B10" s="175">
        <v>0</v>
      </c>
      <c r="C10" s="175"/>
      <c r="D10" s="175"/>
    </row>
    <row r="11" spans="1:9" x14ac:dyDescent="0.15">
      <c r="B11" s="170">
        <v>0</v>
      </c>
      <c r="C11" s="170">
        <v>0</v>
      </c>
      <c r="D11" s="170">
        <v>0</v>
      </c>
    </row>
    <row r="12" spans="1:9" x14ac:dyDescent="0.15">
      <c r="B12" s="176">
        <v>0</v>
      </c>
      <c r="C12" s="177">
        <v>0</v>
      </c>
      <c r="D12" s="178" t="str">
        <f ca="1">_xlfn.IFS(ISBLANK(Assets!D12),"",IF(NOT(ISNA('#_Assets'!D12)),IF(ISNA(Assets!D12),TRUE,FALSE),FALSE),"StuNAMsg",IF(AND(ISNA('#_Assets'!D12),ISNA(Assets!D12)),TRUE,FALSE),"PerfectMsg",IF(NOT(ISERROR('#_Assets'!D12)),IF(ISERROR(Assets!D12),TRUE,FALSE),FALSE),"StuErrorMsg",IF(TYPE('#_Assets'!D12)&lt;&gt;TYPE(Assets!D12),TRUE,FALSE),"WrongTypeMsg",IF(_xlfn.ISFORMULA('#_Assets'!D12),IF(NOT(_xlfn.ISFORMULA(Assets!D12)),TRUE),FALSE),"MissingFormulaMsg",IF(NOT(AND(ISNUMBER(FIND("[",_xlfn.FORMULATEXT('#_Assets'!D12))),ISNUMBER(FIND("!",_xlfn.FORMULATEXT('#_Assets'!D12))))),AND(ISNUMBER(FIND("[",_xlfn.FORMULATEXT(Assets!D12))),ISNUMBER(FIND("!",_xlfn.FORMULATEXT(Assets!D12)))),FALSE),"ExternalRefsMsg",IF(ISNUMBER('#_Assets'!D12),IF(ABS('#_Assets'!D12-Assets!D12)&gt;0.00001,TRUE,FALSE),IF('#_Assets'!D12&lt;&gt;Assets!D12,TRUE,FALSE)),IF(ISNUMBER('#_Assets'!D12),IF('#_Assets'!D12&gt;Assets!D12,"TooLow","TooHigh"),"WrongAnswer"),NOT(_xlfn.ISFORMULA('#_Assets'!D12)),"PerfectMsg",IF((LEN(SUBSTITUTE(SUBSTITUTE(SUBSTITUTE(SUBSTITUTE(SUBSTITUTE(SUBSTITUTE(SUBSTITUTE(SUBSTITUTE(SUBSTITUTE(SUBSTITUTE(SUBSTITUTE(SUBSTITUTE(SUBSTITUTE(SUBSTITUTE(SUBSTITUTE(SUBSTITUTE(SUBSTITUTE(SUBSTITUTE(SUBSTITUTE(SUBSTITUTE(SUBSTITUTE(SUBSTITUTE(SUBSTITUTE(IF(_xlfn.ISFORMULA(Assets!D12),_xlfn.FORMULATEXT(Assets!D12),Assets!D12),"9","#"),"8","#"),"7","#"),"6","#"),"5","#"),"4","#"),"3","#"),"2","#"),"1","#"),"0","#"),"$","")," ",""),",","@"),"&gt;","@"),"&lt;","@"),"=","@"),")","@"),"(","@"),"^","@"),"/","@"),"+","@"),"*","@"),"-","@"))-LEN(SUBSTITUTE(SUBSTITUTE(SUBSTITUTE(SUBSTITUTE(SUBSTITUTE(SUBSTITUTE(SUBSTITUTE(SUBSTITUTE(SUBSTITUTE(SUBSTITUTE(SUBSTITUTE(SUBSTITUTE(SUBSTITUTE(SUBSTITUTE(SUBSTITUTE(SUBSTITUTE(SUBSTITUTE(SUBSTITUTE(SUBSTITUTE(SUBSTITUTE(SUBSTITUTE(SUBSTITUTE(SUBSTITUTE(SUBSTITUTE(IF(_xlfn.ISFORMULA(Assets!D12),_xlfn.FORMULATEXT(Assets!D12),Assets!D12),"9","#"),"8","#"),"7","#"),"6","#"),"5","#"),"4","#"),"3","#"),"2","#"),"1","#"),"0","#"),"$","")," ",""),",","@"),"&gt;","@"),"&lt;","@"),"=","@"),")","@"),"(","@"),"^","@"),"/","@"),"+","@"),"*","@"),"-","@"),"@#","")))/2&gt;(LEN(SUBSTITUTE(SUBSTITUTE(SUBSTITUTE(SUBSTITUTE(SUBSTITUTE(SUBSTITUTE(SUBSTITUTE(SUBSTITUTE(SUBSTITUTE(SUBSTITUTE(SUBSTITUTE(SUBSTITUTE(SUBSTITUTE(SUBSTITUTE(SUBSTITUTE(SUBSTITUTE(SUBSTITUTE(SUBSTITUTE(SUBSTITUTE(SUBSTITUTE(SUBSTITUTE(SUBSTITUTE(SUBSTITUTE(IF(_xlfn.ISFORMULA('#_Assets'!D12),_xlfn.FORMULATEXT('#_Assets'!D12),'#_Assets'!D12),"9","#"),"8","#"),"7","#"),"6","#"),"5","#"),"4","#"),"3","#"),"2","#"),"1","#"),"0","#"),"$","")," ",""),",","@"),"&gt;","@"),"&lt;","@"),"=","@"),")","@"),"(","@"),"^","@"),"/","@"),"+","@"),"*","@"),"-","@"))-LEN(SUBSTITUTE(SUBSTITUTE(SUBSTITUTE(SUBSTITUTE(SUBSTITUTE(SUBSTITUTE(SUBSTITUTE(SUBSTITUTE(SUBSTITUTE(SUBSTITUTE(SUBSTITUTE(SUBSTITUTE(SUBSTITUTE(SUBSTITUTE(SUBSTITUTE(SUBSTITUTE(SUBSTITUTE(SUBSTITUTE(SUBSTITUTE(SUBSTITUTE(SUBSTITUTE(SUBSTITUTE(SUBSTITUTE(SUBSTITUTE(IF(_xlfn.ISFORMULA('#_Assets'!D12),_xlfn.FORMULATEXT('#_Assets'!D12),'#_Assets'!D12),"9","#"),"8","#"),"7","#"),"6","#"),"5","#"),"4","#"),"3","#"),"2","#"),"1","#"),"0","#"),"$","")," ",""),",","@"),"&gt;","@"),"&lt;","@"),"=","@"),")","@"),"(","@"),"^","@"),"/","@"),"+","@"),"*","@"),"-","@"),"@#","")))/2,TRUE,FALSE),"HardCodeMsg",IF(LEN(IF(_xlfn.ISFORMULA(Assets!D12),_xlfn.FORMULATEXT(Assets!D12),Assets!D12))-LEN(SUBSTITUTE(IF(_xlfn.ISFORMULA(Assets!D12),_xlfn.FORMULATEXT(Assets!D12),Assets!D12),"""",""))&gt;LEN(IF(_xlfn.ISFORMULA('#_Assets'!D12),_xlfn.FORMULATEXT('#_Assets'!D12),'#_Assets'!D12))-LEN(SUBSTITUTE(IF(_xlfn.ISFORMULA('#_Assets'!D12),_xlfn.FORMULATEXT('#_Assets'!D12),'#_Assets'!D12),"""","")),TRUE,FALSE),"HardQuoteMsg",IF(LEN(IF(_xlfn.ISFORMULA(Assets!D12),_xlfn.FORMULATEXT(Assets!D12),Assets!D12))-LEN(SUBSTITUTE(IF(_xlfn.ISFORMULA(Assets!D12),_xlfn.FORMULATEXT(Assets!D12),Assets!D12),"$",""))&lt;0.5*(LEN(IF(_xlfn.ISFORMULA('#_Assets'!D12),_xlfn.FORMULATEXT('#_Assets'!D12),'#_Assets'!D12))-LEN(SUBSTITUTE(IF(_xlfn.ISFORMULA('#_Assets'!D12),_xlfn.FORMULATEXT('#_Assets'!D12),'#_Assets'!D12),"$",""))),TRUE,FALSE),"MissingAbsMsg",TRUE,"PerfectMsg")</f>
        <v/>
      </c>
    </row>
    <row r="13" spans="1:9" x14ac:dyDescent="0.15">
      <c r="B13" s="176">
        <v>0</v>
      </c>
      <c r="C13" s="177">
        <v>0</v>
      </c>
      <c r="D13" s="178" t="str">
        <f ca="1">_xlfn.IFS(ISBLANK(Assets!D13),"",IF(NOT(ISNA('#_Assets'!D13)),IF(ISNA(Assets!D13),TRUE,FALSE),FALSE),"StuNAMsg",IF(AND(ISNA('#_Assets'!D13),ISNA(Assets!D13)),TRUE,FALSE),"PerfectMsg",IF(NOT(ISERROR('#_Assets'!D13)),IF(ISERROR(Assets!D13),TRUE,FALSE),FALSE),"StuErrorMsg",IF(TYPE('#_Assets'!D13)&lt;&gt;TYPE(Assets!D13),TRUE,FALSE),"WrongTypeMsg",IF(_xlfn.ISFORMULA('#_Assets'!D13),IF(NOT(_xlfn.ISFORMULA(Assets!D13)),TRUE),FALSE),"MissingFormulaMsg",IF(NOT(AND(ISNUMBER(FIND("[",_xlfn.FORMULATEXT('#_Assets'!D13))),ISNUMBER(FIND("!",_xlfn.FORMULATEXT('#_Assets'!D13))))),AND(ISNUMBER(FIND("[",_xlfn.FORMULATEXT(Assets!D13))),ISNUMBER(FIND("!",_xlfn.FORMULATEXT(Assets!D13)))),FALSE),"ExternalRefsMsg",IF(ISNUMBER('#_Assets'!D13),IF(ABS('#_Assets'!D13-Assets!D13)&gt;0.00001,TRUE,FALSE),IF('#_Assets'!D13&lt;&gt;Assets!D13,TRUE,FALSE)),IF(ISNUMBER('#_Assets'!D13),IF('#_Assets'!D13&gt;Assets!D13,"TooLow","TooHigh"),"WrongAnswer"),NOT(_xlfn.ISFORMULA('#_Assets'!D13)),"PerfectMsg",IF((LEN(SUBSTITUTE(SUBSTITUTE(SUBSTITUTE(SUBSTITUTE(SUBSTITUTE(SUBSTITUTE(SUBSTITUTE(SUBSTITUTE(SUBSTITUTE(SUBSTITUTE(SUBSTITUTE(SUBSTITUTE(SUBSTITUTE(SUBSTITUTE(SUBSTITUTE(SUBSTITUTE(SUBSTITUTE(SUBSTITUTE(SUBSTITUTE(SUBSTITUTE(SUBSTITUTE(SUBSTITUTE(SUBSTITUTE(IF(_xlfn.ISFORMULA(Assets!D13),_xlfn.FORMULATEXT(Assets!D13),Assets!D13),"9","#"),"8","#"),"7","#"),"6","#"),"5","#"),"4","#"),"3","#"),"2","#"),"1","#"),"0","#"),"$","")," ",""),",","@"),"&gt;","@"),"&lt;","@"),"=","@"),")","@"),"(","@"),"^","@"),"/","@"),"+","@"),"*","@"),"-","@"))-LEN(SUBSTITUTE(SUBSTITUTE(SUBSTITUTE(SUBSTITUTE(SUBSTITUTE(SUBSTITUTE(SUBSTITUTE(SUBSTITUTE(SUBSTITUTE(SUBSTITUTE(SUBSTITUTE(SUBSTITUTE(SUBSTITUTE(SUBSTITUTE(SUBSTITUTE(SUBSTITUTE(SUBSTITUTE(SUBSTITUTE(SUBSTITUTE(SUBSTITUTE(SUBSTITUTE(SUBSTITUTE(SUBSTITUTE(SUBSTITUTE(IF(_xlfn.ISFORMULA(Assets!D13),_xlfn.FORMULATEXT(Assets!D13),Assets!D13),"9","#"),"8","#"),"7","#"),"6","#"),"5","#"),"4","#"),"3","#"),"2","#"),"1","#"),"0","#"),"$","")," ",""),",","@"),"&gt;","@"),"&lt;","@"),"=","@"),")","@"),"(","@"),"^","@"),"/","@"),"+","@"),"*","@"),"-","@"),"@#","")))/2&gt;(LEN(SUBSTITUTE(SUBSTITUTE(SUBSTITUTE(SUBSTITUTE(SUBSTITUTE(SUBSTITUTE(SUBSTITUTE(SUBSTITUTE(SUBSTITUTE(SUBSTITUTE(SUBSTITUTE(SUBSTITUTE(SUBSTITUTE(SUBSTITUTE(SUBSTITUTE(SUBSTITUTE(SUBSTITUTE(SUBSTITUTE(SUBSTITUTE(SUBSTITUTE(SUBSTITUTE(SUBSTITUTE(SUBSTITUTE(IF(_xlfn.ISFORMULA('#_Assets'!D13),_xlfn.FORMULATEXT('#_Assets'!D13),'#_Assets'!D13),"9","#"),"8","#"),"7","#"),"6","#"),"5","#"),"4","#"),"3","#"),"2","#"),"1","#"),"0","#"),"$","")," ",""),",","@"),"&gt;","@"),"&lt;","@"),"=","@"),")","@"),"(","@"),"^","@"),"/","@"),"+","@"),"*","@"),"-","@"))-LEN(SUBSTITUTE(SUBSTITUTE(SUBSTITUTE(SUBSTITUTE(SUBSTITUTE(SUBSTITUTE(SUBSTITUTE(SUBSTITUTE(SUBSTITUTE(SUBSTITUTE(SUBSTITUTE(SUBSTITUTE(SUBSTITUTE(SUBSTITUTE(SUBSTITUTE(SUBSTITUTE(SUBSTITUTE(SUBSTITUTE(SUBSTITUTE(SUBSTITUTE(SUBSTITUTE(SUBSTITUTE(SUBSTITUTE(SUBSTITUTE(IF(_xlfn.ISFORMULA('#_Assets'!D13),_xlfn.FORMULATEXT('#_Assets'!D13),'#_Assets'!D13),"9","#"),"8","#"),"7","#"),"6","#"),"5","#"),"4","#"),"3","#"),"2","#"),"1","#"),"0","#"),"$","")," ",""),",","@"),"&gt;","@"),"&lt;","@"),"=","@"),")","@"),"(","@"),"^","@"),"/","@"),"+","@"),"*","@"),"-","@"),"@#","")))/2,TRUE,FALSE),"HardCodeMsg",IF(LEN(IF(_xlfn.ISFORMULA(Assets!D13),_xlfn.FORMULATEXT(Assets!D13),Assets!D13))-LEN(SUBSTITUTE(IF(_xlfn.ISFORMULA(Assets!D13),_xlfn.FORMULATEXT(Assets!D13),Assets!D13),"""",""))&gt;LEN(IF(_xlfn.ISFORMULA('#_Assets'!D13),_xlfn.FORMULATEXT('#_Assets'!D13),'#_Assets'!D13))-LEN(SUBSTITUTE(IF(_xlfn.ISFORMULA('#_Assets'!D13),_xlfn.FORMULATEXT('#_Assets'!D13),'#_Assets'!D13),"""","")),TRUE,FALSE),"HardQuoteMsg",IF(LEN(IF(_xlfn.ISFORMULA(Assets!D13),_xlfn.FORMULATEXT(Assets!D13),Assets!D13))-LEN(SUBSTITUTE(IF(_xlfn.ISFORMULA(Assets!D13),_xlfn.FORMULATEXT(Assets!D13),Assets!D13),"$",""))&lt;0.5*(LEN(IF(_xlfn.ISFORMULA('#_Assets'!D13),_xlfn.FORMULATEXT('#_Assets'!D13),'#_Assets'!D13))-LEN(SUBSTITUTE(IF(_xlfn.ISFORMULA('#_Assets'!D13),_xlfn.FORMULATEXT('#_Assets'!D13),'#_Assets'!D13),"$",""))),TRUE,FALSE),"MissingAbsMsg",TRUE,"PerfectMsg")</f>
        <v/>
      </c>
    </row>
    <row r="14" spans="1:9" x14ac:dyDescent="0.15">
      <c r="B14" s="176">
        <v>0</v>
      </c>
      <c r="C14" s="177">
        <v>0</v>
      </c>
      <c r="D14" s="178" t="str">
        <f ca="1">_xlfn.IFS(ISBLANK(Assets!D14),"",IF(NOT(ISNA('#_Assets'!D14)),IF(ISNA(Assets!D14),TRUE,FALSE),FALSE),"StuNAMsg",IF(AND(ISNA('#_Assets'!D14),ISNA(Assets!D14)),TRUE,FALSE),"PerfectMsg",IF(NOT(ISERROR('#_Assets'!D14)),IF(ISERROR(Assets!D14),TRUE,FALSE),FALSE),"StuErrorMsg",IF(TYPE('#_Assets'!D14)&lt;&gt;TYPE(Assets!D14),TRUE,FALSE),"WrongTypeMsg",IF(_xlfn.ISFORMULA('#_Assets'!D14),IF(NOT(_xlfn.ISFORMULA(Assets!D14)),TRUE),FALSE),"MissingFormulaMsg",IF(NOT(AND(ISNUMBER(FIND("[",_xlfn.FORMULATEXT('#_Assets'!D14))),ISNUMBER(FIND("!",_xlfn.FORMULATEXT('#_Assets'!D14))))),AND(ISNUMBER(FIND("[",_xlfn.FORMULATEXT(Assets!D14))),ISNUMBER(FIND("!",_xlfn.FORMULATEXT(Assets!D14)))),FALSE),"ExternalRefsMsg",IF(ISNUMBER('#_Assets'!D14),IF(ABS('#_Assets'!D14-Assets!D14)&gt;0.00001,TRUE,FALSE),IF('#_Assets'!D14&lt;&gt;Assets!D14,TRUE,FALSE)),IF(ISNUMBER('#_Assets'!D14),IF('#_Assets'!D14&gt;Assets!D14,"TooLow","TooHigh"),"WrongAnswer"),NOT(_xlfn.ISFORMULA('#_Assets'!D14)),"PerfectMsg",IF((LEN(SUBSTITUTE(SUBSTITUTE(SUBSTITUTE(SUBSTITUTE(SUBSTITUTE(SUBSTITUTE(SUBSTITUTE(SUBSTITUTE(SUBSTITUTE(SUBSTITUTE(SUBSTITUTE(SUBSTITUTE(SUBSTITUTE(SUBSTITUTE(SUBSTITUTE(SUBSTITUTE(SUBSTITUTE(SUBSTITUTE(SUBSTITUTE(SUBSTITUTE(SUBSTITUTE(SUBSTITUTE(SUBSTITUTE(IF(_xlfn.ISFORMULA(Assets!D14),_xlfn.FORMULATEXT(Assets!D14),Assets!D14),"9","#"),"8","#"),"7","#"),"6","#"),"5","#"),"4","#"),"3","#"),"2","#"),"1","#"),"0","#"),"$","")," ",""),",","@"),"&gt;","@"),"&lt;","@"),"=","@"),")","@"),"(","@"),"^","@"),"/","@"),"+","@"),"*","@"),"-","@"))-LEN(SUBSTITUTE(SUBSTITUTE(SUBSTITUTE(SUBSTITUTE(SUBSTITUTE(SUBSTITUTE(SUBSTITUTE(SUBSTITUTE(SUBSTITUTE(SUBSTITUTE(SUBSTITUTE(SUBSTITUTE(SUBSTITUTE(SUBSTITUTE(SUBSTITUTE(SUBSTITUTE(SUBSTITUTE(SUBSTITUTE(SUBSTITUTE(SUBSTITUTE(SUBSTITUTE(SUBSTITUTE(SUBSTITUTE(SUBSTITUTE(IF(_xlfn.ISFORMULA(Assets!D14),_xlfn.FORMULATEXT(Assets!D14),Assets!D14),"9","#"),"8","#"),"7","#"),"6","#"),"5","#"),"4","#"),"3","#"),"2","#"),"1","#"),"0","#"),"$","")," ",""),",","@"),"&gt;","@"),"&lt;","@"),"=","@"),")","@"),"(","@"),"^","@"),"/","@"),"+","@"),"*","@"),"-","@"),"@#","")))/2&gt;(LEN(SUBSTITUTE(SUBSTITUTE(SUBSTITUTE(SUBSTITUTE(SUBSTITUTE(SUBSTITUTE(SUBSTITUTE(SUBSTITUTE(SUBSTITUTE(SUBSTITUTE(SUBSTITUTE(SUBSTITUTE(SUBSTITUTE(SUBSTITUTE(SUBSTITUTE(SUBSTITUTE(SUBSTITUTE(SUBSTITUTE(SUBSTITUTE(SUBSTITUTE(SUBSTITUTE(SUBSTITUTE(SUBSTITUTE(IF(_xlfn.ISFORMULA('#_Assets'!D14),_xlfn.FORMULATEXT('#_Assets'!D14),'#_Assets'!D14),"9","#"),"8","#"),"7","#"),"6","#"),"5","#"),"4","#"),"3","#"),"2","#"),"1","#"),"0","#"),"$","")," ",""),",","@"),"&gt;","@"),"&lt;","@"),"=","@"),")","@"),"(","@"),"^","@"),"/","@"),"+","@"),"*","@"),"-","@"))-LEN(SUBSTITUTE(SUBSTITUTE(SUBSTITUTE(SUBSTITUTE(SUBSTITUTE(SUBSTITUTE(SUBSTITUTE(SUBSTITUTE(SUBSTITUTE(SUBSTITUTE(SUBSTITUTE(SUBSTITUTE(SUBSTITUTE(SUBSTITUTE(SUBSTITUTE(SUBSTITUTE(SUBSTITUTE(SUBSTITUTE(SUBSTITUTE(SUBSTITUTE(SUBSTITUTE(SUBSTITUTE(SUBSTITUTE(SUBSTITUTE(IF(_xlfn.ISFORMULA('#_Assets'!D14),_xlfn.FORMULATEXT('#_Assets'!D14),'#_Assets'!D14),"9","#"),"8","#"),"7","#"),"6","#"),"5","#"),"4","#"),"3","#"),"2","#"),"1","#"),"0","#"),"$","")," ",""),",","@"),"&gt;","@"),"&lt;","@"),"=","@"),")","@"),"(","@"),"^","@"),"/","@"),"+","@"),"*","@"),"-","@"),"@#","")))/2,TRUE,FALSE),"HardCodeMsg",IF(LEN(IF(_xlfn.ISFORMULA(Assets!D14),_xlfn.FORMULATEXT(Assets!D14),Assets!D14))-LEN(SUBSTITUTE(IF(_xlfn.ISFORMULA(Assets!D14),_xlfn.FORMULATEXT(Assets!D14),Assets!D14),"""",""))&gt;LEN(IF(_xlfn.ISFORMULA('#_Assets'!D14),_xlfn.FORMULATEXT('#_Assets'!D14),'#_Assets'!D14))-LEN(SUBSTITUTE(IF(_xlfn.ISFORMULA('#_Assets'!D14),_xlfn.FORMULATEXT('#_Assets'!D14),'#_Assets'!D14),"""","")),TRUE,FALSE),"HardQuoteMsg",IF(LEN(IF(_xlfn.ISFORMULA(Assets!D14),_xlfn.FORMULATEXT(Assets!D14),Assets!D14))-LEN(SUBSTITUTE(IF(_xlfn.ISFORMULA(Assets!D14),_xlfn.FORMULATEXT(Assets!D14),Assets!D14),"$",""))&lt;0.5*(LEN(IF(_xlfn.ISFORMULA('#_Assets'!D14),_xlfn.FORMULATEXT('#_Assets'!D14),'#_Assets'!D14))-LEN(SUBSTITUTE(IF(_xlfn.ISFORMULA('#_Assets'!D14),_xlfn.FORMULATEXT('#_Assets'!D14),'#_Assets'!D14),"$",""))),TRUE,FALSE),"MissingAbsMsg",TRUE,"PerfectMsg")</f>
        <v/>
      </c>
    </row>
    <row r="15" spans="1:9" x14ac:dyDescent="0.15">
      <c r="B15" s="176">
        <v>0</v>
      </c>
      <c r="C15" s="177">
        <v>0</v>
      </c>
      <c r="D15" s="178" t="str">
        <f ca="1">_xlfn.IFS(ISBLANK(Assets!D15),"",IF(NOT(ISNA('#_Assets'!D15)),IF(ISNA(Assets!D15),TRUE,FALSE),FALSE),"StuNAMsg",IF(AND(ISNA('#_Assets'!D15),ISNA(Assets!D15)),TRUE,FALSE),"PerfectMsg",IF(NOT(ISERROR('#_Assets'!D15)),IF(ISERROR(Assets!D15),TRUE,FALSE),FALSE),"StuErrorMsg",IF(TYPE('#_Assets'!D15)&lt;&gt;TYPE(Assets!D15),TRUE,FALSE),"WrongTypeMsg",IF(_xlfn.ISFORMULA('#_Assets'!D15),IF(NOT(_xlfn.ISFORMULA(Assets!D15)),TRUE),FALSE),"MissingFormulaMsg",IF(NOT(AND(ISNUMBER(FIND("[",_xlfn.FORMULATEXT('#_Assets'!D15))),ISNUMBER(FIND("!",_xlfn.FORMULATEXT('#_Assets'!D15))))),AND(ISNUMBER(FIND("[",_xlfn.FORMULATEXT(Assets!D15))),ISNUMBER(FIND("!",_xlfn.FORMULATEXT(Assets!D15)))),FALSE),"ExternalRefsMsg",IF(ISNUMBER('#_Assets'!D15),IF(ABS('#_Assets'!D15-Assets!D15)&gt;0.00001,TRUE,FALSE),IF('#_Assets'!D15&lt;&gt;Assets!D15,TRUE,FALSE)),IF(ISNUMBER('#_Assets'!D15),IF('#_Assets'!D15&gt;Assets!D15,"TooLow","TooHigh"),"WrongAnswer"),NOT(_xlfn.ISFORMULA('#_Assets'!D15)),"PerfectMsg",IF((LEN(SUBSTITUTE(SUBSTITUTE(SUBSTITUTE(SUBSTITUTE(SUBSTITUTE(SUBSTITUTE(SUBSTITUTE(SUBSTITUTE(SUBSTITUTE(SUBSTITUTE(SUBSTITUTE(SUBSTITUTE(SUBSTITUTE(SUBSTITUTE(SUBSTITUTE(SUBSTITUTE(SUBSTITUTE(SUBSTITUTE(SUBSTITUTE(SUBSTITUTE(SUBSTITUTE(SUBSTITUTE(SUBSTITUTE(IF(_xlfn.ISFORMULA(Assets!D15),_xlfn.FORMULATEXT(Assets!D15),Assets!D15),"9","#"),"8","#"),"7","#"),"6","#"),"5","#"),"4","#"),"3","#"),"2","#"),"1","#"),"0","#"),"$","")," ",""),",","@"),"&gt;","@"),"&lt;","@"),"=","@"),")","@"),"(","@"),"^","@"),"/","@"),"+","@"),"*","@"),"-","@"))-LEN(SUBSTITUTE(SUBSTITUTE(SUBSTITUTE(SUBSTITUTE(SUBSTITUTE(SUBSTITUTE(SUBSTITUTE(SUBSTITUTE(SUBSTITUTE(SUBSTITUTE(SUBSTITUTE(SUBSTITUTE(SUBSTITUTE(SUBSTITUTE(SUBSTITUTE(SUBSTITUTE(SUBSTITUTE(SUBSTITUTE(SUBSTITUTE(SUBSTITUTE(SUBSTITUTE(SUBSTITUTE(SUBSTITUTE(SUBSTITUTE(IF(_xlfn.ISFORMULA(Assets!D15),_xlfn.FORMULATEXT(Assets!D15),Assets!D15),"9","#"),"8","#"),"7","#"),"6","#"),"5","#"),"4","#"),"3","#"),"2","#"),"1","#"),"0","#"),"$","")," ",""),",","@"),"&gt;","@"),"&lt;","@"),"=","@"),")","@"),"(","@"),"^","@"),"/","@"),"+","@"),"*","@"),"-","@"),"@#","")))/2&gt;(LEN(SUBSTITUTE(SUBSTITUTE(SUBSTITUTE(SUBSTITUTE(SUBSTITUTE(SUBSTITUTE(SUBSTITUTE(SUBSTITUTE(SUBSTITUTE(SUBSTITUTE(SUBSTITUTE(SUBSTITUTE(SUBSTITUTE(SUBSTITUTE(SUBSTITUTE(SUBSTITUTE(SUBSTITUTE(SUBSTITUTE(SUBSTITUTE(SUBSTITUTE(SUBSTITUTE(SUBSTITUTE(SUBSTITUTE(IF(_xlfn.ISFORMULA('#_Assets'!D15),_xlfn.FORMULATEXT('#_Assets'!D15),'#_Assets'!D15),"9","#"),"8","#"),"7","#"),"6","#"),"5","#"),"4","#"),"3","#"),"2","#"),"1","#"),"0","#"),"$","")," ",""),",","@"),"&gt;","@"),"&lt;","@"),"=","@"),")","@"),"(","@"),"^","@"),"/","@"),"+","@"),"*","@"),"-","@"))-LEN(SUBSTITUTE(SUBSTITUTE(SUBSTITUTE(SUBSTITUTE(SUBSTITUTE(SUBSTITUTE(SUBSTITUTE(SUBSTITUTE(SUBSTITUTE(SUBSTITUTE(SUBSTITUTE(SUBSTITUTE(SUBSTITUTE(SUBSTITUTE(SUBSTITUTE(SUBSTITUTE(SUBSTITUTE(SUBSTITUTE(SUBSTITUTE(SUBSTITUTE(SUBSTITUTE(SUBSTITUTE(SUBSTITUTE(SUBSTITUTE(IF(_xlfn.ISFORMULA('#_Assets'!D15),_xlfn.FORMULATEXT('#_Assets'!D15),'#_Assets'!D15),"9","#"),"8","#"),"7","#"),"6","#"),"5","#"),"4","#"),"3","#"),"2","#"),"1","#"),"0","#"),"$","")," ",""),",","@"),"&gt;","@"),"&lt;","@"),"=","@"),")","@"),"(","@"),"^","@"),"/","@"),"+","@"),"*","@"),"-","@"),"@#","")))/2,TRUE,FALSE),"HardCodeMsg",IF(LEN(IF(_xlfn.ISFORMULA(Assets!D15),_xlfn.FORMULATEXT(Assets!D15),Assets!D15))-LEN(SUBSTITUTE(IF(_xlfn.ISFORMULA(Assets!D15),_xlfn.FORMULATEXT(Assets!D15),Assets!D15),"""",""))&gt;LEN(IF(_xlfn.ISFORMULA('#_Assets'!D15),_xlfn.FORMULATEXT('#_Assets'!D15),'#_Assets'!D15))-LEN(SUBSTITUTE(IF(_xlfn.ISFORMULA('#_Assets'!D15),_xlfn.FORMULATEXT('#_Assets'!D15),'#_Assets'!D15),"""","")),TRUE,FALSE),"HardQuoteMsg",IF(LEN(IF(_xlfn.ISFORMULA(Assets!D15),_xlfn.FORMULATEXT(Assets!D15),Assets!D15))-LEN(SUBSTITUTE(IF(_xlfn.ISFORMULA(Assets!D15),_xlfn.FORMULATEXT(Assets!D15),Assets!D15),"$",""))&lt;0.5*(LEN(IF(_xlfn.ISFORMULA('#_Assets'!D15),_xlfn.FORMULATEXT('#_Assets'!D15),'#_Assets'!D15))-LEN(SUBSTITUTE(IF(_xlfn.ISFORMULA('#_Assets'!D15),_xlfn.FORMULATEXT('#_Assets'!D15),'#_Assets'!D15),"$",""))),TRUE,FALSE),"MissingAbsMsg",TRUE,"PerfectMsg")</f>
        <v/>
      </c>
    </row>
    <row r="16" spans="1:9" x14ac:dyDescent="0.15">
      <c r="B16" s="176">
        <v>0</v>
      </c>
      <c r="C16" s="177">
        <v>0</v>
      </c>
      <c r="D16" s="178" t="str">
        <f ca="1">_xlfn.IFS(ISBLANK(Assets!D16),"",IF(NOT(ISNA('#_Assets'!D16)),IF(ISNA(Assets!D16),TRUE,FALSE),FALSE),"StuNAMsg",IF(AND(ISNA('#_Assets'!D16),ISNA(Assets!D16)),TRUE,FALSE),"PerfectMsg",IF(NOT(ISERROR('#_Assets'!D16)),IF(ISERROR(Assets!D16),TRUE,FALSE),FALSE),"StuErrorMsg",IF(TYPE('#_Assets'!D16)&lt;&gt;TYPE(Assets!D16),TRUE,FALSE),"WrongTypeMsg",IF(_xlfn.ISFORMULA('#_Assets'!D16),IF(NOT(_xlfn.ISFORMULA(Assets!D16)),TRUE),FALSE),"MissingFormulaMsg",IF(NOT(AND(ISNUMBER(FIND("[",_xlfn.FORMULATEXT('#_Assets'!D16))),ISNUMBER(FIND("!",_xlfn.FORMULATEXT('#_Assets'!D16))))),AND(ISNUMBER(FIND("[",_xlfn.FORMULATEXT(Assets!D16))),ISNUMBER(FIND("!",_xlfn.FORMULATEXT(Assets!D16)))),FALSE),"ExternalRefsMsg",IF(ISNUMBER('#_Assets'!D16),IF(ABS('#_Assets'!D16-Assets!D16)&gt;0.00001,TRUE,FALSE),IF('#_Assets'!D16&lt;&gt;Assets!D16,TRUE,FALSE)),IF(ISNUMBER('#_Assets'!D16),IF('#_Assets'!D16&gt;Assets!D16,"TooLow","TooHigh"),"WrongAnswer"),NOT(_xlfn.ISFORMULA('#_Assets'!D16)),"PerfectMsg",IF((LEN(SUBSTITUTE(SUBSTITUTE(SUBSTITUTE(SUBSTITUTE(SUBSTITUTE(SUBSTITUTE(SUBSTITUTE(SUBSTITUTE(SUBSTITUTE(SUBSTITUTE(SUBSTITUTE(SUBSTITUTE(SUBSTITUTE(SUBSTITUTE(SUBSTITUTE(SUBSTITUTE(SUBSTITUTE(SUBSTITUTE(SUBSTITUTE(SUBSTITUTE(SUBSTITUTE(SUBSTITUTE(SUBSTITUTE(IF(_xlfn.ISFORMULA(Assets!D16),_xlfn.FORMULATEXT(Assets!D16),Assets!D16),"9","#"),"8","#"),"7","#"),"6","#"),"5","#"),"4","#"),"3","#"),"2","#"),"1","#"),"0","#"),"$","")," ",""),",","@"),"&gt;","@"),"&lt;","@"),"=","@"),")","@"),"(","@"),"^","@"),"/","@"),"+","@"),"*","@"),"-","@"))-LEN(SUBSTITUTE(SUBSTITUTE(SUBSTITUTE(SUBSTITUTE(SUBSTITUTE(SUBSTITUTE(SUBSTITUTE(SUBSTITUTE(SUBSTITUTE(SUBSTITUTE(SUBSTITUTE(SUBSTITUTE(SUBSTITUTE(SUBSTITUTE(SUBSTITUTE(SUBSTITUTE(SUBSTITUTE(SUBSTITUTE(SUBSTITUTE(SUBSTITUTE(SUBSTITUTE(SUBSTITUTE(SUBSTITUTE(SUBSTITUTE(IF(_xlfn.ISFORMULA(Assets!D16),_xlfn.FORMULATEXT(Assets!D16),Assets!D16),"9","#"),"8","#"),"7","#"),"6","#"),"5","#"),"4","#"),"3","#"),"2","#"),"1","#"),"0","#"),"$","")," ",""),",","@"),"&gt;","@"),"&lt;","@"),"=","@"),")","@"),"(","@"),"^","@"),"/","@"),"+","@"),"*","@"),"-","@"),"@#","")))/2&gt;(LEN(SUBSTITUTE(SUBSTITUTE(SUBSTITUTE(SUBSTITUTE(SUBSTITUTE(SUBSTITUTE(SUBSTITUTE(SUBSTITUTE(SUBSTITUTE(SUBSTITUTE(SUBSTITUTE(SUBSTITUTE(SUBSTITUTE(SUBSTITUTE(SUBSTITUTE(SUBSTITUTE(SUBSTITUTE(SUBSTITUTE(SUBSTITUTE(SUBSTITUTE(SUBSTITUTE(SUBSTITUTE(SUBSTITUTE(IF(_xlfn.ISFORMULA('#_Assets'!D16),_xlfn.FORMULATEXT('#_Assets'!D16),'#_Assets'!D16),"9","#"),"8","#"),"7","#"),"6","#"),"5","#"),"4","#"),"3","#"),"2","#"),"1","#"),"0","#"),"$","")," ",""),",","@"),"&gt;","@"),"&lt;","@"),"=","@"),")","@"),"(","@"),"^","@"),"/","@"),"+","@"),"*","@"),"-","@"))-LEN(SUBSTITUTE(SUBSTITUTE(SUBSTITUTE(SUBSTITUTE(SUBSTITUTE(SUBSTITUTE(SUBSTITUTE(SUBSTITUTE(SUBSTITUTE(SUBSTITUTE(SUBSTITUTE(SUBSTITUTE(SUBSTITUTE(SUBSTITUTE(SUBSTITUTE(SUBSTITUTE(SUBSTITUTE(SUBSTITUTE(SUBSTITUTE(SUBSTITUTE(SUBSTITUTE(SUBSTITUTE(SUBSTITUTE(SUBSTITUTE(IF(_xlfn.ISFORMULA('#_Assets'!D16),_xlfn.FORMULATEXT('#_Assets'!D16),'#_Assets'!D16),"9","#"),"8","#"),"7","#"),"6","#"),"5","#"),"4","#"),"3","#"),"2","#"),"1","#"),"0","#"),"$","")," ",""),",","@"),"&gt;","@"),"&lt;","@"),"=","@"),")","@"),"(","@"),"^","@"),"/","@"),"+","@"),"*","@"),"-","@"),"@#","")))/2,TRUE,FALSE),"HardCodeMsg",IF(LEN(IF(_xlfn.ISFORMULA(Assets!D16),_xlfn.FORMULATEXT(Assets!D16),Assets!D16))-LEN(SUBSTITUTE(IF(_xlfn.ISFORMULA(Assets!D16),_xlfn.FORMULATEXT(Assets!D16),Assets!D16),"""",""))&gt;LEN(IF(_xlfn.ISFORMULA('#_Assets'!D16),_xlfn.FORMULATEXT('#_Assets'!D16),'#_Assets'!D16))-LEN(SUBSTITUTE(IF(_xlfn.ISFORMULA('#_Assets'!D16),_xlfn.FORMULATEXT('#_Assets'!D16),'#_Assets'!D16),"""","")),TRUE,FALSE),"HardQuoteMsg",IF(LEN(IF(_xlfn.ISFORMULA(Assets!D16),_xlfn.FORMULATEXT(Assets!D16),Assets!D16))-LEN(SUBSTITUTE(IF(_xlfn.ISFORMULA(Assets!D16),_xlfn.FORMULATEXT(Assets!D16),Assets!D16),"$",""))&lt;0.5*(LEN(IF(_xlfn.ISFORMULA('#_Assets'!D16),_xlfn.FORMULATEXT('#_Assets'!D16),'#_Assets'!D16))-LEN(SUBSTITUTE(IF(_xlfn.ISFORMULA('#_Assets'!D16),_xlfn.FORMULATEXT('#_Assets'!D16),'#_Assets'!D16),"$",""))),TRUE,FALSE),"MissingAbsMsg",TRUE,"PerfectMsg")</f>
        <v/>
      </c>
    </row>
    <row r="17" spans="2:3" x14ac:dyDescent="0.15">
      <c r="B17" s="179">
        <v>0</v>
      </c>
      <c r="C17" s="180" t="str">
        <f ca="1">_xlfn.IFS(ISBLANK(Assets!C17),"",IF(NOT(ISNA('#_Assets'!C17)),IF(ISNA(Assets!C17),TRUE,FALSE),FALSE),"StuNAMsg",IF(AND(ISNA('#_Assets'!C17),ISNA(Assets!C17)),TRUE,FALSE),"PerfectMsg",IF(NOT(ISERROR('#_Assets'!C17)),IF(ISERROR(Assets!C17),TRUE,FALSE),FALSE),"StuErrorMsg",IF(TYPE('#_Assets'!C17)&lt;&gt;TYPE(Assets!C17),TRUE,FALSE),"WrongTypeMsg",IF(_xlfn.ISFORMULA('#_Assets'!C17),IF(NOT(_xlfn.ISFORMULA(Assets!C17)),TRUE),FALSE),"MissingFormulaMsg",IF(NOT(AND(ISNUMBER(FIND("[",_xlfn.FORMULATEXT('#_Assets'!C17))),ISNUMBER(FIND("!",_xlfn.FORMULATEXT('#_Assets'!C17))))),AND(ISNUMBER(FIND("[",_xlfn.FORMULATEXT(Assets!C17))),ISNUMBER(FIND("!",_xlfn.FORMULATEXT(Assets!C17)))),FALSE),"ExternalRefsMsg",IF(ISNUMBER('#_Assets'!C17),IF(ABS('#_Assets'!C17-Assets!C17)&gt;0.00001,TRUE,FALSE),IF('#_Assets'!C17&lt;&gt;Assets!C17,TRUE,FALSE)),IF(ISNUMBER('#_Assets'!C17),IF('#_Assets'!C17&gt;Assets!C17,"TooLow","TooHigh"),"WrongAnswer"),NOT(_xlfn.ISFORMULA('#_Assets'!C17)),"PerfectMsg",IF((LEN(SUBSTITUTE(SUBSTITUTE(SUBSTITUTE(SUBSTITUTE(SUBSTITUTE(SUBSTITUTE(SUBSTITUTE(SUBSTITUTE(SUBSTITUTE(SUBSTITUTE(SUBSTITUTE(SUBSTITUTE(SUBSTITUTE(SUBSTITUTE(SUBSTITUTE(SUBSTITUTE(SUBSTITUTE(SUBSTITUTE(SUBSTITUTE(SUBSTITUTE(SUBSTITUTE(SUBSTITUTE(SUBSTITUTE(IF(_xlfn.ISFORMULA(Assets!C17),_xlfn.FORMULATEXT(Assets!C17),Assets!C17),"9","#"),"8","#"),"7","#"),"6","#"),"5","#"),"4","#"),"3","#"),"2","#"),"1","#"),"0","#"),"$","")," ",""),",","@"),"&gt;","@"),"&lt;","@"),"=","@"),")","@"),"(","@"),"^","@"),"/","@"),"+","@"),"*","@"),"-","@"))-LEN(SUBSTITUTE(SUBSTITUTE(SUBSTITUTE(SUBSTITUTE(SUBSTITUTE(SUBSTITUTE(SUBSTITUTE(SUBSTITUTE(SUBSTITUTE(SUBSTITUTE(SUBSTITUTE(SUBSTITUTE(SUBSTITUTE(SUBSTITUTE(SUBSTITUTE(SUBSTITUTE(SUBSTITUTE(SUBSTITUTE(SUBSTITUTE(SUBSTITUTE(SUBSTITUTE(SUBSTITUTE(SUBSTITUTE(SUBSTITUTE(IF(_xlfn.ISFORMULA(Assets!C17),_xlfn.FORMULATEXT(Assets!C17),Assets!C17),"9","#"),"8","#"),"7","#"),"6","#"),"5","#"),"4","#"),"3","#"),"2","#"),"1","#"),"0","#"),"$","")," ",""),",","@"),"&gt;","@"),"&lt;","@"),"=","@"),")","@"),"(","@"),"^","@"),"/","@"),"+","@"),"*","@"),"-","@"),"@#","")))/2&gt;(LEN(SUBSTITUTE(SUBSTITUTE(SUBSTITUTE(SUBSTITUTE(SUBSTITUTE(SUBSTITUTE(SUBSTITUTE(SUBSTITUTE(SUBSTITUTE(SUBSTITUTE(SUBSTITUTE(SUBSTITUTE(SUBSTITUTE(SUBSTITUTE(SUBSTITUTE(SUBSTITUTE(SUBSTITUTE(SUBSTITUTE(SUBSTITUTE(SUBSTITUTE(SUBSTITUTE(SUBSTITUTE(SUBSTITUTE(IF(_xlfn.ISFORMULA('#_Assets'!C17),_xlfn.FORMULATEXT('#_Assets'!C17),'#_Assets'!C17),"9","#"),"8","#"),"7","#"),"6","#"),"5","#"),"4","#"),"3","#"),"2","#"),"1","#"),"0","#"),"$","")," ",""),",","@"),"&gt;","@"),"&lt;","@"),"=","@"),")","@"),"(","@"),"^","@"),"/","@"),"+","@"),"*","@"),"-","@"))-LEN(SUBSTITUTE(SUBSTITUTE(SUBSTITUTE(SUBSTITUTE(SUBSTITUTE(SUBSTITUTE(SUBSTITUTE(SUBSTITUTE(SUBSTITUTE(SUBSTITUTE(SUBSTITUTE(SUBSTITUTE(SUBSTITUTE(SUBSTITUTE(SUBSTITUTE(SUBSTITUTE(SUBSTITUTE(SUBSTITUTE(SUBSTITUTE(SUBSTITUTE(SUBSTITUTE(SUBSTITUTE(SUBSTITUTE(SUBSTITUTE(IF(_xlfn.ISFORMULA('#_Assets'!C17),_xlfn.FORMULATEXT('#_Assets'!C17),'#_Assets'!C17),"9","#"),"8","#"),"7","#"),"6","#"),"5","#"),"4","#"),"3","#"),"2","#"),"1","#"),"0","#"),"$","")," ",""),",","@"),"&gt;","@"),"&lt;","@"),"=","@"),")","@"),"(","@"),"^","@"),"/","@"),"+","@"),"*","@"),"-","@"),"@#","")))/2,TRUE,FALSE),"HardCodeMsg",IF(LEN(IF(_xlfn.ISFORMULA(Assets!C17),_xlfn.FORMULATEXT(Assets!C17),Assets!C17))-LEN(SUBSTITUTE(IF(_xlfn.ISFORMULA(Assets!C17),_xlfn.FORMULATEXT(Assets!C17),Assets!C17),"""",""))&gt;LEN(IF(_xlfn.ISFORMULA('#_Assets'!C17),_xlfn.FORMULATEXT('#_Assets'!C17),'#_Assets'!C17))-LEN(SUBSTITUTE(IF(_xlfn.ISFORMULA('#_Assets'!C17),_xlfn.FORMULATEXT('#_Assets'!C17),'#_Assets'!C17),"""","")),TRUE,FALSE),"HardQuoteMsg",IF(LEN(IF(_xlfn.ISFORMULA(Assets!C17),_xlfn.FORMULATEXT(Assets!C17),Assets!C17))-LEN(SUBSTITUTE(IF(_xlfn.ISFORMULA(Assets!C17),_xlfn.FORMULATEXT(Assets!C17),Assets!C17),"$",""))&lt;0.5*(LEN(IF(_xlfn.ISFORMULA('#_Assets'!C17),_xlfn.FORMULATEXT('#_Assets'!C17),'#_Assets'!C17))-LEN(SUBSTITUTE(IF(_xlfn.ISFORMULA('#_Assets'!C17),_xlfn.FORMULATEXT('#_Assets'!C17),'#_Assets'!C17),"$",""))),TRUE,FALSE),"MissingAbsMsg",TRUE,"PerfectMsg")</f>
        <v/>
      </c>
    </row>
  </sheetData>
  <mergeCells count="1">
    <mergeCell ref="B10:D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7D6E1-AFFE-5E43-BC9D-E6E06F30943D}">
  <dimension ref="A1:AO18"/>
  <sheetViews>
    <sheetView showGridLines="0" zoomScaleNormal="100" workbookViewId="0">
      <pane ySplit="2" topLeftCell="A3" activePane="bottomLeft" state="frozen"/>
      <selection pane="bottomLeft" activeCell="A3" sqref="A3"/>
    </sheetView>
  </sheetViews>
  <sheetFormatPr baseColWidth="10" defaultRowHeight="16" x14ac:dyDescent="0.2"/>
  <cols>
    <col min="1" max="1" width="8.83203125" customWidth="1"/>
    <col min="2" max="2" width="23.33203125" customWidth="1"/>
    <col min="3" max="3" width="15.5" customWidth="1"/>
    <col min="4" max="4" width="14" customWidth="1"/>
  </cols>
  <sheetData>
    <row r="1" spans="1:41" s="145" customFormat="1" ht="22" customHeight="1" x14ac:dyDescent="0.2">
      <c r="A1" s="148" t="s">
        <v>496</v>
      </c>
      <c r="B1" s="148" t="s">
        <v>497</v>
      </c>
      <c r="C1" s="148" t="s">
        <v>498</v>
      </c>
      <c r="D1" s="149" t="str" cm="1">
        <f t="array" aca="1" ref="D1" ca="1">IFERROR(
    _xlfn.LET(
        _xlpm.FileName, MID(CELL("filename", A1), FIND("]", CELL("filename", A1)) + 1, 255),
        _xlpm.DynamicRef, INDIRECT("'#_" &amp; _xlpm.FileName &amp; "'!" &amp; C2),
        IF(
            TYPE(_xlpm.DynamicRef) = 1,
            VLOOKUP(
                CELL("format", _xlpm.DynamicRef),
                FormatCodesSFX!$A$4:$B$53,
                2,
                FALSE
            ),
            _xlfn.SWITCH(
                TYPE(_xlpm.DynamicRef),
                2, "short text",
                4, "logical",
                16, "error",
                64, "long text",
                "Other"
            )
        )
    ),
    "Error in formula"
)</f>
        <v>error</v>
      </c>
      <c r="E1" s="148"/>
      <c r="F1" s="148"/>
      <c r="G1" s="148"/>
      <c r="H1" s="148"/>
      <c r="I1" s="149" t="str" cm="1">
        <f t="array" ref="I1">_xlfn.IFS(ROW(A100)&lt;100,"Undo deleted row or quit without saving",COLUMN(AZ1)&lt;52,"Undo deleted column or quit without saving",ROW(A100)&gt;100,"Undo inserted row or quit without saving",COLUMN(AZ1)&gt;52,"Undo inserted column or quit without saving",Scoreboard!$F$21&lt;&gt;"","Security compromised: Undo last action or quit without saving",TRUE=TRUE,"Mickey Mouse")</f>
        <v>Mickey Mouse</v>
      </c>
      <c r="J1" s="149"/>
      <c r="K1" s="149"/>
      <c r="L1" s="149" t="s">
        <v>499</v>
      </c>
      <c r="M1" s="149"/>
      <c r="N1" s="149"/>
      <c r="O1" s="149"/>
      <c r="P1" s="150" t="s">
        <v>500</v>
      </c>
      <c r="Q1" s="149"/>
      <c r="R1" s="149"/>
      <c r="S1" s="182" t="s">
        <v>502</v>
      </c>
      <c r="T1" s="152"/>
      <c r="U1" s="151"/>
      <c r="V1" s="152"/>
      <c r="W1" s="151"/>
      <c r="X1" s="148" t="str">
        <f t="shared" ref="X1:AA2" si="0">A1</f>
        <v>earned</v>
      </c>
      <c r="Y1" s="148" t="str">
        <f t="shared" si="0"/>
        <v>possible</v>
      </c>
      <c r="Z1" s="148" t="str">
        <f t="shared" si="0"/>
        <v>cell</v>
      </c>
      <c r="AA1" s="149" t="str">
        <f t="shared" ca="1" si="0"/>
        <v>error</v>
      </c>
      <c r="AB1" s="148"/>
      <c r="AC1" s="148"/>
      <c r="AD1" s="153"/>
      <c r="AE1" s="153"/>
      <c r="AF1" s="149" t="str">
        <f>I1</f>
        <v>Mickey Mouse</v>
      </c>
      <c r="AG1" s="149"/>
      <c r="AH1" s="153"/>
      <c r="AI1" s="153"/>
      <c r="AJ1" s="153"/>
      <c r="AK1" s="153"/>
      <c r="AL1" s="149" t="s">
        <v>499</v>
      </c>
      <c r="AM1" s="153"/>
      <c r="AN1" s="153"/>
      <c r="AO1" s="153"/>
    </row>
    <row r="2" spans="1:41" s="145" customFormat="1" ht="23" customHeight="1" thickBot="1" x14ac:dyDescent="0.45">
      <c r="A2" s="154">
        <f ca="1">AssetsSC!$A$2</f>
        <v>0</v>
      </c>
      <c r="B2" s="155">
        <f>AssetsSC!$B$2</f>
        <v>4</v>
      </c>
      <c r="C2" s="154" t="str" cm="1">
        <f t="array" aca="1" ref="C2" ca="1">SUBSTITUTE(IF(LEN(CELL("address"))&lt;15,CELL("address"),""),"$","")</f>
        <v/>
      </c>
      <c r="D2" s="156" t="str">
        <f ca="1">IF(ISNUMBER(SEARCH("FeedbackSFX!",_xlfn.FORMULATEXT(INDIRECT("'AssetsSC'!"&amp;C2)))),"DRAGGING CELLS IS NOT PERMITTED. PLEASE UNDO LAST ACTION!!",IF($P$1&lt;&gt;"Feedback OFF",IFERROR(HLOOKUP(INDIRECT("'AssetsSC'!"&amp;C2),FeedbackSFX!$B$2:$N$10,IF($P$1="Feedback ON", 2, FeedbackSFX!B1), FALSE), ""),""))</f>
        <v/>
      </c>
      <c r="E2" s="157"/>
      <c r="F2" s="157"/>
      <c r="G2" s="157"/>
      <c r="H2" s="157"/>
      <c r="I2" s="158"/>
      <c r="J2" s="157"/>
      <c r="K2" s="157"/>
      <c r="L2" s="157"/>
      <c r="M2" s="157"/>
      <c r="N2" s="157"/>
      <c r="O2" s="157"/>
      <c r="P2" s="164" t="str">
        <f ca="1">IF(Scoreboard!$E$4="Excel version: Invalid","****ERROR: Scoreboard requires Excel 365 or 2021 to run****", "")</f>
        <v/>
      </c>
      <c r="Q2" s="157"/>
      <c r="R2" s="157"/>
      <c r="S2" s="159"/>
      <c r="T2" s="160"/>
      <c r="U2" s="161"/>
      <c r="V2" s="160"/>
      <c r="W2" s="161"/>
      <c r="X2" s="162">
        <f t="shared" ca="1" si="0"/>
        <v>0</v>
      </c>
      <c r="Y2" s="162">
        <f t="shared" si="0"/>
        <v>4</v>
      </c>
      <c r="Z2" s="162" t="str">
        <f t="shared" ca="1" si="0"/>
        <v/>
      </c>
      <c r="AA2" s="156" t="str">
        <f t="shared" ca="1" si="0"/>
        <v/>
      </c>
      <c r="AB2" s="157"/>
      <c r="AC2" s="157"/>
      <c r="AD2" s="163"/>
      <c r="AE2" s="163"/>
      <c r="AF2" s="163"/>
      <c r="AG2" s="163"/>
      <c r="AH2" s="163"/>
      <c r="AI2" s="163"/>
      <c r="AJ2" s="163"/>
      <c r="AK2" s="163"/>
      <c r="AL2" s="163"/>
      <c r="AM2" s="163"/>
      <c r="AN2" s="163"/>
      <c r="AO2" s="163"/>
    </row>
    <row r="3" spans="1:41" ht="10" customHeight="1" x14ac:dyDescent="0.2"/>
    <row r="4" spans="1:41" ht="19" x14ac:dyDescent="0.25">
      <c r="B4" s="1" t="s">
        <v>0</v>
      </c>
      <c r="C4" s="2"/>
      <c r="D4" s="2"/>
      <c r="E4" s="2"/>
    </row>
    <row r="5" spans="1:41" x14ac:dyDescent="0.2">
      <c r="B5" s="2" t="s">
        <v>1</v>
      </c>
      <c r="C5" s="2"/>
      <c r="D5" s="2"/>
      <c r="E5" s="2"/>
    </row>
    <row r="6" spans="1:41" x14ac:dyDescent="0.2">
      <c r="B6" s="3" t="s">
        <v>2</v>
      </c>
      <c r="C6" s="2"/>
      <c r="D6" s="2"/>
      <c r="E6" s="2"/>
    </row>
    <row r="7" spans="1:41" x14ac:dyDescent="0.2">
      <c r="B7" s="3" t="s">
        <v>3</v>
      </c>
      <c r="C7" s="2"/>
      <c r="D7" s="2"/>
      <c r="E7" s="2"/>
    </row>
    <row r="8" spans="1:41" x14ac:dyDescent="0.2">
      <c r="B8" s="4" t="s">
        <v>4</v>
      </c>
      <c r="C8" s="2"/>
      <c r="D8" s="2"/>
      <c r="E8" s="2"/>
    </row>
    <row r="9" spans="1:41" x14ac:dyDescent="0.2">
      <c r="B9" s="2"/>
      <c r="C9" s="2"/>
      <c r="D9" s="2"/>
      <c r="E9" s="2"/>
    </row>
    <row r="10" spans="1:41" x14ac:dyDescent="0.2">
      <c r="B10" s="5" t="s">
        <v>0</v>
      </c>
      <c r="C10" s="5"/>
      <c r="D10" s="5"/>
      <c r="E10" s="2"/>
    </row>
    <row r="11" spans="1:41" x14ac:dyDescent="0.2">
      <c r="B11" s="6" t="s">
        <v>5</v>
      </c>
      <c r="C11" s="6" t="s">
        <v>6</v>
      </c>
      <c r="D11" s="7" t="s">
        <v>7</v>
      </c>
      <c r="E11" s="2"/>
    </row>
    <row r="12" spans="1:41" x14ac:dyDescent="0.2">
      <c r="B12" s="8" t="s">
        <v>8</v>
      </c>
      <c r="C12" s="9">
        <v>22918</v>
      </c>
      <c r="D12" s="146"/>
      <c r="E12" s="2"/>
    </row>
    <row r="13" spans="1:41" x14ac:dyDescent="0.2">
      <c r="B13" s="8" t="s">
        <v>9</v>
      </c>
      <c r="C13" s="9">
        <v>83655</v>
      </c>
      <c r="D13" s="146"/>
      <c r="E13" s="2"/>
    </row>
    <row r="14" spans="1:41" x14ac:dyDescent="0.2">
      <c r="B14" s="8" t="s">
        <v>10</v>
      </c>
      <c r="C14" s="9">
        <v>2147</v>
      </c>
      <c r="D14" s="146"/>
      <c r="E14" s="2"/>
    </row>
    <row r="15" spans="1:41" x14ac:dyDescent="0.2">
      <c r="B15" s="8" t="s">
        <v>11</v>
      </c>
      <c r="C15" s="9">
        <v>12976</v>
      </c>
      <c r="D15" s="146"/>
      <c r="E15" s="2"/>
    </row>
    <row r="16" spans="1:41" x14ac:dyDescent="0.2">
      <c r="B16" s="8" t="s">
        <v>12</v>
      </c>
      <c r="C16" s="9">
        <v>3823</v>
      </c>
      <c r="D16" s="146"/>
      <c r="E16" s="2"/>
    </row>
    <row r="17" spans="2:5" x14ac:dyDescent="0.2">
      <c r="B17" s="10" t="s">
        <v>13</v>
      </c>
      <c r="C17" s="147"/>
      <c r="D17" s="2"/>
      <c r="E17" s="2"/>
    </row>
    <row r="18" spans="2:5" x14ac:dyDescent="0.2">
      <c r="B18" s="2"/>
      <c r="C18" s="2"/>
      <c r="D18" s="2"/>
      <c r="E18" s="2"/>
    </row>
  </sheetData>
  <mergeCells count="1">
    <mergeCell ref="B10:D10"/>
  </mergeCells>
  <conditionalFormatting sqref="A1:A2">
    <cfRule type="expression" dxfId="205" priority="12">
      <formula>$A$2/$B$2&gt;=0.076</formula>
    </cfRule>
  </conditionalFormatting>
  <conditionalFormatting sqref="B1:B2">
    <cfRule type="expression" dxfId="204" priority="13">
      <formula>$A$2/$B$2&gt;=0.153</formula>
    </cfRule>
  </conditionalFormatting>
  <conditionalFormatting sqref="C1:C2">
    <cfRule type="expression" dxfId="203" priority="14">
      <formula>$A$2/$B$2&gt;=0.23</formula>
    </cfRule>
  </conditionalFormatting>
  <conditionalFormatting sqref="D1:D2">
    <cfRule type="expression" dxfId="202" priority="15">
      <formula>$A$2/$B$2&gt;=0.307</formula>
    </cfRule>
  </conditionalFormatting>
  <conditionalFormatting sqref="E1:E2">
    <cfRule type="expression" dxfId="201" priority="16">
      <formula>$A$2/$B$2&gt;=0.384</formula>
    </cfRule>
  </conditionalFormatting>
  <conditionalFormatting sqref="F1:F2">
    <cfRule type="expression" dxfId="200" priority="17">
      <formula>$A$2/$B$2&gt;=0.461</formula>
    </cfRule>
  </conditionalFormatting>
  <conditionalFormatting sqref="G1:G2">
    <cfRule type="expression" dxfId="199" priority="18">
      <formula>$A$2/$B$2&gt;=0.538</formula>
    </cfRule>
  </conditionalFormatting>
  <conditionalFormatting sqref="H1:H2">
    <cfRule type="expression" dxfId="198" priority="19">
      <formula>$A$2/$B$2&gt;=0.615</formula>
    </cfRule>
  </conditionalFormatting>
  <conditionalFormatting sqref="I1:P2">
    <cfRule type="expression" dxfId="197" priority="20">
      <formula>$A$2/$B$2&gt;=0.692</formula>
    </cfRule>
  </conditionalFormatting>
  <conditionalFormatting sqref="X1:AF1 X2:AO2 AH1:AK1 AM1:AO1">
    <cfRule type="expression" dxfId="196" priority="21">
      <formula>$A$2/$B$2&gt;=1</formula>
    </cfRule>
  </conditionalFormatting>
  <conditionalFormatting sqref="O1">
    <cfRule type="expression" dxfId="195" priority="11">
      <formula>$A$2/$B$2&gt;=0.846</formula>
    </cfRule>
  </conditionalFormatting>
  <conditionalFormatting sqref="AG1">
    <cfRule type="expression" dxfId="194" priority="10">
      <formula>$A$2/$B$2&gt;=0.846</formula>
    </cfRule>
  </conditionalFormatting>
  <conditionalFormatting sqref="AL1">
    <cfRule type="expression" dxfId="193" priority="9">
      <formula>$A$2/$B$2&gt;=0.846</formula>
    </cfRule>
  </conditionalFormatting>
  <conditionalFormatting sqref="L1">
    <cfRule type="expression" dxfId="192" priority="8">
      <formula>$A$2/$B$2&gt;=0.846</formula>
    </cfRule>
  </conditionalFormatting>
  <conditionalFormatting sqref="Q1:R2">
    <cfRule type="expression" dxfId="191" priority="7">
      <formula>$A$2/$B$2&gt;=0.846</formula>
    </cfRule>
  </conditionalFormatting>
  <conditionalFormatting sqref="P1">
    <cfRule type="expression" dxfId="190" priority="6">
      <formula>$P$1&lt;&gt;""</formula>
    </cfRule>
  </conditionalFormatting>
  <conditionalFormatting sqref="A1:O2 X1:AO2 P2:R2 Q1:R1">
    <cfRule type="expression" dxfId="189" priority="5">
      <formula>$P$1="Feedback OFF"</formula>
    </cfRule>
  </conditionalFormatting>
  <conditionalFormatting sqref="A3:AA100">
    <cfRule type="expression" dxfId="183" priority="2" stopIfTrue="1">
      <formula>$D$2="DRAGGING CELLS IS NOT PERMITTED. PLEASE UNDO LAST ACTION!!"</formula>
    </cfRule>
  </conditionalFormatting>
  <dataValidations count="1">
    <dataValidation type="list" allowBlank="1" showInputMessage="1" showErrorMessage="1" sqref="P1" xr:uid="{EA80C22A-6AB9-664D-8194-4F903BC5EC16}">
      <formula1>"Feedback ON, Taunting ON, Feedback OFF"</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2" stopIfTrue="1" id="{83D0CEF0-97E0-BD46-8B18-05CA75C963C2}">
            <xm:f>AND($P$1&lt;&gt;"Feedback OFF",IF(AssetsSC!A3=FeedbackSFX!$C$2, TRUE, FALSE))</xm:f>
            <x14:dxf>
              <fill>
                <patternFill>
                  <bgColor rgb="FFCEEED0"/>
                </patternFill>
              </fill>
            </x14:dxf>
          </x14:cfRule>
          <xm:sqref>A3:AL17</xm:sqref>
        </x14:conditionalFormatting>
        <x14:conditionalFormatting xmlns:xm="http://schemas.microsoft.com/office/excel/2006/main">
          <x14:cfRule type="expression" priority="23" stopIfTrue="1" id="{DC408B42-B879-7141-9ABD-E52355080DA5}">
            <xm:f>AND($P$1&lt;&gt;"Feedback OFF",IF(AssetsSC!A3=FeedbackSFX!$K$2, TRUE, FALSE))</xm:f>
            <x14:dxf>
              <fill>
                <patternFill>
                  <bgColor rgb="FFFFFF64"/>
                </patternFill>
              </fill>
            </x14:dxf>
          </x14:cfRule>
          <xm:sqref>A3:AL17</xm:sqref>
        </x14:conditionalFormatting>
        <x14:conditionalFormatting xmlns:xm="http://schemas.microsoft.com/office/excel/2006/main">
          <x14:cfRule type="expression" priority="24" stopIfTrue="1" id="{CA1E1230-F722-B74F-A6B7-CC64B50752E7}">
            <xm:f>AND($P$1&lt;&gt;"Feedback OFF",AND(IF(AssetsSC!A3&lt;&gt;FeedbackSFX!$C$2, TRUE, FALSE),AssetsSC!A3&lt;&gt;"",_xlfn.ISFORMULA(AssetsSC!A3)))</xm:f>
            <x14:dxf>
              <fill>
                <patternFill>
                  <bgColor rgb="FFFF99CC"/>
                </patternFill>
              </fill>
            </x14:dxf>
          </x14:cfRule>
          <xm:sqref>A3:AL17</xm:sqref>
        </x14:conditionalFormatting>
        <x14:conditionalFormatting xmlns:xm="http://schemas.microsoft.com/office/excel/2006/main">
          <x14:cfRule type="expression" priority="4" stopIfTrue="1" id="{2521F027-519C-C941-9DE3-46A4DA273784}">
            <xm:f>Scoreboard!$F$21&lt;&gt;""</xm:f>
            <x14:dxf>
              <font>
                <color rgb="FF9C0006"/>
              </font>
              <fill>
                <patternFill>
                  <fgColor indexed="64"/>
                  <bgColor rgb="FFFFC7CE"/>
                </patternFill>
              </fill>
            </x14:dxf>
          </x14:cfRule>
          <xm:sqref>I1:N1</xm:sqref>
        </x14:conditionalFormatting>
        <x14:conditionalFormatting xmlns:xm="http://schemas.microsoft.com/office/excel/2006/main">
          <x14:cfRule type="expression" priority="3" stopIfTrue="1" id="{86FFC600-7584-6B42-AE79-969A538FE97C}">
            <xm:f>Scoreboard!$F$21&lt;&gt;""</xm:f>
            <x14:dxf>
              <font>
                <color rgb="FF9C0006"/>
              </font>
              <fill>
                <patternFill>
                  <fgColor indexed="64"/>
                  <bgColor rgb="FFFFC7CE"/>
                </patternFill>
              </fill>
            </x14:dxf>
          </x14:cfRule>
          <xm:sqref>A3:AA100</xm:sqref>
        </x14:conditionalFormatting>
        <x14:conditionalFormatting xmlns:xm="http://schemas.microsoft.com/office/excel/2006/main">
          <x14:cfRule type="expression" priority="1" stopIfTrue="1" id="{AFB5576C-52CC-7A4C-A3A3-395ACF9917FD}">
            <xm:f>Scoreboard!$E$4="Excel version: Invalid"</xm:f>
            <x14:dxf>
              <font>
                <color rgb="FF9C0006"/>
              </font>
              <fill>
                <patternFill>
                  <fgColor indexed="64"/>
                  <bgColor rgb="FFFFC7CE"/>
                </patternFill>
              </fill>
            </x14:dxf>
          </x14:cfRule>
          <xm:sqref>A3:AA100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FCBFB-EBD6-CE46-9E6E-4FEE38045548}">
  <sheetPr>
    <tabColor rgb="FF4FADEA"/>
  </sheetPr>
  <dimension ref="A1:AO17"/>
  <sheetViews>
    <sheetView zoomScale="174" zoomScaleNormal="174" workbookViewId="0">
      <pane ySplit="2" topLeftCell="A3" activePane="bottomLeft" state="frozen"/>
      <selection pane="bottomLeft" activeCell="A3" sqref="A3:XFD3"/>
    </sheetView>
  </sheetViews>
  <sheetFormatPr baseColWidth="10" defaultRowHeight="9" x14ac:dyDescent="0.15"/>
  <cols>
    <col min="1" max="1" width="1.5" style="165" customWidth="1"/>
    <col min="2" max="2" width="23.33203125" style="165" customWidth="1"/>
    <col min="3" max="3" width="15.5" style="165" customWidth="1"/>
    <col min="4" max="4" width="14" style="165" customWidth="1"/>
    <col min="5" max="16384" width="10.83203125" style="165"/>
  </cols>
  <sheetData>
    <row r="1" spans="1:41" s="166" customFormat="1" ht="22" customHeight="1" x14ac:dyDescent="0.15">
      <c r="A1" s="170" t="s">
        <v>496</v>
      </c>
      <c r="B1" s="170" t="s">
        <v>497</v>
      </c>
      <c r="C1" s="170" t="s">
        <v>498</v>
      </c>
      <c r="D1" s="171" t="str" cm="1">
        <f t="array" aca="1" ref="D1" ca="1">IFERROR(
    _xlfn.LET(
        _xlpm.FileName, MID(CELL("filename", A1), FIND("]", CELL("filename", A1)) + 1, 255),
        _xlpm.DynamicRef, INDIRECT("'#_" &amp; _xlpm.FileName &amp; "'!" &amp; C2),
        IF(
            TYPE(_xlpm.DynamicRef) = 1,
            VLOOKUP(
                CELL("format", _xlpm.DynamicRef),
                FormatCodesSFX!$A$4:$B$53,
                2,
                FALSE
            ),
            _xlfn.SWITCH(
                TYPE(_xlpm.DynamicRef),
                2, "short text",
                4, "logical",
                16, "error",
                64, "long text",
                "Other"
            )
        )
    ),
    "Error in formula"
)</f>
        <v>error</v>
      </c>
      <c r="E1" s="170"/>
      <c r="F1" s="170"/>
      <c r="G1" s="170"/>
      <c r="H1" s="170"/>
      <c r="I1" s="171" t="str">
        <f>AssetsSC!$I$1</f>
        <v>Mickey Mouse</v>
      </c>
      <c r="J1" s="171"/>
      <c r="K1" s="171"/>
      <c r="L1" s="171" t="s">
        <v>499</v>
      </c>
      <c r="M1" s="171"/>
      <c r="N1" s="171"/>
      <c r="O1" s="171"/>
      <c r="P1" s="171" t="s">
        <v>500</v>
      </c>
      <c r="Q1" s="171"/>
      <c r="R1" s="171"/>
      <c r="S1" s="165"/>
      <c r="T1" s="165"/>
      <c r="U1" s="165"/>
      <c r="V1" s="165"/>
      <c r="W1" s="165"/>
      <c r="X1" s="170" t="str">
        <f t="shared" ref="X1:AA2" si="0">A1</f>
        <v>earned</v>
      </c>
      <c r="Y1" s="170" t="str">
        <f t="shared" si="0"/>
        <v>possible</v>
      </c>
      <c r="Z1" s="170" t="str">
        <f t="shared" si="0"/>
        <v>cell</v>
      </c>
      <c r="AA1" s="171" t="str">
        <f t="shared" ca="1" si="0"/>
        <v>error</v>
      </c>
      <c r="AB1" s="170"/>
      <c r="AC1" s="170"/>
      <c r="AD1" s="165"/>
      <c r="AE1" s="165"/>
      <c r="AF1" s="171" t="str">
        <f>I1</f>
        <v>Mickey Mouse</v>
      </c>
      <c r="AG1" s="171"/>
      <c r="AH1" s="165"/>
      <c r="AI1" s="165"/>
      <c r="AJ1" s="165"/>
      <c r="AK1" s="165"/>
      <c r="AL1" s="171" t="s">
        <v>499</v>
      </c>
      <c r="AM1" s="165"/>
      <c r="AN1" s="165"/>
      <c r="AO1" s="165"/>
    </row>
    <row r="2" spans="1:41" s="166" customFormat="1" ht="23" customHeight="1" x14ac:dyDescent="0.15">
      <c r="A2" s="170">
        <f ca="1">AssetsSC!$A$2</f>
        <v>0</v>
      </c>
      <c r="B2" s="172">
        <f>AssetsSC!$B$2</f>
        <v>4</v>
      </c>
      <c r="C2" s="170" t="str" cm="1">
        <f t="array" aca="1" ref="C2" ca="1">SUBSTITUTE(IF(LEN(CELL("address"))&lt;15,CELL("address"),""),"$","")</f>
        <v/>
      </c>
      <c r="D2" s="171" t="str">
        <f ca="1">IF(ISNUMBER(SEARCH("FeedbackSFX!",_xlfn.FORMULATEXT(INDIRECT("'AssetsSC'!"&amp;C2)))),"DRAGGING CELLS IS NOT PERMITTED. PLEASE UNDO LAST ACTION!!",IF($P$1&lt;&gt;"Feedback OFF",IFERROR(HLOOKUP(INDIRECT("'AssetsSC'!"&amp;C2),FeedbackSFX!$B$2:$N$10,IF($P$1="Feedback ON", 2, FeedbackSFX!B1), FALSE), ""),""))</f>
        <v/>
      </c>
      <c r="E2" s="170"/>
      <c r="F2" s="170"/>
      <c r="G2" s="170"/>
      <c r="H2" s="170"/>
      <c r="I2" s="173"/>
      <c r="J2" s="170"/>
      <c r="K2" s="170"/>
      <c r="L2" s="170"/>
      <c r="M2" s="170"/>
      <c r="N2" s="170"/>
      <c r="O2" s="170"/>
      <c r="P2" s="170"/>
      <c r="Q2" s="170"/>
      <c r="R2" s="170"/>
      <c r="S2" s="165"/>
      <c r="T2" s="165"/>
      <c r="U2" s="165"/>
      <c r="V2" s="165"/>
      <c r="W2" s="165"/>
      <c r="X2" s="174">
        <f t="shared" ca="1" si="0"/>
        <v>0</v>
      </c>
      <c r="Y2" s="174">
        <f t="shared" si="0"/>
        <v>4</v>
      </c>
      <c r="Z2" s="174" t="str">
        <f t="shared" ca="1" si="0"/>
        <v/>
      </c>
      <c r="AA2" s="171" t="str">
        <f t="shared" ca="1" si="0"/>
        <v/>
      </c>
      <c r="AB2" s="170"/>
      <c r="AC2" s="170"/>
      <c r="AD2" s="165"/>
      <c r="AE2" s="165"/>
      <c r="AF2" s="165"/>
      <c r="AG2" s="165"/>
      <c r="AH2" s="165"/>
      <c r="AI2" s="165"/>
      <c r="AJ2" s="165"/>
      <c r="AK2" s="165"/>
      <c r="AL2" s="165"/>
      <c r="AM2" s="165"/>
      <c r="AN2" s="165"/>
      <c r="AO2" s="165"/>
    </row>
    <row r="3" spans="1:41" ht="10" customHeight="1" x14ac:dyDescent="0.15"/>
    <row r="4" spans="1:41" x14ac:dyDescent="0.15">
      <c r="B4" s="167" t="s">
        <v>0</v>
      </c>
    </row>
    <row r="5" spans="1:41" x14ac:dyDescent="0.15">
      <c r="B5" s="165" t="s">
        <v>1</v>
      </c>
    </row>
    <row r="6" spans="1:41" x14ac:dyDescent="0.15">
      <c r="B6" s="168" t="s">
        <v>2</v>
      </c>
    </row>
    <row r="7" spans="1:41" x14ac:dyDescent="0.15">
      <c r="B7" s="168" t="s">
        <v>3</v>
      </c>
    </row>
    <row r="8" spans="1:41" x14ac:dyDescent="0.15">
      <c r="B8" s="169" t="s">
        <v>4</v>
      </c>
    </row>
    <row r="10" spans="1:41" x14ac:dyDescent="0.15">
      <c r="B10" s="175" t="s">
        <v>0</v>
      </c>
      <c r="C10" s="175"/>
      <c r="D10" s="175"/>
    </row>
    <row r="11" spans="1:41" x14ac:dyDescent="0.15">
      <c r="B11" s="170" t="s">
        <v>5</v>
      </c>
      <c r="C11" s="170" t="s">
        <v>6</v>
      </c>
      <c r="D11" s="170" t="s">
        <v>7</v>
      </c>
    </row>
    <row r="12" spans="1:41" x14ac:dyDescent="0.15">
      <c r="B12" s="176" t="s">
        <v>8</v>
      </c>
      <c r="C12" s="177">
        <v>22918</v>
      </c>
      <c r="D12" s="178">
        <f>C12/C$17</f>
        <v>0.18258590332937644</v>
      </c>
    </row>
    <row r="13" spans="1:41" x14ac:dyDescent="0.15">
      <c r="B13" s="176" t="s">
        <v>9</v>
      </c>
      <c r="C13" s="177">
        <v>83655</v>
      </c>
      <c r="D13" s="178">
        <f t="shared" ref="D13:D16" si="1">C13/C$17</f>
        <v>0.66647280491399707</v>
      </c>
    </row>
    <row r="14" spans="1:41" x14ac:dyDescent="0.15">
      <c r="B14" s="176" t="s">
        <v>10</v>
      </c>
      <c r="C14" s="177">
        <v>2147</v>
      </c>
      <c r="D14" s="178">
        <f t="shared" si="1"/>
        <v>1.7104980122531251E-2</v>
      </c>
    </row>
    <row r="15" spans="1:41" x14ac:dyDescent="0.15">
      <c r="B15" s="176" t="s">
        <v>11</v>
      </c>
      <c r="C15" s="177">
        <v>12976</v>
      </c>
      <c r="D15" s="178">
        <f t="shared" si="1"/>
        <v>0.10337877134139055</v>
      </c>
    </row>
    <row r="16" spans="1:41" x14ac:dyDescent="0.15">
      <c r="B16" s="176" t="s">
        <v>12</v>
      </c>
      <c r="C16" s="177">
        <v>3823</v>
      </c>
      <c r="D16" s="178">
        <f t="shared" si="1"/>
        <v>3.0457540292704689E-2</v>
      </c>
    </row>
    <row r="17" spans="2:3" x14ac:dyDescent="0.15">
      <c r="B17" s="179" t="s">
        <v>13</v>
      </c>
      <c r="C17" s="180">
        <f>SUM(C12:C16)</f>
        <v>125519</v>
      </c>
    </row>
  </sheetData>
  <mergeCells count="1">
    <mergeCell ref="B10:D10"/>
  </mergeCells>
  <conditionalFormatting sqref="A1:A2">
    <cfRule type="expression" dxfId="181" priority="8">
      <formula>$A$2/$B$2&gt;=0.076</formula>
    </cfRule>
  </conditionalFormatting>
  <conditionalFormatting sqref="B1:B2">
    <cfRule type="expression" dxfId="180" priority="9">
      <formula>$A$2/$B$2&gt;=0.153</formula>
    </cfRule>
  </conditionalFormatting>
  <conditionalFormatting sqref="C1:C2">
    <cfRule type="expression" dxfId="179" priority="10">
      <formula>$A$2/$B$2&gt;=0.23</formula>
    </cfRule>
  </conditionalFormatting>
  <conditionalFormatting sqref="D1:D2">
    <cfRule type="expression" dxfId="178" priority="11">
      <formula>$A$2/$B$2&gt;=0.307</formula>
    </cfRule>
  </conditionalFormatting>
  <conditionalFormatting sqref="E1:E2">
    <cfRule type="expression" dxfId="177" priority="12">
      <formula>$A$2/$B$2&gt;=0.384</formula>
    </cfRule>
  </conditionalFormatting>
  <conditionalFormatting sqref="F1:F2">
    <cfRule type="expression" dxfId="176" priority="13">
      <formula>$A$2/$B$2&gt;=0.461</formula>
    </cfRule>
  </conditionalFormatting>
  <conditionalFormatting sqref="G1:G2">
    <cfRule type="expression" dxfId="175" priority="14">
      <formula>$A$2/$B$2&gt;=0.538</formula>
    </cfRule>
  </conditionalFormatting>
  <conditionalFormatting sqref="H1:H2">
    <cfRule type="expression" dxfId="174" priority="15">
      <formula>$A$2/$B$2&gt;=0.615</formula>
    </cfRule>
  </conditionalFormatting>
  <conditionalFormatting sqref="I1:P2">
    <cfRule type="expression" dxfId="173" priority="16">
      <formula>$A$2/$B$2&gt;=0.692</formula>
    </cfRule>
  </conditionalFormatting>
  <conditionalFormatting sqref="X1:AF1 X2:AO2 AH1:AK1 AM1:AO1">
    <cfRule type="expression" dxfId="172" priority="17">
      <formula>$A$2/$B$2&gt;=1</formula>
    </cfRule>
  </conditionalFormatting>
  <conditionalFormatting sqref="O1">
    <cfRule type="expression" dxfId="171" priority="7">
      <formula>$A$2/$B$2&gt;=0.846</formula>
    </cfRule>
  </conditionalFormatting>
  <conditionalFormatting sqref="AG1">
    <cfRule type="expression" dxfId="170" priority="6">
      <formula>$A$2/$B$2&gt;=0.846</formula>
    </cfRule>
  </conditionalFormatting>
  <conditionalFormatting sqref="AL1">
    <cfRule type="expression" dxfId="169" priority="5">
      <formula>$A$2/$B$2&gt;=0.846</formula>
    </cfRule>
  </conditionalFormatting>
  <conditionalFormatting sqref="L1">
    <cfRule type="expression" dxfId="168" priority="4">
      <formula>$A$2/$B$2&gt;=0.846</formula>
    </cfRule>
  </conditionalFormatting>
  <conditionalFormatting sqref="Q1:R2">
    <cfRule type="expression" dxfId="167" priority="3">
      <formula>$A$2/$B$2&gt;=0.846</formula>
    </cfRule>
  </conditionalFormatting>
  <conditionalFormatting sqref="P1">
    <cfRule type="expression" dxfId="166" priority="2">
      <formula>$P$1&lt;&gt;""</formula>
    </cfRule>
  </conditionalFormatting>
  <conditionalFormatting sqref="A1:O2 X1:AO2 P2:R2 Q1:R1">
    <cfRule type="expression" dxfId="165" priority="1">
      <formula>$P$1="Feedback OFF"</formula>
    </cfRule>
  </conditionalFormatting>
  <dataValidations count="1">
    <dataValidation type="list" allowBlank="1" showInputMessage="1" showErrorMessage="1" sqref="P1" xr:uid="{59B8856B-4141-2348-B3C8-E07B82C20F6F}">
      <formula1>"Feedback ON, Taunting ON, Feedback OFF"</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F3B54-4EFE-8648-B9DF-28BE9093544A}">
  <sheetPr>
    <tabColor rgb="FF4FADEA"/>
  </sheetPr>
  <dimension ref="B1:I67"/>
  <sheetViews>
    <sheetView zoomScale="120" zoomScaleNormal="120" workbookViewId="0">
      <selection activeCell="B17" sqref="B17"/>
    </sheetView>
  </sheetViews>
  <sheetFormatPr baseColWidth="10" defaultColWidth="8.83203125" defaultRowHeight="9" x14ac:dyDescent="0.15"/>
  <cols>
    <col min="1" max="1" width="0.83203125" style="176" customWidth="1"/>
    <col min="2" max="2" width="72.6640625" style="176" customWidth="1"/>
    <col min="3" max="3" width="16" style="176" customWidth="1"/>
    <col min="4" max="4" width="14.6640625" style="176" bestFit="1" customWidth="1"/>
    <col min="5" max="5" width="14.83203125" style="176" bestFit="1" customWidth="1"/>
    <col min="6" max="6" width="14.6640625" style="176" bestFit="1" customWidth="1"/>
    <col min="7" max="7" width="14.1640625" style="176" bestFit="1" customWidth="1"/>
    <col min="8" max="8" width="14.6640625" style="176" bestFit="1" customWidth="1"/>
    <col min="9" max="16384" width="8.83203125" style="176"/>
  </cols>
  <sheetData>
    <row r="1" spans="2:9" s="195" customFormat="1" x14ac:dyDescent="0.15"/>
    <row r="2" spans="2:9" s="195" customFormat="1" x14ac:dyDescent="0.15"/>
    <row r="3" spans="2:9" s="176" customFormat="1" ht="5" customHeight="1" x14ac:dyDescent="0.15"/>
    <row r="4" spans="2:9" s="176" customFormat="1" x14ac:dyDescent="0.15">
      <c r="B4" s="197">
        <v>0</v>
      </c>
    </row>
    <row r="5" spans="2:9" s="176" customFormat="1" x14ac:dyDescent="0.15">
      <c r="B5" s="176">
        <v>0</v>
      </c>
    </row>
    <row r="6" spans="2:9" s="176" customFormat="1" ht="23" customHeight="1" x14ac:dyDescent="0.15">
      <c r="B6" s="176">
        <v>0</v>
      </c>
    </row>
    <row r="7" spans="2:9" s="176" customFormat="1" x14ac:dyDescent="0.15">
      <c r="B7" s="176">
        <v>0</v>
      </c>
    </row>
    <row r="8" spans="2:9" s="176" customFormat="1" x14ac:dyDescent="0.15">
      <c r="B8" s="176">
        <v>0</v>
      </c>
    </row>
    <row r="9" spans="2:9" s="176" customFormat="1" x14ac:dyDescent="0.15">
      <c r="B9" s="176">
        <v>0</v>
      </c>
    </row>
    <row r="10" spans="2:9" s="176" customFormat="1" x14ac:dyDescent="0.15">
      <c r="B10" s="207"/>
      <c r="C10" s="207"/>
      <c r="D10" s="207"/>
      <c r="E10" s="207"/>
    </row>
    <row r="11" spans="2:9" s="176" customFormat="1" ht="9" customHeight="1" x14ac:dyDescent="0.15"/>
    <row r="12" spans="2:9" s="176" customFormat="1" ht="9" customHeight="1" x14ac:dyDescent="0.15"/>
    <row r="13" spans="2:9" s="176" customFormat="1" x14ac:dyDescent="0.15">
      <c r="B13" s="196">
        <v>0</v>
      </c>
      <c r="C13" s="196"/>
      <c r="D13" s="196"/>
      <c r="E13" s="196"/>
      <c r="F13" s="196"/>
      <c r="G13" s="196"/>
      <c r="H13" s="196"/>
    </row>
    <row r="14" spans="2:9" s="176" customFormat="1" x14ac:dyDescent="0.15">
      <c r="B14" s="196">
        <v>0</v>
      </c>
      <c r="C14" s="196"/>
      <c r="D14" s="196"/>
      <c r="E14" s="196"/>
      <c r="F14" s="196"/>
      <c r="G14" s="196"/>
      <c r="H14" s="196"/>
    </row>
    <row r="15" spans="2:9" s="176" customFormat="1" x14ac:dyDescent="0.15">
      <c r="B15" s="196">
        <v>0</v>
      </c>
      <c r="C15" s="196"/>
      <c r="D15" s="196"/>
      <c r="E15" s="196"/>
      <c r="F15" s="196"/>
      <c r="G15" s="196"/>
      <c r="H15" s="196"/>
      <c r="I15" s="197"/>
    </row>
    <row r="17" spans="2:8" s="176" customFormat="1" x14ac:dyDescent="0.15">
      <c r="C17" s="198">
        <v>0</v>
      </c>
      <c r="D17" s="198">
        <v>0</v>
      </c>
      <c r="E17" s="198">
        <v>0</v>
      </c>
      <c r="F17" s="198">
        <v>0</v>
      </c>
      <c r="G17" s="198">
        <v>0</v>
      </c>
      <c r="H17" s="198">
        <v>0</v>
      </c>
    </row>
    <row r="18" spans="2:8" s="176" customFormat="1" x14ac:dyDescent="0.15">
      <c r="B18" s="197">
        <v>0</v>
      </c>
      <c r="C18" s="191"/>
      <c r="E18" s="191"/>
    </row>
    <row r="19" spans="2:8" s="176" customFormat="1" x14ac:dyDescent="0.15">
      <c r="B19" s="176">
        <v>0</v>
      </c>
      <c r="C19" s="191">
        <v>0</v>
      </c>
      <c r="D19" s="192">
        <v>1</v>
      </c>
      <c r="E19" s="191">
        <v>0</v>
      </c>
      <c r="F19" s="192">
        <v>1</v>
      </c>
      <c r="G19" s="193">
        <v>1</v>
      </c>
      <c r="H19" s="194">
        <v>1</v>
      </c>
    </row>
    <row r="20" spans="2:8" s="176" customFormat="1" x14ac:dyDescent="0.15">
      <c r="B20" s="176">
        <v>0</v>
      </c>
      <c r="C20" s="191">
        <v>0</v>
      </c>
      <c r="D20" s="192">
        <v>1</v>
      </c>
      <c r="E20" s="191">
        <v>0</v>
      </c>
      <c r="F20" s="192">
        <v>1</v>
      </c>
      <c r="G20" s="193">
        <v>1</v>
      </c>
      <c r="H20" s="194">
        <v>1</v>
      </c>
    </row>
    <row r="21" spans="2:8" s="176" customFormat="1" x14ac:dyDescent="0.15">
      <c r="B21" s="176">
        <v>0</v>
      </c>
      <c r="C21" s="191">
        <v>0</v>
      </c>
      <c r="D21" s="192">
        <v>0</v>
      </c>
      <c r="E21" s="191">
        <v>0</v>
      </c>
      <c r="F21" s="192">
        <v>0</v>
      </c>
      <c r="G21" s="193">
        <v>0</v>
      </c>
      <c r="H21" s="194">
        <v>0</v>
      </c>
    </row>
    <row r="22" spans="2:8" s="176" customFormat="1" x14ac:dyDescent="0.15">
      <c r="B22" s="199">
        <v>0</v>
      </c>
      <c r="C22" s="191">
        <v>0</v>
      </c>
      <c r="D22" s="192">
        <v>1</v>
      </c>
      <c r="E22" s="191">
        <v>0</v>
      </c>
      <c r="F22" s="192">
        <v>1</v>
      </c>
      <c r="G22" s="193">
        <v>1</v>
      </c>
      <c r="H22" s="194">
        <v>1</v>
      </c>
    </row>
    <row r="23" spans="2:8" s="176" customFormat="1" x14ac:dyDescent="0.15">
      <c r="B23" s="176">
        <v>0</v>
      </c>
      <c r="C23" s="191"/>
      <c r="D23" s="192"/>
      <c r="E23" s="191"/>
      <c r="F23" s="192"/>
      <c r="G23" s="193"/>
      <c r="H23" s="194"/>
    </row>
    <row r="24" spans="2:8" s="176" customFormat="1" x14ac:dyDescent="0.15">
      <c r="B24" s="200">
        <v>0</v>
      </c>
      <c r="C24" s="191">
        <v>0</v>
      </c>
      <c r="D24" s="192">
        <v>1</v>
      </c>
      <c r="E24" s="191">
        <v>0</v>
      </c>
      <c r="F24" s="192">
        <v>1</v>
      </c>
      <c r="G24" s="193">
        <v>1</v>
      </c>
      <c r="H24" s="194">
        <v>1</v>
      </c>
    </row>
    <row r="25" spans="2:8" s="176" customFormat="1" x14ac:dyDescent="0.15">
      <c r="B25" s="200">
        <v>0</v>
      </c>
      <c r="C25" s="191">
        <v>0</v>
      </c>
      <c r="D25" s="192">
        <v>1</v>
      </c>
      <c r="E25" s="191">
        <v>0</v>
      </c>
      <c r="F25" s="192">
        <v>1</v>
      </c>
      <c r="G25" s="193">
        <v>1</v>
      </c>
      <c r="H25" s="194">
        <v>1</v>
      </c>
    </row>
    <row r="26" spans="2:8" s="176" customFormat="1" x14ac:dyDescent="0.15">
      <c r="B26" s="200">
        <v>0</v>
      </c>
      <c r="C26" s="191">
        <v>0</v>
      </c>
      <c r="D26" s="192">
        <v>0</v>
      </c>
      <c r="E26" s="191">
        <v>0</v>
      </c>
      <c r="F26" s="192">
        <v>0</v>
      </c>
      <c r="G26" s="193">
        <v>0</v>
      </c>
      <c r="H26" s="194">
        <v>0</v>
      </c>
    </row>
    <row r="27" spans="2:8" s="176" customFormat="1" x14ac:dyDescent="0.15">
      <c r="B27" s="200">
        <v>0</v>
      </c>
      <c r="C27" s="191">
        <v>0</v>
      </c>
      <c r="D27" s="192">
        <v>0</v>
      </c>
      <c r="E27" s="191">
        <v>0</v>
      </c>
      <c r="F27" s="192">
        <v>0</v>
      </c>
      <c r="G27" s="193">
        <v>0</v>
      </c>
      <c r="H27" s="194">
        <v>0</v>
      </c>
    </row>
    <row r="28" spans="2:8" s="176" customFormat="1" x14ac:dyDescent="0.15">
      <c r="B28" s="200">
        <v>0</v>
      </c>
      <c r="C28" s="191">
        <v>0</v>
      </c>
      <c r="D28" s="192">
        <v>0</v>
      </c>
      <c r="E28" s="191">
        <v>0</v>
      </c>
      <c r="F28" s="192">
        <v>0</v>
      </c>
      <c r="G28" s="193">
        <v>0</v>
      </c>
      <c r="H28" s="194">
        <v>0</v>
      </c>
    </row>
    <row r="29" spans="2:8" s="176" customFormat="1" x14ac:dyDescent="0.15">
      <c r="B29" s="200">
        <v>0</v>
      </c>
      <c r="C29" s="191">
        <v>0</v>
      </c>
      <c r="D29" s="192">
        <v>0</v>
      </c>
      <c r="E29" s="191">
        <v>0</v>
      </c>
      <c r="F29" s="192">
        <v>0</v>
      </c>
      <c r="G29" s="193">
        <v>0</v>
      </c>
      <c r="H29" s="194">
        <v>0</v>
      </c>
    </row>
    <row r="30" spans="2:8" s="176" customFormat="1" x14ac:dyDescent="0.15">
      <c r="B30" s="199">
        <v>0</v>
      </c>
      <c r="C30" s="191">
        <v>0</v>
      </c>
      <c r="D30" s="192">
        <v>0</v>
      </c>
      <c r="E30" s="191">
        <v>0</v>
      </c>
      <c r="F30" s="192">
        <v>0</v>
      </c>
      <c r="G30" s="193">
        <v>0</v>
      </c>
      <c r="H30" s="194">
        <v>0</v>
      </c>
    </row>
    <row r="31" spans="2:8" s="176" customFormat="1" x14ac:dyDescent="0.15">
      <c r="B31" s="176">
        <v>0</v>
      </c>
      <c r="C31" s="191">
        <v>0</v>
      </c>
      <c r="D31" s="192">
        <v>0</v>
      </c>
      <c r="E31" s="191">
        <v>0</v>
      </c>
      <c r="F31" s="192">
        <v>0</v>
      </c>
      <c r="G31" s="193">
        <v>0</v>
      </c>
      <c r="H31" s="194">
        <v>0</v>
      </c>
    </row>
    <row r="32" spans="2:8" s="176" customFormat="1" x14ac:dyDescent="0.15">
      <c r="B32" s="176">
        <v>0</v>
      </c>
      <c r="C32" s="191">
        <v>0</v>
      </c>
      <c r="D32" s="192">
        <v>0</v>
      </c>
      <c r="E32" s="191">
        <v>0</v>
      </c>
      <c r="F32" s="192">
        <v>0</v>
      </c>
      <c r="G32" s="193">
        <v>0</v>
      </c>
      <c r="H32" s="194">
        <v>0</v>
      </c>
    </row>
    <row r="33" spans="2:8" s="176" customFormat="1" x14ac:dyDescent="0.15">
      <c r="B33" s="197">
        <v>0</v>
      </c>
      <c r="C33" s="208">
        <v>0</v>
      </c>
      <c r="D33" s="192">
        <v>1</v>
      </c>
      <c r="E33" s="208">
        <v>0</v>
      </c>
      <c r="F33" s="192">
        <v>1</v>
      </c>
      <c r="G33" s="193">
        <v>1</v>
      </c>
      <c r="H33" s="194">
        <v>1</v>
      </c>
    </row>
    <row r="34" spans="2:8" s="176" customFormat="1" x14ac:dyDescent="0.15">
      <c r="B34" s="197"/>
      <c r="C34" s="191"/>
      <c r="D34" s="201"/>
      <c r="E34" s="201"/>
      <c r="F34" s="201"/>
    </row>
    <row r="35" spans="2:8" s="176" customFormat="1" x14ac:dyDescent="0.15">
      <c r="B35" s="197"/>
      <c r="C35" s="191"/>
      <c r="D35" s="201"/>
      <c r="E35" s="201"/>
      <c r="F35" s="201"/>
    </row>
    <row r="36" spans="2:8" s="176" customFormat="1" x14ac:dyDescent="0.15">
      <c r="B36" s="197">
        <v>0</v>
      </c>
      <c r="C36" s="191"/>
    </row>
    <row r="37" spans="2:8" s="176" customFormat="1" x14ac:dyDescent="0.15">
      <c r="B37" s="176">
        <v>0</v>
      </c>
      <c r="C37" s="191">
        <v>0</v>
      </c>
      <c r="D37" s="192">
        <v>1</v>
      </c>
      <c r="E37" s="191">
        <v>0</v>
      </c>
      <c r="F37" s="192">
        <v>1</v>
      </c>
      <c r="G37" s="193">
        <v>1</v>
      </c>
      <c r="H37" s="194">
        <v>1</v>
      </c>
    </row>
    <row r="38" spans="2:8" s="176" customFormat="1" x14ac:dyDescent="0.15">
      <c r="B38" s="176">
        <v>0</v>
      </c>
      <c r="C38" s="191">
        <v>0</v>
      </c>
      <c r="D38" s="192">
        <v>1</v>
      </c>
      <c r="E38" s="191">
        <v>0</v>
      </c>
      <c r="F38" s="192">
        <v>1</v>
      </c>
      <c r="G38" s="193">
        <v>1</v>
      </c>
      <c r="H38" s="194">
        <v>1</v>
      </c>
    </row>
    <row r="39" spans="2:8" s="176" customFormat="1" x14ac:dyDescent="0.15">
      <c r="B39" s="176">
        <v>0</v>
      </c>
      <c r="C39" s="191">
        <v>0</v>
      </c>
      <c r="D39" s="192">
        <v>0</v>
      </c>
      <c r="E39" s="191">
        <v>0</v>
      </c>
      <c r="F39" s="192">
        <v>0</v>
      </c>
      <c r="G39" s="193">
        <v>0</v>
      </c>
      <c r="H39" s="194">
        <v>0</v>
      </c>
    </row>
    <row r="40" spans="2:8" s="176" customFormat="1" x14ac:dyDescent="0.15">
      <c r="B40" s="199">
        <v>0</v>
      </c>
      <c r="C40" s="191">
        <v>0</v>
      </c>
      <c r="D40" s="192">
        <v>0</v>
      </c>
      <c r="E40" s="191">
        <v>0</v>
      </c>
      <c r="F40" s="192">
        <v>0</v>
      </c>
      <c r="G40" s="193">
        <v>0</v>
      </c>
      <c r="H40" s="194">
        <v>0</v>
      </c>
    </row>
    <row r="41" spans="2:8" s="176" customFormat="1" x14ac:dyDescent="0.15">
      <c r="B41" s="176">
        <v>0</v>
      </c>
      <c r="C41" s="191">
        <v>0</v>
      </c>
      <c r="D41" s="192">
        <v>0</v>
      </c>
      <c r="E41" s="191">
        <v>0</v>
      </c>
      <c r="F41" s="192">
        <v>0</v>
      </c>
      <c r="G41" s="193">
        <v>0</v>
      </c>
      <c r="H41" s="194">
        <v>0</v>
      </c>
    </row>
    <row r="42" spans="2:8" s="176" customFormat="1" x14ac:dyDescent="0.15">
      <c r="B42" s="176">
        <v>0</v>
      </c>
      <c r="C42" s="191">
        <v>0</v>
      </c>
      <c r="D42" s="192">
        <v>0</v>
      </c>
      <c r="E42" s="191">
        <v>0</v>
      </c>
      <c r="F42" s="192">
        <v>0</v>
      </c>
      <c r="G42" s="193">
        <v>0</v>
      </c>
      <c r="H42" s="194">
        <v>0</v>
      </c>
    </row>
    <row r="43" spans="2:8" s="176" customFormat="1" x14ac:dyDescent="0.15">
      <c r="B43" s="176">
        <v>0</v>
      </c>
      <c r="C43" s="191">
        <v>0</v>
      </c>
      <c r="D43" s="192">
        <v>0</v>
      </c>
      <c r="E43" s="191">
        <v>0</v>
      </c>
      <c r="F43" s="192">
        <v>0</v>
      </c>
      <c r="G43" s="193">
        <v>0</v>
      </c>
      <c r="H43" s="194">
        <v>0</v>
      </c>
    </row>
    <row r="44" spans="2:8" s="176" customFormat="1" x14ac:dyDescent="0.15">
      <c r="B44" s="176">
        <v>0</v>
      </c>
      <c r="C44" s="191">
        <v>0</v>
      </c>
      <c r="D44" s="192">
        <v>0</v>
      </c>
      <c r="E44" s="191">
        <v>0</v>
      </c>
      <c r="F44" s="192">
        <v>0</v>
      </c>
      <c r="G44" s="193">
        <v>0</v>
      </c>
      <c r="H44" s="194">
        <v>0</v>
      </c>
    </row>
    <row r="45" spans="2:8" s="176" customFormat="1" x14ac:dyDescent="0.15">
      <c r="B45" s="199">
        <v>0</v>
      </c>
      <c r="C45" s="191">
        <v>0</v>
      </c>
      <c r="D45" s="192">
        <v>1</v>
      </c>
      <c r="E45" s="191">
        <v>0</v>
      </c>
      <c r="F45" s="192">
        <v>1</v>
      </c>
      <c r="G45" s="193">
        <v>1</v>
      </c>
      <c r="H45" s="194">
        <v>1</v>
      </c>
    </row>
    <row r="46" spans="2:8" s="176" customFormat="1" x14ac:dyDescent="0.15">
      <c r="B46" s="176">
        <v>0</v>
      </c>
      <c r="C46" s="191"/>
      <c r="D46" s="192"/>
      <c r="E46" s="191"/>
      <c r="F46" s="192"/>
      <c r="G46" s="193"/>
      <c r="H46" s="194"/>
    </row>
    <row r="47" spans="2:8" s="176" customFormat="1" x14ac:dyDescent="0.15">
      <c r="B47" s="200">
        <v>0</v>
      </c>
      <c r="C47" s="191">
        <v>0</v>
      </c>
      <c r="D47" s="192">
        <v>1</v>
      </c>
      <c r="E47" s="191">
        <v>0</v>
      </c>
      <c r="F47" s="192">
        <v>1</v>
      </c>
      <c r="G47" s="193">
        <v>1</v>
      </c>
      <c r="H47" s="194">
        <v>1</v>
      </c>
    </row>
    <row r="48" spans="2:8" s="176" customFormat="1" x14ac:dyDescent="0.15">
      <c r="B48" s="200">
        <v>0</v>
      </c>
      <c r="C48" s="191">
        <v>0</v>
      </c>
      <c r="D48" s="192">
        <v>1</v>
      </c>
      <c r="E48" s="191">
        <v>0</v>
      </c>
      <c r="F48" s="192">
        <v>1</v>
      </c>
      <c r="G48" s="193">
        <v>1</v>
      </c>
      <c r="H48" s="194">
        <v>1</v>
      </c>
    </row>
    <row r="49" spans="2:8" s="176" customFormat="1" x14ac:dyDescent="0.15">
      <c r="B49" s="200">
        <v>0</v>
      </c>
      <c r="C49" s="191">
        <v>0</v>
      </c>
      <c r="D49" s="192">
        <v>0</v>
      </c>
      <c r="E49" s="191">
        <v>0</v>
      </c>
      <c r="F49" s="192">
        <v>0</v>
      </c>
      <c r="G49" s="193">
        <v>0</v>
      </c>
      <c r="H49" s="194">
        <v>0</v>
      </c>
    </row>
    <row r="50" spans="2:8" s="176" customFormat="1" x14ac:dyDescent="0.15">
      <c r="B50" s="200">
        <v>0</v>
      </c>
      <c r="C50" s="191">
        <v>0</v>
      </c>
      <c r="D50" s="192">
        <v>0</v>
      </c>
      <c r="E50" s="191">
        <v>0</v>
      </c>
      <c r="F50" s="192">
        <v>0</v>
      </c>
      <c r="G50" s="193">
        <v>0</v>
      </c>
      <c r="H50" s="194">
        <v>0</v>
      </c>
    </row>
    <row r="51" spans="2:8" s="176" customFormat="1" x14ac:dyDescent="0.15">
      <c r="B51" s="199">
        <v>0</v>
      </c>
      <c r="C51" s="191">
        <v>0</v>
      </c>
      <c r="D51" s="192">
        <v>0</v>
      </c>
      <c r="E51" s="191">
        <v>0</v>
      </c>
      <c r="F51" s="192">
        <v>0</v>
      </c>
      <c r="G51" s="193">
        <v>0</v>
      </c>
      <c r="H51" s="194">
        <v>0</v>
      </c>
    </row>
    <row r="52" spans="2:8" s="176" customFormat="1" x14ac:dyDescent="0.15">
      <c r="B52" s="197">
        <v>0</v>
      </c>
      <c r="C52" s="208">
        <v>0</v>
      </c>
      <c r="D52" s="192">
        <v>1</v>
      </c>
      <c r="E52" s="208">
        <v>0</v>
      </c>
      <c r="F52" s="192">
        <v>1</v>
      </c>
      <c r="G52" s="193">
        <v>1</v>
      </c>
      <c r="H52" s="194">
        <v>1</v>
      </c>
    </row>
    <row r="53" spans="2:8" s="176" customFormat="1" x14ac:dyDescent="0.15">
      <c r="C53" s="193"/>
    </row>
    <row r="54" spans="2:8" s="176" customFormat="1" x14ac:dyDescent="0.15">
      <c r="C54" s="193"/>
    </row>
    <row r="55" spans="2:8" s="176" customFormat="1" x14ac:dyDescent="0.15">
      <c r="B55" s="197">
        <v>0</v>
      </c>
    </row>
    <row r="56" spans="2:8" s="176" customFormat="1" x14ac:dyDescent="0.15">
      <c r="B56" s="176">
        <v>0</v>
      </c>
      <c r="C56" s="204">
        <v>1</v>
      </c>
      <c r="D56" s="202"/>
    </row>
    <row r="57" spans="2:8" s="165" customFormat="1" x14ac:dyDescent="0.15">
      <c r="B57" s="176">
        <v>0</v>
      </c>
      <c r="C57" s="171">
        <v>1</v>
      </c>
      <c r="E57" s="203"/>
    </row>
    <row r="58" spans="2:8" s="176" customFormat="1" x14ac:dyDescent="0.15">
      <c r="B58" s="176">
        <v>0</v>
      </c>
      <c r="C58" s="209">
        <v>1</v>
      </c>
      <c r="E58" s="204"/>
    </row>
    <row r="59" spans="2:8" s="176" customFormat="1" x14ac:dyDescent="0.15">
      <c r="B59" s="176">
        <v>0</v>
      </c>
      <c r="E59" s="204"/>
    </row>
    <row r="60" spans="2:8" s="176" customFormat="1" x14ac:dyDescent="0.15">
      <c r="B60" s="176">
        <v>0</v>
      </c>
      <c r="E60" s="204"/>
    </row>
    <row r="61" spans="2:8" s="176" customFormat="1" x14ac:dyDescent="0.15">
      <c r="B61" s="176">
        <v>0</v>
      </c>
      <c r="E61" s="204"/>
    </row>
    <row r="62" spans="2:8" s="176" customFormat="1" x14ac:dyDescent="0.15">
      <c r="B62" s="205">
        <v>0</v>
      </c>
      <c r="C62" s="205"/>
      <c r="E62" s="204"/>
    </row>
    <row r="63" spans="2:8" s="176" customFormat="1" x14ac:dyDescent="0.15">
      <c r="B63" s="205"/>
      <c r="C63" s="205"/>
      <c r="E63" s="204"/>
    </row>
    <row r="64" spans="2:8" s="176" customFormat="1" x14ac:dyDescent="0.15">
      <c r="B64" s="206">
        <v>0</v>
      </c>
      <c r="E64" s="204"/>
    </row>
    <row r="65" spans="2:5" s="176" customFormat="1" x14ac:dyDescent="0.15">
      <c r="B65" s="176">
        <v>0</v>
      </c>
      <c r="C65" s="176">
        <v>0</v>
      </c>
      <c r="E65" s="204"/>
    </row>
    <row r="66" spans="2:5" s="176" customFormat="1" x14ac:dyDescent="0.15">
      <c r="B66" s="176">
        <v>0</v>
      </c>
      <c r="C66" s="176">
        <v>0</v>
      </c>
    </row>
    <row r="67" spans="2:5" s="176" customFormat="1" x14ac:dyDescent="0.15">
      <c r="C67" s="210">
        <v>5</v>
      </c>
      <c r="D67" s="176">
        <v>0</v>
      </c>
    </row>
  </sheetData>
  <mergeCells count="4">
    <mergeCell ref="B10:E10"/>
    <mergeCell ref="B13:H13"/>
    <mergeCell ref="B14:H14"/>
    <mergeCell ref="B15:H15"/>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95D2-B092-5045-A0D5-0CCEE24B1A35}">
  <sheetPr>
    <tabColor rgb="FF4FADEA"/>
  </sheetPr>
  <dimension ref="A1:I67"/>
  <sheetViews>
    <sheetView zoomScale="120" zoomScaleNormal="120" workbookViewId="0">
      <selection activeCell="D19" sqref="D19"/>
    </sheetView>
  </sheetViews>
  <sheetFormatPr baseColWidth="10" defaultColWidth="8.83203125" defaultRowHeight="9" x14ac:dyDescent="0.15"/>
  <cols>
    <col min="1" max="1" width="0.83203125" style="176" customWidth="1"/>
    <col min="2" max="2" width="72.6640625" style="176" customWidth="1"/>
    <col min="3" max="3" width="16" style="176" customWidth="1"/>
    <col min="4" max="4" width="8.83203125" style="176"/>
    <col min="5" max="5" width="14.6640625" style="176" bestFit="1" customWidth="1"/>
    <col min="6" max="6" width="8.83203125" style="176"/>
    <col min="7" max="7" width="10.6640625" style="176" bestFit="1" customWidth="1"/>
    <col min="8" max="8" width="8.83203125" style="176" bestFit="1" customWidth="1"/>
    <col min="9" max="16384" width="8.83203125" style="176"/>
  </cols>
  <sheetData>
    <row r="1" spans="1:9" s="195" customFormat="1" x14ac:dyDescent="0.15">
      <c r="I1" s="195" t="s">
        <v>501</v>
      </c>
    </row>
    <row r="2" spans="1:9" s="195" customFormat="1" x14ac:dyDescent="0.15">
      <c r="A2" s="211">
        <f ca="1">IF('Financial Analysis Bal Sheet'!$D$2="DRAGGING CELLS IS NOT PERMITTED. PLEASE UNDO LAST ACTION!!",0,IF('Financial Analysis Bal Sheet'!$P$1&lt;&gt;"Feedback OFF",IF(Scoreboard!$F$22="",SUMIFS('Financial Analysis Bal SheetPT'!A3:$AL$67, 'Financial Analysis Bal SheetPT'!A3:$AL$67, "&gt;0", 'Financial Analysis Bal SheetSC'!A3:$AL$67, "PerfectMsg")+ABS(SUMIFS('Financial Analysis Bal SheetPT'!A3:$AL$67, 'Financial Analysis Bal SheetPT'!A3:$AL$67, "&lt;0", 'Financial Analysis Bal SheetSC'!A3:$AL$67, "PerfectMsg")),0),0))</f>
        <v>0</v>
      </c>
      <c r="B2" s="211">
        <f>SUMIF('Financial Analysis Bal SheetPT'!A3:$AL$67,"&gt;0")</f>
        <v>56</v>
      </c>
    </row>
    <row r="3" spans="1:9" ht="5" customHeight="1" x14ac:dyDescent="0.15"/>
    <row r="4" spans="1:9" x14ac:dyDescent="0.15">
      <c r="B4" s="197">
        <v>0</v>
      </c>
    </row>
    <row r="5" spans="1:9" x14ac:dyDescent="0.15">
      <c r="B5" s="176">
        <v>0</v>
      </c>
    </row>
    <row r="6" spans="1:9" ht="23" customHeight="1" x14ac:dyDescent="0.15">
      <c r="B6" s="176">
        <v>0</v>
      </c>
    </row>
    <row r="7" spans="1:9" x14ac:dyDescent="0.15">
      <c r="B7" s="176">
        <v>0</v>
      </c>
    </row>
    <row r="8" spans="1:9" x14ac:dyDescent="0.15">
      <c r="B8" s="176">
        <v>0</v>
      </c>
    </row>
    <row r="9" spans="1:9" x14ac:dyDescent="0.15">
      <c r="B9" s="176">
        <v>0</v>
      </c>
    </row>
    <row r="10" spans="1:9" x14ac:dyDescent="0.15">
      <c r="B10" s="207"/>
      <c r="C10" s="207"/>
      <c r="D10" s="207"/>
      <c r="E10" s="207"/>
    </row>
    <row r="11" spans="1:9" ht="9" customHeight="1" x14ac:dyDescent="0.15"/>
    <row r="12" spans="1:9" ht="9" customHeight="1" x14ac:dyDescent="0.15"/>
    <row r="13" spans="1:9" x14ac:dyDescent="0.15">
      <c r="B13" s="196">
        <v>0</v>
      </c>
      <c r="C13" s="196"/>
      <c r="D13" s="196"/>
      <c r="E13" s="196"/>
      <c r="F13" s="196"/>
      <c r="G13" s="196"/>
      <c r="H13" s="196"/>
    </row>
    <row r="14" spans="1:9" x14ac:dyDescent="0.15">
      <c r="B14" s="196">
        <v>0</v>
      </c>
      <c r="C14" s="196"/>
      <c r="D14" s="196"/>
      <c r="E14" s="196"/>
      <c r="F14" s="196"/>
      <c r="G14" s="196"/>
      <c r="H14" s="196"/>
    </row>
    <row r="15" spans="1:9" x14ac:dyDescent="0.15">
      <c r="B15" s="196">
        <v>0</v>
      </c>
      <c r="C15" s="196"/>
      <c r="D15" s="196"/>
      <c r="E15" s="196"/>
      <c r="F15" s="196"/>
      <c r="G15" s="196"/>
      <c r="H15" s="196"/>
      <c r="I15" s="197"/>
    </row>
    <row r="17" spans="2:8" x14ac:dyDescent="0.15">
      <c r="C17" s="198">
        <v>0</v>
      </c>
      <c r="D17" s="198">
        <v>0</v>
      </c>
      <c r="E17" s="198">
        <v>0</v>
      </c>
      <c r="F17" s="198">
        <v>0</v>
      </c>
      <c r="G17" s="198">
        <v>0</v>
      </c>
      <c r="H17" s="198">
        <v>0</v>
      </c>
    </row>
    <row r="18" spans="2:8" x14ac:dyDescent="0.15">
      <c r="B18" s="197">
        <v>0</v>
      </c>
      <c r="C18" s="191"/>
      <c r="E18" s="191"/>
    </row>
    <row r="19" spans="2:8" x14ac:dyDescent="0.15">
      <c r="B19" s="176">
        <v>0</v>
      </c>
      <c r="C19" s="191">
        <v>0</v>
      </c>
      <c r="D19" s="192" t="str">
        <f ca="1">_xlfn.IFS(ISBLANK('Financial Analysis Bal Sheet'!D19),"",IF(NOT(ISNA('#_Financial Analysis Bal Sheet'!D19)),IF(ISNA('Financial Analysis Bal Sheet'!D19),TRUE,FALSE),FALSE),"StuNAMsg",IF(AND(ISNA('#_Financial Analysis Bal Sheet'!D19),ISNA('Financial Analysis Bal Sheet'!D19)),TRUE,FALSE),"PerfectMsg",IF(NOT(ISERROR('#_Financial Analysis Bal Sheet'!D19)),IF(ISERROR('Financial Analysis Bal Sheet'!D19),TRUE,FALSE),FALSE),"StuErrorMsg",IF(TYPE('#_Financial Analysis Bal Sheet'!D19)&lt;&gt;TYPE('Financial Analysis Bal Sheet'!D19),TRUE,FALSE),"WrongTypeMsg",IF(_xlfn.ISFORMULA('#_Financial Analysis Bal Sheet'!D19),IF(NOT(_xlfn.ISFORMULA('Financial Analysis Bal Sheet'!D19)),TRUE),FALSE),"MissingFormulaMsg",IF(NOT(AND(ISNUMBER(FIND("[",_xlfn.FORMULATEXT('#_Financial Analysis Bal Sheet'!D19))),ISNUMBER(FIND("!",_xlfn.FORMULATEXT('#_Financial Analysis Bal Sheet'!D19))))),AND(ISNUMBER(FIND("[",_xlfn.FORMULATEXT('Financial Analysis Bal Sheet'!D19))),ISNUMBER(FIND("!",_xlfn.FORMULATEXT('Financial Analysis Bal Sheet'!D19)))),FALSE),"ExternalRefsMsg",IF(ISNUMBER('#_Financial Analysis Bal Sheet'!D19),IF(ABS('#_Financial Analysis Bal Sheet'!D19-'Financial Analysis Bal Sheet'!D19)&gt;0.00001,TRUE,FALSE),IF('#_Financial Analysis Bal Sheet'!D19&lt;&gt;'Financial Analysis Bal Sheet'!D19,TRUE,FALSE)),IF(ISNUMBER('#_Financial Analysis Bal Sheet'!D19),IF('#_Financial Analysis Bal Sheet'!D19&gt;'Financial Analysis Bal Sheet'!D19,"TooLow","TooHigh"),"WrongAnswer"),NOT(_xlfn.ISFORMULA('#_Financial Analysis Bal Sheet'!D19)),"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Sheet'!D19),_xlfn.FORMULATEXT('Financial Analysis Bal Sheet'!D19),'Financial Analysis Bal Sheet'!D19),"9","#"),"8","#"),"7","#"),"6","#"),"5","#"),"4","#"),"3","#"),"2","#"),"1","#"),"0","#"),"$",""),"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Sheet'!D19),_xlfn.FORMULATEXT('Financial Analysis Bal Sheet'!D19),'Financial Analysis Bal Sheet'!D19),"9","#"),"8","#"),"7","#"),"6","#"),"5","#"),"4","#"),"3","#"),"2","#"),"1","#"),"0","#"),"$",""),"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Sheet'!D19),_xlfn.FORMULATEXT('#_Financial Analysis Bal Sheet'!D19),'#_Financial Analysis Bal Sheet'!D19),"9","#"),"8","#"),"7","#"),"6","#"),"5","#"),"4","#"),"3","#"),"2","#"),"1","#"),"0","#"),"$",""),"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Sheet'!D19),_xlfn.FORMULATEXT('#_Financial Analysis Bal Sheet'!D19),'#_Financial Analysis Bal Sheet'!D19),"9","#"),"8","#"),"7","#"),"6","#"),"5","#"),"4","#"),"3","#"),"2","#"),"1","#"),"0","#"),"$","")," ",""),",","@"),"&gt;","@"),"&lt;","@"),"=","@"),")","@"),"(","@"),"^","@"),"/","@"),"+","@"),"*","@"),"-","@"),"@#","")))/2,TRUE,FALSE),"HardCodeMsg",IF(LEN(IF(_xlfn.ISFORMULA('Financial Analysis Bal Sheet'!D19),_xlfn.FORMULATEXT('Financial Analysis Bal Sheet'!D19),'Financial Analysis Bal Sheet'!D19))-LEN(SUBSTITUTE(IF(_xlfn.ISFORMULA('Financial Analysis Bal Sheet'!D19),_xlfn.FORMULATEXT('Financial Analysis Bal Sheet'!D19),'Financial Analysis Bal Sheet'!D19),"""",""))&gt;LEN(IF(_xlfn.ISFORMULA('#_Financial Analysis Bal Sheet'!D19),_xlfn.FORMULATEXT('#_Financial Analysis Bal Sheet'!D19),'#_Financial Analysis Bal Sheet'!D19))-LEN(SUBSTITUTE(IF(_xlfn.ISFORMULA('#_Financial Analysis Bal Sheet'!D19),_xlfn.FORMULATEXT('#_Financial Analysis Bal Sheet'!D19),'#_Financial Analysis Bal Sheet'!D19),"""","")),TRUE,FALSE),"HardQuoteMsg",IF(LEN(IF(_xlfn.ISFORMULA('Financial Analysis Bal Sheet'!D19),_xlfn.FORMULATEXT('Financial Analysis Bal Sheet'!D19),'Financial Analysis Bal Sheet'!D19))-LEN(SUBSTITUTE(IF(_xlfn.ISFORMULA('Financial Analysis Bal Sheet'!D19),_xlfn.FORMULATEXT('Financial Analysis Bal Sheet'!D19),'Financial Analysis Bal Sheet'!D19),"$",""))&lt;0.5*(LEN(IF(_xlfn.ISFORMULA('#_Financial Analysis Bal Sheet'!D19),_xlfn.FORMULATEXT('#_Financial Analysis Bal Sheet'!D19),'#_Financial Analysis Bal Sheet'!D19))-LEN(SUBSTITUTE(IF(_xlfn.ISFORMULA('#_Financial Analysis Bal Sheet'!D19),_xlfn.FORMULATEXT('#_Financial Analysis Bal Sheet'!D19),'#_Financial Analysis Bal Sheet'!D19),"$",""))),TRUE,FALSE),"MissingAbsMsg",TRUE,"PerfectMsg")</f>
        <v/>
      </c>
      <c r="E19" s="191">
        <v>0</v>
      </c>
      <c r="F19" s="192" t="str">
        <f ca="1">_xlfn.IFS(ISBLANK('Financial Analysis Bal Sheet'!F19),"",IF(NOT(ISNA('#_Financial Analysis Bal Sheet'!F19)),IF(ISNA('Financial Analysis Bal Sheet'!F19),TRUE,FALSE),FALSE),"StuNAMsg",IF(AND(ISNA('#_Financial Analysis Bal Sheet'!F19),ISNA('Financial Analysis Bal Sheet'!F19)),TRUE,FALSE),"PerfectMsg",IF(NOT(ISERROR('#_Financial Analysis Bal Sheet'!F19)),IF(ISERROR('Financial Analysis Bal Sheet'!F19),TRUE,FALSE),FALSE),"StuErrorMsg",IF(TYPE('#_Financial Analysis Bal Sheet'!F19)&lt;&gt;TYPE('Financial Analysis Bal Sheet'!F19),TRUE,FALSE),"WrongTypeMsg",IF(_xlfn.ISFORMULA('#_Financial Analysis Bal Sheet'!F19),IF(NOT(_xlfn.ISFORMULA('Financial Analysis Bal Sheet'!F19)),TRUE),FALSE),"MissingFormulaMsg",IF(NOT(AND(ISNUMBER(FIND("[",_xlfn.FORMULATEXT('#_Financial Analysis Bal Sheet'!F19))),ISNUMBER(FIND("!",_xlfn.FORMULATEXT('#_Financial Analysis Bal Sheet'!F19))))),AND(ISNUMBER(FIND("[",_xlfn.FORMULATEXT('Financial Analysis Bal Sheet'!F19))),ISNUMBER(FIND("!",_xlfn.FORMULATEXT('Financial Analysis Bal Sheet'!F19)))),FALSE),"ExternalRefsMsg",IF(ISNUMBER('#_Financial Analysis Bal Sheet'!F19),IF(ABS('#_Financial Analysis Bal Sheet'!F19-'Financial Analysis Bal Sheet'!F19)&gt;0.00001,TRUE,FALSE),IF('#_Financial Analysis Bal Sheet'!F19&lt;&gt;'Financial Analysis Bal Sheet'!F19,TRUE,FALSE)),IF(ISNUMBER('#_Financial Analysis Bal Sheet'!F19),IF('#_Financial Analysis Bal Sheet'!F19&gt;'Financial Analysis Bal Sheet'!F19,"TooLow","TooHigh"),"WrongAnswer"),NOT(_xlfn.ISFORMULA('#_Financial Analysis Bal Sheet'!F19)),"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Sheet'!F19),_xlfn.FORMULATEXT('Financial Analysis Bal Sheet'!F19),'Financial Analysis Bal Sheet'!F19),"9","#"),"8","#"),"7","#"),"6","#"),"5","#"),"4","#"),"3","#"),"2","#"),"1","#"),"0","#"),"$",""),"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Sheet'!F19),_xlfn.FORMULATEXT('Financial Analysis Bal Sheet'!F19),'Financial Analysis Bal Sheet'!F19),"9","#"),"8","#"),"7","#"),"6","#"),"5","#"),"4","#"),"3","#"),"2","#"),"1","#"),"0","#"),"$",""),"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Sheet'!F19),_xlfn.FORMULATEXT('#_Financial Analysis Bal Sheet'!F19),'#_Financial Analysis Bal Sheet'!F19),"9","#"),"8","#"),"7","#"),"6","#"),"5","#"),"4","#"),"3","#"),"2","#"),"1","#"),"0","#"),"$",""),"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Sheet'!F19),_xlfn.FORMULATEXT('#_Financial Analysis Bal Sheet'!F19),'#_Financial Analysis Bal Sheet'!F19),"9","#"),"8","#"),"7","#"),"6","#"),"5","#"),"4","#"),"3","#"),"2","#"),"1","#"),"0","#"),"$","")," ",""),",","@"),"&gt;","@"),"&lt;","@"),"=","@"),")","@"),"(","@"),"^","@"),"/","@"),"+","@"),"*","@"),"-","@"),"@#","")))/2,TRUE,FALSE),"HardCodeMsg",IF(LEN(IF(_xlfn.ISFORMULA('Financial Analysis Bal Sheet'!F19),_xlfn.FORMULATEXT('Financial Analysis Bal Sheet'!F19),'Financial Analysis Bal Sheet'!F19))-LEN(SUBSTITUTE(IF(_xlfn.ISFORMULA('Financial Analysis Bal Sheet'!F19),_xlfn.FORMULATEXT('Financial Analysis Bal Sheet'!F19),'Financial Analysis Bal Sheet'!F19),"""",""))&gt;LEN(IF(_xlfn.ISFORMULA('#_Financial Analysis Bal Sheet'!F19),_xlfn.FORMULATEXT('#_Financial Analysis Bal Sheet'!F19),'#_Financial Analysis Bal Sheet'!F19))-LEN(SUBSTITUTE(IF(_xlfn.ISFORMULA('#_Financial Analysis Bal Sheet'!F19),_xlfn.FORMULATEXT('#_Financial Analysis Bal Sheet'!F19),'#_Financial Analysis Bal Sheet'!F19),"""","")),TRUE,FALSE),"HardQuoteMsg",IF(LEN(IF(_xlfn.ISFORMULA('Financial Analysis Bal Sheet'!F19),_xlfn.FORMULATEXT('Financial Analysis Bal Sheet'!F19),'Financial Analysis Bal Sheet'!F19))-LEN(SUBSTITUTE(IF(_xlfn.ISFORMULA('Financial Analysis Bal Sheet'!F19),_xlfn.FORMULATEXT('Financial Analysis Bal Sheet'!F19),'Financial Analysis Bal Sheet'!F19),"$",""))&lt;0.5*(LEN(IF(_xlfn.ISFORMULA('#_Financial Analysis Bal Sheet'!F19),_xlfn.FORMULATEXT('#_Financial Analysis Bal Sheet'!F19),'#_Financial Analysis Bal Sheet'!F19))-LEN(SUBSTITUTE(IF(_xlfn.ISFORMULA('#_Financial Analysis Bal Sheet'!F19),_xlfn.FORMULATEXT('#_Financial Analysis Bal Sheet'!F19),'#_Financial Analysis Bal Sheet'!F19),"$",""))),TRUE,FALSE),"MissingAbsMsg",TRUE,"PerfectMsg")</f>
        <v/>
      </c>
      <c r="G19" s="193" t="str">
        <f ca="1">_xlfn.IFS(ISBLANK('Financial Analysis Bal Sheet'!G19),"",IF(NOT(ISNA('#_Financial Analysis Bal Sheet'!G19)),IF(ISNA('Financial Analysis Bal Sheet'!G19),TRUE,FALSE),FALSE),"StuNAMsg",IF(AND(ISNA('#_Financial Analysis Bal Sheet'!G19),ISNA('Financial Analysis Bal Sheet'!G19)),TRUE,FALSE),"PerfectMsg",IF(NOT(ISERROR('#_Financial Analysis Bal Sheet'!G19)),IF(ISERROR('Financial Analysis Bal Sheet'!G19),TRUE,FALSE),FALSE),"StuErrorMsg",IF(TYPE('#_Financial Analysis Bal Sheet'!G19)&lt;&gt;TYPE('Financial Analysis Bal Sheet'!G19),TRUE,FALSE),"WrongTypeMsg",IF(_xlfn.ISFORMULA('#_Financial Analysis Bal Sheet'!G19),IF(NOT(_xlfn.ISFORMULA('Financial Analysis Bal Sheet'!G19)),TRUE),FALSE),"MissingFormulaMsg",IF(NOT(AND(ISNUMBER(FIND("[",_xlfn.FORMULATEXT('#_Financial Analysis Bal Sheet'!G19))),ISNUMBER(FIND("!",_xlfn.FORMULATEXT('#_Financial Analysis Bal Sheet'!G19))))),AND(ISNUMBER(FIND("[",_xlfn.FORMULATEXT('Financial Analysis Bal Sheet'!G19))),ISNUMBER(FIND("!",_xlfn.FORMULATEXT('Financial Analysis Bal Sheet'!G19)))),FALSE),"ExternalRefsMsg",IF(ISNUMBER('#_Financial Analysis Bal Sheet'!G19),IF(ABS('#_Financial Analysis Bal Sheet'!G19-'Financial Analysis Bal Sheet'!G19)&gt;0.00001,TRUE,FALSE),IF('#_Financial Analysis Bal Sheet'!G19&lt;&gt;'Financial Analysis Bal Sheet'!G19,TRUE,FALSE)),IF(ISNUMBER('#_Financial Analysis Bal Sheet'!G19),IF('#_Financial Analysis Bal Sheet'!G19&gt;'Financial Analysis Bal Sheet'!G19,"TooLow","TooHigh"),"WrongAnswer"),NOT(_xlfn.ISFORMULA('#_Financial Analysis Bal Sheet'!G19)),"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Sheet'!G19),_xlfn.FORMULATEXT('Financial Analysis Bal Sheet'!G19),'Financial Analysis Bal Sheet'!G19),"9","#"),"8","#"),"7","#"),"6","#"),"5","#"),"4","#"),"3","#"),"2","#"),"1","#"),"0","#"),"$",""),"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Sheet'!G19),_xlfn.FORMULATEXT('Financial Analysis Bal Sheet'!G19),'Financial Analysis Bal Sheet'!G19),"9","#"),"8","#"),"7","#"),"6","#"),"5","#"),"4","#"),"3","#"),"2","#"),"1","#"),"0","#"),"$",""),"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Sheet'!G19),_xlfn.FORMULATEXT('#_Financial Analysis Bal Sheet'!G19),'#_Financial Analysis Bal Sheet'!G19),"9","#"),"8","#"),"7","#"),"6","#"),"5","#"),"4","#"),"3","#"),"2","#"),"1","#"),"0","#"),"$",""),"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Sheet'!G19),_xlfn.FORMULATEXT('#_Financial Analysis Bal Sheet'!G19),'#_Financial Analysis Bal Sheet'!G19),"9","#"),"8","#"),"7","#"),"6","#"),"5","#"),"4","#"),"3","#"),"2","#"),"1","#"),"0","#"),"$","")," ",""),",","@"),"&gt;","@"),"&lt;","@"),"=","@"),")","@"),"(","@"),"^","@"),"/","@"),"+","@"),"*","@"),"-","@"),"@#","")))/2,TRUE,FALSE),"HardCodeMsg",IF(LEN(IF(_xlfn.ISFORMULA('Financial Analysis Bal Sheet'!G19),_xlfn.FORMULATEXT('Financial Analysis Bal Sheet'!G19),'Financial Analysis Bal Sheet'!G19))-LEN(SUBSTITUTE(IF(_xlfn.ISFORMULA('Financial Analysis Bal Sheet'!G19),_xlfn.FORMULATEXT('Financial Analysis Bal Sheet'!G19),'Financial Analysis Bal Sheet'!G19),"""",""))&gt;LEN(IF(_xlfn.ISFORMULA('#_Financial Analysis Bal Sheet'!G19),_xlfn.FORMULATEXT('#_Financial Analysis Bal Sheet'!G19),'#_Financial Analysis Bal Sheet'!G19))-LEN(SUBSTITUTE(IF(_xlfn.ISFORMULA('#_Financial Analysis Bal Sheet'!G19),_xlfn.FORMULATEXT('#_Financial Analysis Bal Sheet'!G19),'#_Financial Analysis Bal Sheet'!G19),"""","")),TRUE,FALSE),"HardQuoteMsg",IF(LEN(IF(_xlfn.ISFORMULA('Financial Analysis Bal Sheet'!G19),_xlfn.FORMULATEXT('Financial Analysis Bal Sheet'!G19),'Financial Analysis Bal Sheet'!G19))-LEN(SUBSTITUTE(IF(_xlfn.ISFORMULA('Financial Analysis Bal Sheet'!G19),_xlfn.FORMULATEXT('Financial Analysis Bal Sheet'!G19),'Financial Analysis Bal Sheet'!G19),"$",""))&lt;0.5*(LEN(IF(_xlfn.ISFORMULA('#_Financial Analysis Bal Sheet'!G19),_xlfn.FORMULATEXT('#_Financial Analysis Bal Sheet'!G19),'#_Financial Analysis Bal Sheet'!G19))-LEN(SUBSTITUTE(IF(_xlfn.ISFORMULA('#_Financial Analysis Bal Sheet'!G19),_xlfn.FORMULATEXT('#_Financial Analysis Bal Sheet'!G19),'#_Financial Analysis Bal Sheet'!G19),"$",""))),TRUE,FALSE),"MissingAbsMsg",TRUE,"PerfectMsg")</f>
        <v/>
      </c>
      <c r="H19" s="194" t="str">
        <f ca="1">_xlfn.IFS(ISBLANK('Financial Analysis Bal Sheet'!H19),"",IF(NOT(ISNA('#_Financial Analysis Bal Sheet'!H19)),IF(ISNA('Financial Analysis Bal Sheet'!H19),TRUE,FALSE),FALSE),"StuNAMsg",IF(AND(ISNA('#_Financial Analysis Bal Sheet'!H19),ISNA('Financial Analysis Bal Sheet'!H19)),TRUE,FALSE),"PerfectMsg",IF(NOT(ISERROR('#_Financial Analysis Bal Sheet'!H19)),IF(ISERROR('Financial Analysis Bal Sheet'!H19),TRUE,FALSE),FALSE),"StuErrorMsg",IF(TYPE('#_Financial Analysis Bal Sheet'!H19)&lt;&gt;TYPE('Financial Analysis Bal Sheet'!H19),TRUE,FALSE),"WrongTypeMsg",IF(_xlfn.ISFORMULA('#_Financial Analysis Bal Sheet'!H19),IF(NOT(_xlfn.ISFORMULA('Financial Analysis Bal Sheet'!H19)),TRUE),FALSE),"MissingFormulaMsg",IF(NOT(AND(ISNUMBER(FIND("[",_xlfn.FORMULATEXT('#_Financial Analysis Bal Sheet'!H19))),ISNUMBER(FIND("!",_xlfn.FORMULATEXT('#_Financial Analysis Bal Sheet'!H19))))),AND(ISNUMBER(FIND("[",_xlfn.FORMULATEXT('Financial Analysis Bal Sheet'!H19))),ISNUMBER(FIND("!",_xlfn.FORMULATEXT('Financial Analysis Bal Sheet'!H19)))),FALSE),"ExternalRefsMsg",IF(ISNUMBER('#_Financial Analysis Bal Sheet'!H19),IF(ABS('#_Financial Analysis Bal Sheet'!H19-'Financial Analysis Bal Sheet'!H19)&gt;0.00001,TRUE,FALSE),IF('#_Financial Analysis Bal Sheet'!H19&lt;&gt;'Financial Analysis Bal Sheet'!H19,TRUE,FALSE)),IF(ISNUMBER('#_Financial Analysis Bal Sheet'!H19),IF('#_Financial Analysis Bal Sheet'!H19&gt;'Financial Analysis Bal Sheet'!H19,"TooLow","TooHigh"),"WrongAnswer"),NOT(_xlfn.ISFORMULA('#_Financial Analysis Bal Sheet'!H19)),"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Sheet'!H19),_xlfn.FORMULATEXT('Financial Analysis Bal Sheet'!H19),'Financial Analysis Bal Sheet'!H19),"9","#"),"8","#"),"7","#"),"6","#"),"5","#"),"4","#"),"3","#"),"2","#"),"1","#"),"0","#"),"$",""),"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Sheet'!H19),_xlfn.FORMULATEXT('Financial Analysis Bal Sheet'!H19),'Financial Analysis Bal Sheet'!H19),"9","#"),"8","#"),"7","#"),"6","#"),"5","#"),"4","#"),"3","#"),"2","#"),"1","#"),"0","#"),"$",""),"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Sheet'!H19),_xlfn.FORMULATEXT('#_Financial Analysis Bal Sheet'!H19),'#_Financial Analysis Bal Sheet'!H19),"9","#"),"8","#"),"7","#"),"6","#"),"5","#"),"4","#"),"3","#"),"2","#"),"1","#"),"0","#"),"$",""),"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Sheet'!H19),_xlfn.FORMULATEXT('#_Financial Analysis Bal Sheet'!H19),'#_Financial Analysis Bal Sheet'!H19),"9","#"),"8","#"),"7","#"),"6","#"),"5","#"),"4","#"),"3","#"),"2","#"),"1","#"),"0","#"),"$","")," ",""),",","@"),"&gt;","@"),"&lt;","@"),"=","@"),")","@"),"(","@"),"^","@"),"/","@"),"+","@"),"*","@"),"-","@"),"@#","")))/2,TRUE,FALSE),"HardCodeMsg",IF(LEN(IF(_xlfn.ISFORMULA('Financial Analysis Bal Sheet'!H19),_xlfn.FORMULATEXT('Financial Analysis Bal Sheet'!H19),'Financial Analysis Bal Sheet'!H19))-LEN(SUBSTITUTE(IF(_xlfn.ISFORMULA('Financial Analysis Bal Sheet'!H19),_xlfn.FORMULATEXT('Financial Analysis Bal Sheet'!H19),'Financial Analysis Bal Sheet'!H19),"""",""))&gt;LEN(IF(_xlfn.ISFORMULA('#_Financial Analysis Bal Sheet'!H19),_xlfn.FORMULATEXT('#_Financial Analysis Bal Sheet'!H19),'#_Financial Analysis Bal Sheet'!H19))-LEN(SUBSTITUTE(IF(_xlfn.ISFORMULA('#_Financial Analysis Bal Sheet'!H19),_xlfn.FORMULATEXT('#_Financial Analysis Bal Sheet'!H19),'#_Financial Analysis Bal Sheet'!H19),"""","")),TRUE,FALSE),"HardQuoteMsg",IF(LEN(IF(_xlfn.ISFORMULA('Financial Analysis Bal Sheet'!H19),_xlfn.FORMULATEXT('Financial Analysis Bal Sheet'!H19),'Financial Analysis Bal Sheet'!H19))-LEN(SUBSTITUTE(IF(_xlfn.ISFORMULA('Financial Analysis Bal Sheet'!H19),_xlfn.FORMULATEXT('Financial Analysis Bal Sheet'!H19),'Financial Analysis Bal Sheet'!H19),"$",""))&lt;0.5*(LEN(IF(_xlfn.ISFORMULA('#_Financial Analysis Bal Sheet'!H19),_xlfn.FORMULATEXT('#_Financial Analysis Bal Sheet'!H19),'#_Financial Analysis Bal Sheet'!H19))-LEN(SUBSTITUTE(IF(_xlfn.ISFORMULA('#_Financial Analysis Bal Sheet'!H19),_xlfn.FORMULATEXT('#_Financial Analysis Bal Sheet'!H19),'#_Financial Analysis Bal Sheet'!H19),"$",""))),TRUE,FALSE),"MissingAbsMsg",TRUE,"PerfectMsg")</f>
        <v/>
      </c>
    </row>
    <row r="20" spans="2:8" x14ac:dyDescent="0.15">
      <c r="B20" s="176">
        <v>0</v>
      </c>
      <c r="C20" s="191">
        <v>0</v>
      </c>
      <c r="D20" s="192" t="str">
        <f ca="1">_xlfn.IFS(ISBLANK('Financial Analysis Bal Sheet'!D20),"",IF(NOT(ISNA('#_Financial Analysis Bal Sheet'!D20)),IF(ISNA('Financial Analysis Bal Sheet'!D20),TRUE,FALSE),FALSE),"StuNAMsg",IF(AND(ISNA('#_Financial Analysis Bal Sheet'!D20),ISNA('Financial Analysis Bal Sheet'!D20)),TRUE,FALSE),"PerfectMsg",IF(NOT(ISERROR('#_Financial Analysis Bal Sheet'!D20)),IF(ISERROR('Financial Analysis Bal Sheet'!D20),TRUE,FALSE),FALSE),"StuErrorMsg",IF(TYPE('#_Financial Analysis Bal Sheet'!D20)&lt;&gt;TYPE('Financial Analysis Bal Sheet'!D20),TRUE,FALSE),"WrongTypeMsg",IF(_xlfn.ISFORMULA('#_Financial Analysis Bal Sheet'!D20),IF(NOT(_xlfn.ISFORMULA('Financial Analysis Bal Sheet'!D20)),TRUE),FALSE),"MissingFormulaMsg",IF(NOT(AND(ISNUMBER(FIND("[",_xlfn.FORMULATEXT('#_Financial Analysis Bal Sheet'!D20))),ISNUMBER(FIND("!",_xlfn.FORMULATEXT('#_Financial Analysis Bal Sheet'!D20))))),AND(ISNUMBER(FIND("[",_xlfn.FORMULATEXT('Financial Analysis Bal Sheet'!D20))),ISNUMBER(FIND("!",_xlfn.FORMULATEXT('Financial Analysis Bal Sheet'!D20)))),FALSE),"ExternalRefsMsg",IF(ISNUMBER('#_Financial Analysis Bal Sheet'!D20),IF(ABS('#_Financial Analysis Bal Sheet'!D20-'Financial Analysis Bal Sheet'!D20)&gt;0.00001,TRUE,FALSE),IF('#_Financial Analysis Bal Sheet'!D20&lt;&gt;'Financial Analysis Bal Sheet'!D20,TRUE,FALSE)),IF(ISNUMBER('#_Financial Analysis Bal Sheet'!D20),IF('#_Financial Analysis Bal Sheet'!D20&gt;'Financial Analysis Bal Sheet'!D20,"TooLow","TooHigh"),"WrongAnswer"),NOT(_xlfn.ISFORMULA('#_Financial Analysis Bal Sheet'!D20)),"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Sheet'!D20),_xlfn.FORMULATEXT('Financial Analysis Bal Sheet'!D20),'Financial Analysis Bal Sheet'!D20),"9","#"),"8","#"),"7","#"),"6","#"),"5","#"),"4","#"),"3","#"),"2","#"),"1","#"),"0","#"),"$",""),"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Sheet'!D20),_xlfn.FORMULATEXT('Financial Analysis Bal Sheet'!D20),'Financial Analysis Bal Sheet'!D20),"9","#"),"8","#"),"7","#"),"6","#"),"5","#"),"4","#"),"3","#"),"2","#"),"1","#"),"0","#"),"$",""),"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Sheet'!D20),_xlfn.FORMULATEXT('#_Financial Analysis Bal Sheet'!D20),'#_Financial Analysis Bal Sheet'!D20),"9","#"),"8","#"),"7","#"),"6","#"),"5","#"),"4","#"),"3","#"),"2","#"),"1","#"),"0","#"),"$",""),"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Sheet'!D20),_xlfn.FORMULATEXT('#_Financial Analysis Bal Sheet'!D20),'#_Financial Analysis Bal Sheet'!D20),"9","#"),"8","#"),"7","#"),"6","#"),"5","#"),"4","#"),"3","#"),"2","#"),"1","#"),"0","#"),"$","")," ",""),",","@"),"&gt;","@"),"&lt;","@"),"=","@"),")","@"),"(","@"),"^","@"),"/","@"),"+","@"),"*","@"),"-","@"),"@#","")))/2,TRUE,FALSE),"HardCodeMsg",IF(LEN(IF(_xlfn.ISFORMULA('Financial Analysis Bal Sheet'!D20),_xlfn.FORMULATEXT('Financial Analysis Bal Sheet'!D20),'Financial Analysis Bal Sheet'!D20))-LEN(SUBSTITUTE(IF(_xlfn.ISFORMULA('Financial Analysis Bal Sheet'!D20),_xlfn.FORMULATEXT('Financial Analysis Bal Sheet'!D20),'Financial Analysis Bal Sheet'!D20),"""",""))&gt;LEN(IF(_xlfn.ISFORMULA('#_Financial Analysis Bal Sheet'!D20),_xlfn.FORMULATEXT('#_Financial Analysis Bal Sheet'!D20),'#_Financial Analysis Bal Sheet'!D20))-LEN(SUBSTITUTE(IF(_xlfn.ISFORMULA('#_Financial Analysis Bal Sheet'!D20),_xlfn.FORMULATEXT('#_Financial Analysis Bal Sheet'!D20),'#_Financial Analysis Bal Sheet'!D20),"""","")),TRUE,FALSE),"HardQuoteMsg",IF(LEN(IF(_xlfn.ISFORMULA('Financial Analysis Bal Sheet'!D20),_xlfn.FORMULATEXT('Financial Analysis Bal Sheet'!D20),'Financial Analysis Bal Sheet'!D20))-LEN(SUBSTITUTE(IF(_xlfn.ISFORMULA('Financial Analysis Bal Sheet'!D20),_xlfn.FORMULATEXT('Financial Analysis Bal Sheet'!D20),'Financial Analysis Bal Sheet'!D20),"$",""))&lt;0.5*(LEN(IF(_xlfn.ISFORMULA('#_Financial Analysis Bal Sheet'!D20),_xlfn.FORMULATEXT('#_Financial Analysis Bal Sheet'!D20),'#_Financial Analysis Bal Sheet'!D20))-LEN(SUBSTITUTE(IF(_xlfn.ISFORMULA('#_Financial Analysis Bal Sheet'!D20),_xlfn.FORMULATEXT('#_Financial Analysis Bal Sheet'!D20),'#_Financial Analysis Bal Sheet'!D20),"$",""))),TRUE,FALSE),"MissingAbsMsg",TRUE,"PerfectMsg")</f>
        <v/>
      </c>
      <c r="E20" s="191">
        <v>0</v>
      </c>
      <c r="F20" s="192" t="str">
        <f ca="1">_xlfn.IFS(ISBLANK('Financial Analysis Bal Sheet'!F20),"",IF(NOT(ISNA('#_Financial Analysis Bal Sheet'!F20)),IF(ISNA('Financial Analysis Bal Sheet'!F20),TRUE,FALSE),FALSE),"StuNAMsg",IF(AND(ISNA('#_Financial Analysis Bal Sheet'!F20),ISNA('Financial Analysis Bal Sheet'!F20)),TRUE,FALSE),"PerfectMsg",IF(NOT(ISERROR('#_Financial Analysis Bal Sheet'!F20)),IF(ISERROR('Financial Analysis Bal Sheet'!F20),TRUE,FALSE),FALSE),"StuErrorMsg",IF(TYPE('#_Financial Analysis Bal Sheet'!F20)&lt;&gt;TYPE('Financial Analysis Bal Sheet'!F20),TRUE,FALSE),"WrongTypeMsg",IF(_xlfn.ISFORMULA('#_Financial Analysis Bal Sheet'!F20),IF(NOT(_xlfn.ISFORMULA('Financial Analysis Bal Sheet'!F20)),TRUE),FALSE),"MissingFormulaMsg",IF(NOT(AND(ISNUMBER(FIND("[",_xlfn.FORMULATEXT('#_Financial Analysis Bal Sheet'!F20))),ISNUMBER(FIND("!",_xlfn.FORMULATEXT('#_Financial Analysis Bal Sheet'!F20))))),AND(ISNUMBER(FIND("[",_xlfn.FORMULATEXT('Financial Analysis Bal Sheet'!F20))),ISNUMBER(FIND("!",_xlfn.FORMULATEXT('Financial Analysis Bal Sheet'!F20)))),FALSE),"ExternalRefsMsg",IF(ISNUMBER('#_Financial Analysis Bal Sheet'!F20),IF(ABS('#_Financial Analysis Bal Sheet'!F20-'Financial Analysis Bal Sheet'!F20)&gt;0.00001,TRUE,FALSE),IF('#_Financial Analysis Bal Sheet'!F20&lt;&gt;'Financial Analysis Bal Sheet'!F20,TRUE,FALSE)),IF(ISNUMBER('#_Financial Analysis Bal Sheet'!F20),IF('#_Financial Analysis Bal Sheet'!F20&gt;'Financial Analysis Bal Sheet'!F20,"TooLow","TooHigh"),"WrongAnswer"),NOT(_xlfn.ISFORMULA('#_Financial Analysis Bal Sheet'!F20)),"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Sheet'!F20),_xlfn.FORMULATEXT('Financial Analysis Bal Sheet'!F20),'Financial Analysis Bal Sheet'!F20),"9","#"),"8","#"),"7","#"),"6","#"),"5","#"),"4","#"),"3","#"),"2","#"),"1","#"),"0","#"),"$",""),"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Sheet'!F20),_xlfn.FORMULATEXT('Financial Analysis Bal Sheet'!F20),'Financial Analysis Bal Sheet'!F20),"9","#"),"8","#"),"7","#"),"6","#"),"5","#"),"4","#"),"3","#"),"2","#"),"1","#"),"0","#"),"$",""),"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Sheet'!F20),_xlfn.FORMULATEXT('#_Financial Analysis Bal Sheet'!F20),'#_Financial Analysis Bal Sheet'!F20),"9","#"),"8","#"),"7","#"),"6","#"),"5","#"),"4","#"),"3","#"),"2","#"),"1","#"),"0","#"),"$",""),"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Sheet'!F20),_xlfn.FORMULATEXT('#_Financial Analysis Bal Sheet'!F20),'#_Financial Analysis Bal Sheet'!F20),"9","#"),"8","#"),"7","#"),"6","#"),"5","#"),"4","#"),"3","#"),"2","#"),"1","#"),"0","#"),"$","")," ",""),",","@"),"&gt;","@"),"&lt;","@"),"=","@"),")","@"),"(","@"),"^","@"),"/","@"),"+","@"),"*","@"),"-","@"),"@#","")))/2,TRUE,FALSE),"HardCodeMsg",IF(LEN(IF(_xlfn.ISFORMULA('Financial Analysis Bal Sheet'!F20),_xlfn.FORMULATEXT('Financial Analysis Bal Sheet'!F20),'Financial Analysis Bal Sheet'!F20))-LEN(SUBSTITUTE(IF(_xlfn.ISFORMULA('Financial Analysis Bal Sheet'!F20),_xlfn.FORMULATEXT('Financial Analysis Bal Sheet'!F20),'Financial Analysis Bal Sheet'!F20),"""",""))&gt;LEN(IF(_xlfn.ISFORMULA('#_Financial Analysis Bal Sheet'!F20),_xlfn.FORMULATEXT('#_Financial Analysis Bal Sheet'!F20),'#_Financial Analysis Bal Sheet'!F20))-LEN(SUBSTITUTE(IF(_xlfn.ISFORMULA('#_Financial Analysis Bal Sheet'!F20),_xlfn.FORMULATEXT('#_Financial Analysis Bal Sheet'!F20),'#_Financial Analysis Bal Sheet'!F20),"""","")),TRUE,FALSE),"HardQuoteMsg",IF(LEN(IF(_xlfn.ISFORMULA('Financial Analysis Bal Sheet'!F20),_xlfn.FORMULATEXT('Financial Analysis Bal Sheet'!F20),'Financial Analysis Bal Sheet'!F20))-LEN(SUBSTITUTE(IF(_xlfn.ISFORMULA('Financial Analysis Bal Sheet'!F20),_xlfn.FORMULATEXT('Financial Analysis Bal Sheet'!F20),'Financial Analysis Bal Sheet'!F20),"$",""))&lt;0.5*(LEN(IF(_xlfn.ISFORMULA('#_Financial Analysis Bal Sheet'!F20),_xlfn.FORMULATEXT('#_Financial Analysis Bal Sheet'!F20),'#_Financial Analysis Bal Sheet'!F20))-LEN(SUBSTITUTE(IF(_xlfn.ISFORMULA('#_Financial Analysis Bal Sheet'!F20),_xlfn.FORMULATEXT('#_Financial Analysis Bal Sheet'!F20),'#_Financial Analysis Bal Sheet'!F20),"$",""))),TRUE,FALSE),"MissingAbsMsg",TRUE,"PerfectMsg")</f>
        <v/>
      </c>
      <c r="G20" s="193" t="str">
        <f ca="1">_xlfn.IFS(ISBLANK('Financial Analysis Bal Sheet'!G20),"",IF(NOT(ISNA('#_Financial Analysis Bal Sheet'!G20)),IF(ISNA('Financial Analysis Bal Sheet'!G20),TRUE,FALSE),FALSE),"StuNAMsg",IF(AND(ISNA('#_Financial Analysis Bal Sheet'!G20),ISNA('Financial Analysis Bal Sheet'!G20)),TRUE,FALSE),"PerfectMsg",IF(NOT(ISERROR('#_Financial Analysis Bal Sheet'!G20)),IF(ISERROR('Financial Analysis Bal Sheet'!G20),TRUE,FALSE),FALSE),"StuErrorMsg",IF(TYPE('#_Financial Analysis Bal Sheet'!G20)&lt;&gt;TYPE('Financial Analysis Bal Sheet'!G20),TRUE,FALSE),"WrongTypeMsg",IF(_xlfn.ISFORMULA('#_Financial Analysis Bal Sheet'!G20),IF(NOT(_xlfn.ISFORMULA('Financial Analysis Bal Sheet'!G20)),TRUE),FALSE),"MissingFormulaMsg",IF(NOT(AND(ISNUMBER(FIND("[",_xlfn.FORMULATEXT('#_Financial Analysis Bal Sheet'!G20))),ISNUMBER(FIND("!",_xlfn.FORMULATEXT('#_Financial Analysis Bal Sheet'!G20))))),AND(ISNUMBER(FIND("[",_xlfn.FORMULATEXT('Financial Analysis Bal Sheet'!G20))),ISNUMBER(FIND("!",_xlfn.FORMULATEXT('Financial Analysis Bal Sheet'!G20)))),FALSE),"ExternalRefsMsg",IF(ISNUMBER('#_Financial Analysis Bal Sheet'!G20),IF(ABS('#_Financial Analysis Bal Sheet'!G20-'Financial Analysis Bal Sheet'!G20)&gt;0.00001,TRUE,FALSE),IF('#_Financial Analysis Bal Sheet'!G20&lt;&gt;'Financial Analysis Bal Sheet'!G20,TRUE,FALSE)),IF(ISNUMBER('#_Financial Analysis Bal Sheet'!G20),IF('#_Financial Analysis Bal Sheet'!G20&gt;'Financial Analysis Bal Sheet'!G20,"TooLow","TooHigh"),"WrongAnswer"),NOT(_xlfn.ISFORMULA('#_Financial Analysis Bal Sheet'!G20)),"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Sheet'!G20),_xlfn.FORMULATEXT('Financial Analysis Bal Sheet'!G20),'Financial Analysis Bal Sheet'!G20),"9","#"),"8","#"),"7","#"),"6","#"),"5","#"),"4","#"),"3","#"),"2","#"),"1","#"),"0","#"),"$",""),"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Sheet'!G20),_xlfn.FORMULATEXT('Financial Analysis Bal Sheet'!G20),'Financial Analysis Bal Sheet'!G20),"9","#"),"8","#"),"7","#"),"6","#"),"5","#"),"4","#"),"3","#"),"2","#"),"1","#"),"0","#"),"$",""),"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Sheet'!G20),_xlfn.FORMULATEXT('#_Financial Analysis Bal Sheet'!G20),'#_Financial Analysis Bal Sheet'!G20),"9","#"),"8","#"),"7","#"),"6","#"),"5","#"),"4","#"),"3","#"),"2","#"),"1","#"),"0","#"),"$",""),"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Sheet'!G20),_xlfn.FORMULATEXT('#_Financial Analysis Bal Sheet'!G20),'#_Financial Analysis Bal Sheet'!G20),"9","#"),"8","#"),"7","#"),"6","#"),"5","#"),"4","#"),"3","#"),"2","#"),"1","#"),"0","#"),"$","")," ",""),",","@"),"&gt;","@"),"&lt;","@"),"=","@"),")","@"),"(","@"),"^","@"),"/","@"),"+","@"),"*","@"),"-","@"),"@#","")))/2,TRUE,FALSE),"HardCodeMsg",IF(LEN(IF(_xlfn.ISFORMULA('Financial Analysis Bal Sheet'!G20),_xlfn.FORMULATEXT('Financial Analysis Bal Sheet'!G20),'Financial Analysis Bal Sheet'!G20))-LEN(SUBSTITUTE(IF(_xlfn.ISFORMULA('Financial Analysis Bal Sheet'!G20),_xlfn.FORMULATEXT('Financial Analysis Bal Sheet'!G20),'Financial Analysis Bal Sheet'!G20),"""",""))&gt;LEN(IF(_xlfn.ISFORMULA('#_Financial Analysis Bal Sheet'!G20),_xlfn.FORMULATEXT('#_Financial Analysis Bal Sheet'!G20),'#_Financial Analysis Bal Sheet'!G20))-LEN(SUBSTITUTE(IF(_xlfn.ISFORMULA('#_Financial Analysis Bal Sheet'!G20),_xlfn.FORMULATEXT('#_Financial Analysis Bal Sheet'!G20),'#_Financial Analysis Bal Sheet'!G20),"""","")),TRUE,FALSE),"HardQuoteMsg",IF(LEN(IF(_xlfn.ISFORMULA('Financial Analysis Bal Sheet'!G20),_xlfn.FORMULATEXT('Financial Analysis Bal Sheet'!G20),'Financial Analysis Bal Sheet'!G20))-LEN(SUBSTITUTE(IF(_xlfn.ISFORMULA('Financial Analysis Bal Sheet'!G20),_xlfn.FORMULATEXT('Financial Analysis Bal Sheet'!G20),'Financial Analysis Bal Sheet'!G20),"$",""))&lt;0.5*(LEN(IF(_xlfn.ISFORMULA('#_Financial Analysis Bal Sheet'!G20),_xlfn.FORMULATEXT('#_Financial Analysis Bal Sheet'!G20),'#_Financial Analysis Bal Sheet'!G20))-LEN(SUBSTITUTE(IF(_xlfn.ISFORMULA('#_Financial Analysis Bal Sheet'!G20),_xlfn.FORMULATEXT('#_Financial Analysis Bal Sheet'!G20),'#_Financial Analysis Bal Sheet'!G20),"$",""))),TRUE,FALSE),"MissingAbsMsg",TRUE,"PerfectMsg")</f>
        <v/>
      </c>
      <c r="H20" s="194" t="str">
        <f ca="1">_xlfn.IFS(ISBLANK('Financial Analysis Bal Sheet'!H20),"",IF(NOT(ISNA('#_Financial Analysis Bal Sheet'!H20)),IF(ISNA('Financial Analysis Bal Sheet'!H20),TRUE,FALSE),FALSE),"StuNAMsg",IF(AND(ISNA('#_Financial Analysis Bal Sheet'!H20),ISNA('Financial Analysis Bal Sheet'!H20)),TRUE,FALSE),"PerfectMsg",IF(NOT(ISERROR('#_Financial Analysis Bal Sheet'!H20)),IF(ISERROR('Financial Analysis Bal Sheet'!H20),TRUE,FALSE),FALSE),"StuErrorMsg",IF(TYPE('#_Financial Analysis Bal Sheet'!H20)&lt;&gt;TYPE('Financial Analysis Bal Sheet'!H20),TRUE,FALSE),"WrongTypeMsg",IF(_xlfn.ISFORMULA('#_Financial Analysis Bal Sheet'!H20),IF(NOT(_xlfn.ISFORMULA('Financial Analysis Bal Sheet'!H20)),TRUE),FALSE),"MissingFormulaMsg",IF(NOT(AND(ISNUMBER(FIND("[",_xlfn.FORMULATEXT('#_Financial Analysis Bal Sheet'!H20))),ISNUMBER(FIND("!",_xlfn.FORMULATEXT('#_Financial Analysis Bal Sheet'!H20))))),AND(ISNUMBER(FIND("[",_xlfn.FORMULATEXT('Financial Analysis Bal Sheet'!H20))),ISNUMBER(FIND("!",_xlfn.FORMULATEXT('Financial Analysis Bal Sheet'!H20)))),FALSE),"ExternalRefsMsg",IF(ISNUMBER('#_Financial Analysis Bal Sheet'!H20),IF(ABS('#_Financial Analysis Bal Sheet'!H20-'Financial Analysis Bal Sheet'!H20)&gt;0.00001,TRUE,FALSE),IF('#_Financial Analysis Bal Sheet'!H20&lt;&gt;'Financial Analysis Bal Sheet'!H20,TRUE,FALSE)),IF(ISNUMBER('#_Financial Analysis Bal Sheet'!H20),IF('#_Financial Analysis Bal Sheet'!H20&gt;'Financial Analysis Bal Sheet'!H20,"TooLow","TooHigh"),"WrongAnswer"),NOT(_xlfn.ISFORMULA('#_Financial Analysis Bal Sheet'!H20)),"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Sheet'!H20),_xlfn.FORMULATEXT('Financial Analysis Bal Sheet'!H20),'Financial Analysis Bal Sheet'!H20),"9","#"),"8","#"),"7","#"),"6","#"),"5","#"),"4","#"),"3","#"),"2","#"),"1","#"),"0","#"),"$",""),"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Sheet'!H20),_xlfn.FORMULATEXT('Financial Analysis Bal Sheet'!H20),'Financial Analysis Bal Sheet'!H20),"9","#"),"8","#"),"7","#"),"6","#"),"5","#"),"4","#"),"3","#"),"2","#"),"1","#"),"0","#"),"$",""),"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Sheet'!H20),_xlfn.FORMULATEXT('#_Financial Analysis Bal Sheet'!H20),'#_Financial Analysis Bal Sheet'!H20),"9","#"),"8","#"),"7","#"),"6","#"),"5","#"),"4","#"),"3","#"),"2","#"),"1","#"),"0","#"),"$",""),"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Sheet'!H20),_xlfn.FORMULATEXT('#_Financial Analysis Bal Sheet'!H20),'#_Financial Analysis Bal Sheet'!H20),"9","#"),"8","#"),"7","#"),"6","#"),"5","#"),"4","#"),"3","#"),"2","#"),"1","#"),"0","#"),"$","")," ",""),",","@"),"&gt;","@"),"&lt;","@"),"=","@"),")","@"),"(","@"),"^","@"),"/","@"),"+","@"),"*","@"),"-","@"),"@#","")))/2,TRUE,FALSE),"HardCodeMsg",IF(LEN(IF(_xlfn.ISFORMULA('Financial Analysis Bal Sheet'!H20),_xlfn.FORMULATEXT('Financial Analysis Bal Sheet'!H20),'Financial Analysis Bal Sheet'!H20))-LEN(SUBSTITUTE(IF(_xlfn.ISFORMULA('Financial Analysis Bal Sheet'!H20),_xlfn.FORMULATEXT('Financial Analysis Bal Sheet'!H20),'Financial Analysis Bal Sheet'!H20),"""",""))&gt;LEN(IF(_xlfn.ISFORMULA('#_Financial Analysis Bal Sheet'!H20),_xlfn.FORMULATEXT('#_Financial Analysis Bal Sheet'!H20),'#_Financial Analysis Bal Sheet'!H20))-LEN(SUBSTITUTE(IF(_xlfn.ISFORMULA('#_Financial Analysis Bal Sheet'!H20),_xlfn.FORMULATEXT('#_Financial Analysis Bal Sheet'!H20),'#_Financial Analysis Bal Sheet'!H20),"""","")),TRUE,FALSE),"HardQuoteMsg",IF(LEN(IF(_xlfn.ISFORMULA('Financial Analysis Bal Sheet'!H20),_xlfn.FORMULATEXT('Financial Analysis Bal Sheet'!H20),'Financial Analysis Bal Sheet'!H20))-LEN(SUBSTITUTE(IF(_xlfn.ISFORMULA('Financial Analysis Bal Sheet'!H20),_xlfn.FORMULATEXT('Financial Analysis Bal Sheet'!H20),'Financial Analysis Bal Sheet'!H20),"$",""))&lt;0.5*(LEN(IF(_xlfn.ISFORMULA('#_Financial Analysis Bal Sheet'!H20),_xlfn.FORMULATEXT('#_Financial Analysis Bal Sheet'!H20),'#_Financial Analysis Bal Sheet'!H20))-LEN(SUBSTITUTE(IF(_xlfn.ISFORMULA('#_Financial Analysis Bal Sheet'!H20),_xlfn.FORMULATEXT('#_Financial Analysis Bal Sheet'!H20),'#_Financial Analysis Bal Sheet'!H20),"$",""))),TRUE,FALSE),"MissingAbsMsg",TRUE,"PerfectMsg")</f>
        <v/>
      </c>
    </row>
    <row r="21" spans="2:8" x14ac:dyDescent="0.15">
      <c r="B21" s="176">
        <v>0</v>
      </c>
      <c r="C21" s="191">
        <v>0</v>
      </c>
      <c r="D21" s="192" t="str">
        <f ca="1">_xlfn.IFS(ISBLANK('Financial Analysis Bal Sheet'!D21),"",IF(NOT(ISNA('#_Financial Analysis Bal Sheet'!D21)),IF(ISNA('Financial Analysis Bal Sheet'!D21),TRUE,FALSE),FALSE),"StuNAMsg",IF(AND(ISNA('#_Financial Analysis Bal Sheet'!D21),ISNA('Financial Analysis Bal Sheet'!D21)),TRUE,FALSE),"PerfectMsg",IF(NOT(ISERROR('#_Financial Analysis Bal Sheet'!D21)),IF(ISERROR('Financial Analysis Bal Sheet'!D21),TRUE,FALSE),FALSE),"StuErrorMsg",IF(TYPE('#_Financial Analysis Bal Sheet'!D21)&lt;&gt;TYPE('Financial Analysis Bal Sheet'!D21),TRUE,FALSE),"WrongTypeMsg",IF(_xlfn.ISFORMULA('#_Financial Analysis Bal Sheet'!D21),IF(NOT(_xlfn.ISFORMULA('Financial Analysis Bal Sheet'!D21)),TRUE),FALSE),"MissingFormulaMsg",IF(NOT(AND(ISNUMBER(FIND("[",_xlfn.FORMULATEXT('#_Financial Analysis Bal Sheet'!D21))),ISNUMBER(FIND("!",_xlfn.FORMULATEXT('#_Financial Analysis Bal Sheet'!D21))))),AND(ISNUMBER(FIND("[",_xlfn.FORMULATEXT('Financial Analysis Bal Sheet'!D21))),ISNUMBER(FIND("!",_xlfn.FORMULATEXT('Financial Analysis Bal Sheet'!D21)))),FALSE),"ExternalRefsMsg",IF(ISNUMBER('#_Financial Analysis Bal Sheet'!D21),IF(ABS('#_Financial Analysis Bal Sheet'!D21-'Financial Analysis Bal Sheet'!D21)&gt;0.00001,TRUE,FALSE),IF('#_Financial Analysis Bal Sheet'!D21&lt;&gt;'Financial Analysis Bal Sheet'!D21,TRUE,FALSE)),IF(ISNUMBER('#_Financial Analysis Bal Sheet'!D21),IF('#_Financial Analysis Bal Sheet'!D21&gt;'Financial Analysis Bal Sheet'!D21,"TooLow","TooHigh"),"WrongAnswer"),NOT(_xlfn.ISFORMULA('#_Financial Analysis Bal Sheet'!D21)),"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Sheet'!D21),_xlfn.FORMULATEXT('Financial Analysis Bal Sheet'!D21),'Financial Analysis Bal Sheet'!D21),"9","#"),"8","#"),"7","#"),"6","#"),"5","#"),"4","#"),"3","#"),"2","#"),"1","#"),"0","#"),"$",""),"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Sheet'!D21),_xlfn.FORMULATEXT('Financial Analysis Bal Sheet'!D21),'Financial Analysis Bal Sheet'!D21),"9","#"),"8","#"),"7","#"),"6","#"),"5","#"),"4","#"),"3","#"),"2","#"),"1","#"),"0","#"),"$",""),"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Sheet'!D21),_xlfn.FORMULATEXT('#_Financial Analysis Bal Sheet'!D21),'#_Financial Analysis Bal Sheet'!D21),"9","#"),"8","#"),"7","#"),"6","#"),"5","#"),"4","#"),"3","#"),"2","#"),"1","#"),"0","#"),"$",""),"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Sheet'!D21),_xlfn.FORMULATEXT('#_Financial Analysis Bal Sheet'!D21),'#_Financial Analysis Bal Sheet'!D21),"9","#"),"8","#"),"7","#"),"6","#"),"5","#"),"4","#"),"3","#"),"2","#"),"1","#"),"0","#"),"$","")," ",""),",","@"),"&gt;","@"),"&lt;","@"),"=","@"),")","@"),"(","@"),"^","@"),"/","@"),"+","@"),"*","@"),"-","@"),"@#","")))/2,TRUE,FALSE),"HardCodeMsg",IF(LEN(IF(_xlfn.ISFORMULA('Financial Analysis Bal Sheet'!D21),_xlfn.FORMULATEXT('Financial Analysis Bal Sheet'!D21),'Financial Analysis Bal Sheet'!D21))-LEN(SUBSTITUTE(IF(_xlfn.ISFORMULA('Financial Analysis Bal Sheet'!D21),_xlfn.FORMULATEXT('Financial Analysis Bal Sheet'!D21),'Financial Analysis Bal Sheet'!D21),"""",""))&gt;LEN(IF(_xlfn.ISFORMULA('#_Financial Analysis Bal Sheet'!D21),_xlfn.FORMULATEXT('#_Financial Analysis Bal Sheet'!D21),'#_Financial Analysis Bal Sheet'!D21))-LEN(SUBSTITUTE(IF(_xlfn.ISFORMULA('#_Financial Analysis Bal Sheet'!D21),_xlfn.FORMULATEXT('#_Financial Analysis Bal Sheet'!D21),'#_Financial Analysis Bal Sheet'!D21),"""","")),TRUE,FALSE),"HardQuoteMsg",IF(LEN(IF(_xlfn.ISFORMULA('Financial Analysis Bal Sheet'!D21),_xlfn.FORMULATEXT('Financial Analysis Bal Sheet'!D21),'Financial Analysis Bal Sheet'!D21))-LEN(SUBSTITUTE(IF(_xlfn.ISFORMULA('Financial Analysis Bal Sheet'!D21),_xlfn.FORMULATEXT('Financial Analysis Bal Sheet'!D21),'Financial Analysis Bal Sheet'!D21),"$",""))&lt;0.5*(LEN(IF(_xlfn.ISFORMULA('#_Financial Analysis Bal Sheet'!D21),_xlfn.FORMULATEXT('#_Financial Analysis Bal Sheet'!D21),'#_Financial Analysis Bal Sheet'!D21))-LEN(SUBSTITUTE(IF(_xlfn.ISFORMULA('#_Financial Analysis Bal Sheet'!D21),_xlfn.FORMULATEXT('#_Financial Analysis Bal Sheet'!D21),'#_Financial Analysis Bal Sheet'!D21),"$",""))),TRUE,FALSE),"MissingAbsMsg",TRUE,"PerfectMsg")</f>
        <v/>
      </c>
      <c r="E21" s="191">
        <v>0</v>
      </c>
      <c r="F21" s="192" t="str">
        <f ca="1">_xlfn.IFS(ISBLANK('Financial Analysis Bal Sheet'!F21),"",IF(NOT(ISNA('#_Financial Analysis Bal Sheet'!F21)),IF(ISNA('Financial Analysis Bal Sheet'!F21),TRUE,FALSE),FALSE),"StuNAMsg",IF(AND(ISNA('#_Financial Analysis Bal Sheet'!F21),ISNA('Financial Analysis Bal Sheet'!F21)),TRUE,FALSE),"PerfectMsg",IF(NOT(ISERROR('#_Financial Analysis Bal Sheet'!F21)),IF(ISERROR('Financial Analysis Bal Sheet'!F21),TRUE,FALSE),FALSE),"StuErrorMsg",IF(TYPE('#_Financial Analysis Bal Sheet'!F21)&lt;&gt;TYPE('Financial Analysis Bal Sheet'!F21),TRUE,FALSE),"WrongTypeMsg",IF(_xlfn.ISFORMULA('#_Financial Analysis Bal Sheet'!F21),IF(NOT(_xlfn.ISFORMULA('Financial Analysis Bal Sheet'!F21)),TRUE),FALSE),"MissingFormulaMsg",IF(NOT(AND(ISNUMBER(FIND("[",_xlfn.FORMULATEXT('#_Financial Analysis Bal Sheet'!F21))),ISNUMBER(FIND("!",_xlfn.FORMULATEXT('#_Financial Analysis Bal Sheet'!F21))))),AND(ISNUMBER(FIND("[",_xlfn.FORMULATEXT('Financial Analysis Bal Sheet'!F21))),ISNUMBER(FIND("!",_xlfn.FORMULATEXT('Financial Analysis Bal Sheet'!F21)))),FALSE),"ExternalRefsMsg",IF(ISNUMBER('#_Financial Analysis Bal Sheet'!F21),IF(ABS('#_Financial Analysis Bal Sheet'!F21-'Financial Analysis Bal Sheet'!F21)&gt;0.00001,TRUE,FALSE),IF('#_Financial Analysis Bal Sheet'!F21&lt;&gt;'Financial Analysis Bal Sheet'!F21,TRUE,FALSE)),IF(ISNUMBER('#_Financial Analysis Bal Sheet'!F21),IF('#_Financial Analysis Bal Sheet'!F21&gt;'Financial Analysis Bal Sheet'!F21,"TooLow","TooHigh"),"WrongAnswer"),NOT(_xlfn.ISFORMULA('#_Financial Analysis Bal Sheet'!F21)),"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Sheet'!F21),_xlfn.FORMULATEXT('Financial Analysis Bal Sheet'!F21),'Financial Analysis Bal Sheet'!F21),"9","#"),"8","#"),"7","#"),"6","#"),"5","#"),"4","#"),"3","#"),"2","#"),"1","#"),"0","#"),"$",""),"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Sheet'!F21),_xlfn.FORMULATEXT('Financial Analysis Bal Sheet'!F21),'Financial Analysis Bal Sheet'!F21),"9","#"),"8","#"),"7","#"),"6","#"),"5","#"),"4","#"),"3","#"),"2","#"),"1","#"),"0","#"),"$",""),"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Sheet'!F21),_xlfn.FORMULATEXT('#_Financial Analysis Bal Sheet'!F21),'#_Financial Analysis Bal Sheet'!F21),"9","#"),"8","#"),"7","#"),"6","#"),"5","#"),"4","#"),"3","#"),"2","#"),"1","#"),"0","#"),"$",""),"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Sheet'!F21),_xlfn.FORMULATEXT('#_Financial Analysis Bal Sheet'!F21),'#_Financial Analysis Bal Sheet'!F21),"9","#"),"8","#"),"7","#"),"6","#"),"5","#"),"4","#"),"3","#"),"2","#"),"1","#"),"0","#"),"$","")," ",""),",","@"),"&gt;","@"),"&lt;","@"),"=","@"),")","@"),"(","@"),"^","@"),"/","@"),"+","@"),"*","@"),"-","@"),"@#","")))/2,TRUE,FALSE),"HardCodeMsg",IF(LEN(IF(_xlfn.ISFORMULA('Financial Analysis Bal Sheet'!F21),_xlfn.FORMULATEXT('Financial Analysis Bal Sheet'!F21),'Financial Analysis Bal Sheet'!F21))-LEN(SUBSTITUTE(IF(_xlfn.ISFORMULA('Financial Analysis Bal Sheet'!F21),_xlfn.FORMULATEXT('Financial Analysis Bal Sheet'!F21),'Financial Analysis Bal Sheet'!F21),"""",""))&gt;LEN(IF(_xlfn.ISFORMULA('#_Financial Analysis Bal Sheet'!F21),_xlfn.FORMULATEXT('#_Financial Analysis Bal Sheet'!F21),'#_Financial Analysis Bal Sheet'!F21))-LEN(SUBSTITUTE(IF(_xlfn.ISFORMULA('#_Financial Analysis Bal Sheet'!F21),_xlfn.FORMULATEXT('#_Financial Analysis Bal Sheet'!F21),'#_Financial Analysis Bal Sheet'!F21),"""","")),TRUE,FALSE),"HardQuoteMsg",IF(LEN(IF(_xlfn.ISFORMULA('Financial Analysis Bal Sheet'!F21),_xlfn.FORMULATEXT('Financial Analysis Bal Sheet'!F21),'Financial Analysis Bal Sheet'!F21))-LEN(SUBSTITUTE(IF(_xlfn.ISFORMULA('Financial Analysis Bal Sheet'!F21),_xlfn.FORMULATEXT('Financial Analysis Bal Sheet'!F21),'Financial Analysis Bal Sheet'!F21),"$",""))&lt;0.5*(LEN(IF(_xlfn.ISFORMULA('#_Financial Analysis Bal Sheet'!F21),_xlfn.FORMULATEXT('#_Financial Analysis Bal Sheet'!F21),'#_Financial Analysis Bal Sheet'!F21))-LEN(SUBSTITUTE(IF(_xlfn.ISFORMULA('#_Financial Analysis Bal Sheet'!F21),_xlfn.FORMULATEXT('#_Financial Analysis Bal Sheet'!F21),'#_Financial Analysis Bal Sheet'!F21),"$",""))),TRUE,FALSE),"MissingAbsMsg",TRUE,"PerfectMsg")</f>
        <v/>
      </c>
      <c r="G21" s="193" t="str">
        <f ca="1">_xlfn.IFS(ISBLANK('Financial Analysis Bal Sheet'!G21),"",IF(NOT(ISNA('#_Financial Analysis Bal Sheet'!G21)),IF(ISNA('Financial Analysis Bal Sheet'!G21),TRUE,FALSE),FALSE),"StuNAMsg",IF(AND(ISNA('#_Financial Analysis Bal Sheet'!G21),ISNA('Financial Analysis Bal Sheet'!G21)),TRUE,FALSE),"PerfectMsg",IF(NOT(ISERROR('#_Financial Analysis Bal Sheet'!G21)),IF(ISERROR('Financial Analysis Bal Sheet'!G21),TRUE,FALSE),FALSE),"StuErrorMsg",IF(TYPE('#_Financial Analysis Bal Sheet'!G21)&lt;&gt;TYPE('Financial Analysis Bal Sheet'!G21),TRUE,FALSE),"WrongTypeMsg",IF(_xlfn.ISFORMULA('#_Financial Analysis Bal Sheet'!G21),IF(NOT(_xlfn.ISFORMULA('Financial Analysis Bal Sheet'!G21)),TRUE),FALSE),"MissingFormulaMsg",IF(NOT(AND(ISNUMBER(FIND("[",_xlfn.FORMULATEXT('#_Financial Analysis Bal Sheet'!G21))),ISNUMBER(FIND("!",_xlfn.FORMULATEXT('#_Financial Analysis Bal Sheet'!G21))))),AND(ISNUMBER(FIND("[",_xlfn.FORMULATEXT('Financial Analysis Bal Sheet'!G21))),ISNUMBER(FIND("!",_xlfn.FORMULATEXT('Financial Analysis Bal Sheet'!G21)))),FALSE),"ExternalRefsMsg",IF(ISNUMBER('#_Financial Analysis Bal Sheet'!G21),IF(ABS('#_Financial Analysis Bal Sheet'!G21-'Financial Analysis Bal Sheet'!G21)&gt;0.00001,TRUE,FALSE),IF('#_Financial Analysis Bal Sheet'!G21&lt;&gt;'Financial Analysis Bal Sheet'!G21,TRUE,FALSE)),IF(ISNUMBER('#_Financial Analysis Bal Sheet'!G21),IF('#_Financial Analysis Bal Sheet'!G21&gt;'Financial Analysis Bal Sheet'!G21,"TooLow","TooHigh"),"WrongAnswer"),NOT(_xlfn.ISFORMULA('#_Financial Analysis Bal Sheet'!G21)),"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Sheet'!G21),_xlfn.FORMULATEXT('Financial Analysis Bal Sheet'!G21),'Financial Analysis Bal Sheet'!G21),"9","#"),"8","#"),"7","#"),"6","#"),"5","#"),"4","#"),"3","#"),"2","#"),"1","#"),"0","#"),"$",""),"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Sheet'!G21),_xlfn.FORMULATEXT('Financial Analysis Bal Sheet'!G21),'Financial Analysis Bal Sheet'!G21),"9","#"),"8","#"),"7","#"),"6","#"),"5","#"),"4","#"),"3","#"),"2","#"),"1","#"),"0","#"),"$",""),"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Sheet'!G21),_xlfn.FORMULATEXT('#_Financial Analysis Bal Sheet'!G21),'#_Financial Analysis Bal Sheet'!G21),"9","#"),"8","#"),"7","#"),"6","#"),"5","#"),"4","#"),"3","#"),"2","#"),"1","#"),"0","#"),"$",""),"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Sheet'!G21),_xlfn.FORMULATEXT('#_Financial Analysis Bal Sheet'!G21),'#_Financial Analysis Bal Sheet'!G21),"9","#"),"8","#"),"7","#"),"6","#"),"5","#"),"4","#"),"3","#"),"2","#"),"1","#"),"0","#"),"$","")," ",""),",","@"),"&gt;","@"),"&lt;","@"),"=","@"),")","@"),"(","@"),"^","@"),"/","@"),"+","@"),"*","@"),"-","@"),"@#","")))/2,TRUE,FALSE),"HardCodeMsg",IF(LEN(IF(_xlfn.ISFORMULA('Financial Analysis Bal Sheet'!G21),_xlfn.FORMULATEXT('Financial Analysis Bal Sheet'!G21),'Financial Analysis Bal Sheet'!G21))-LEN(SUBSTITUTE(IF(_xlfn.ISFORMULA('Financial Analysis Bal Sheet'!G21),_xlfn.FORMULATEXT('Financial Analysis Bal Sheet'!G21),'Financial Analysis Bal Sheet'!G21),"""",""))&gt;LEN(IF(_xlfn.ISFORMULA('#_Financial Analysis Bal Sheet'!G21),_xlfn.FORMULATEXT('#_Financial Analysis Bal Sheet'!G21),'#_Financial Analysis Bal Sheet'!G21))-LEN(SUBSTITUTE(IF(_xlfn.ISFORMULA('#_Financial Analysis Bal Sheet'!G21),_xlfn.FORMULATEXT('#_Financial Analysis Bal Sheet'!G21),'#_Financial Analysis Bal Sheet'!G21),"""","")),TRUE,FALSE),"HardQuoteMsg",IF(LEN(IF(_xlfn.ISFORMULA('Financial Analysis Bal Sheet'!G21),_xlfn.FORMULATEXT('Financial Analysis Bal Sheet'!G21),'Financial Analysis Bal Sheet'!G21))-LEN(SUBSTITUTE(IF(_xlfn.ISFORMULA('Financial Analysis Bal Sheet'!G21),_xlfn.FORMULATEXT('Financial Analysis Bal Sheet'!G21),'Financial Analysis Bal Sheet'!G21),"$",""))&lt;0.5*(LEN(IF(_xlfn.ISFORMULA('#_Financial Analysis Bal Sheet'!G21),_xlfn.FORMULATEXT('#_Financial Analysis Bal Sheet'!G21),'#_Financial Analysis Bal Sheet'!G21))-LEN(SUBSTITUTE(IF(_xlfn.ISFORMULA('#_Financial Analysis Bal Sheet'!G21),_xlfn.FORMULATEXT('#_Financial Analysis Bal Sheet'!G21),'#_Financial Analysis Bal Sheet'!G21),"$",""))),TRUE,FALSE),"MissingAbsMsg",TRUE,"PerfectMsg")</f>
        <v/>
      </c>
      <c r="H21" s="194" t="str">
        <f ca="1">_xlfn.IFS(ISBLANK('Financial Analysis Bal Sheet'!H21),"",IF(NOT(ISNA('#_Financial Analysis Bal Sheet'!H21)),IF(ISNA('Financial Analysis Bal Sheet'!H21),TRUE,FALSE),FALSE),"StuNAMsg",IF(AND(ISNA('#_Financial Analysis Bal Sheet'!H21),ISNA('Financial Analysis Bal Sheet'!H21)),TRUE,FALSE),"PerfectMsg",IF(NOT(ISERROR('#_Financial Analysis Bal Sheet'!H21)),IF(ISERROR('Financial Analysis Bal Sheet'!H21),TRUE,FALSE),FALSE),"StuErrorMsg",IF(TYPE('#_Financial Analysis Bal Sheet'!H21)&lt;&gt;TYPE('Financial Analysis Bal Sheet'!H21),TRUE,FALSE),"WrongTypeMsg",IF(_xlfn.ISFORMULA('#_Financial Analysis Bal Sheet'!H21),IF(NOT(_xlfn.ISFORMULA('Financial Analysis Bal Sheet'!H21)),TRUE),FALSE),"MissingFormulaMsg",IF(NOT(AND(ISNUMBER(FIND("[",_xlfn.FORMULATEXT('#_Financial Analysis Bal Sheet'!H21))),ISNUMBER(FIND("!",_xlfn.FORMULATEXT('#_Financial Analysis Bal Sheet'!H21))))),AND(ISNUMBER(FIND("[",_xlfn.FORMULATEXT('Financial Analysis Bal Sheet'!H21))),ISNUMBER(FIND("!",_xlfn.FORMULATEXT('Financial Analysis Bal Sheet'!H21)))),FALSE),"ExternalRefsMsg",IF(ISNUMBER('#_Financial Analysis Bal Sheet'!H21),IF(ABS('#_Financial Analysis Bal Sheet'!H21-'Financial Analysis Bal Sheet'!H21)&gt;0.00001,TRUE,FALSE),IF('#_Financial Analysis Bal Sheet'!H21&lt;&gt;'Financial Analysis Bal Sheet'!H21,TRUE,FALSE)),IF(ISNUMBER('#_Financial Analysis Bal Sheet'!H21),IF('#_Financial Analysis Bal Sheet'!H21&gt;'Financial Analysis Bal Sheet'!H21,"TooLow","TooHigh"),"WrongAnswer"),NOT(_xlfn.ISFORMULA('#_Financial Analysis Bal Sheet'!H21)),"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Sheet'!H21),_xlfn.FORMULATEXT('Financial Analysis Bal Sheet'!H21),'Financial Analysis Bal Sheet'!H21),"9","#"),"8","#"),"7","#"),"6","#"),"5","#"),"4","#"),"3","#"),"2","#"),"1","#"),"0","#"),"$",""),"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Sheet'!H21),_xlfn.FORMULATEXT('Financial Analysis Bal Sheet'!H21),'Financial Analysis Bal Sheet'!H21),"9","#"),"8","#"),"7","#"),"6","#"),"5","#"),"4","#"),"3","#"),"2","#"),"1","#"),"0","#"),"$",""),"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Sheet'!H21),_xlfn.FORMULATEXT('#_Financial Analysis Bal Sheet'!H21),'#_Financial Analysis Bal Sheet'!H21),"9","#"),"8","#"),"7","#"),"6","#"),"5","#"),"4","#"),"3","#"),"2","#"),"1","#"),"0","#"),"$",""),"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Sheet'!H21),_xlfn.FORMULATEXT('#_Financial Analysis Bal Sheet'!H21),'#_Financial Analysis Bal Sheet'!H21),"9","#"),"8","#"),"7","#"),"6","#"),"5","#"),"4","#"),"3","#"),"2","#"),"1","#"),"0","#"),"$","")," ",""),",","@"),"&gt;","@"),"&lt;","@"),"=","@"),")","@"),"(","@"),"^","@"),"/","@"),"+","@"),"*","@"),"-","@"),"@#","")))/2,TRUE,FALSE),"HardCodeMsg",IF(LEN(IF(_xlfn.ISFORMULA('Financial Analysis Bal Sheet'!H21),_xlfn.FORMULATEXT('Financial Analysis Bal Sheet'!H21),'Financial Analysis Bal Sheet'!H21))-LEN(SUBSTITUTE(IF(_xlfn.ISFORMULA('Financial Analysis Bal Sheet'!H21),_xlfn.FORMULATEXT('Financial Analysis Bal Sheet'!H21),'Financial Analysis Bal Sheet'!H21),"""",""))&gt;LEN(IF(_xlfn.ISFORMULA('#_Financial Analysis Bal Sheet'!H21),_xlfn.FORMULATEXT('#_Financial Analysis Bal Sheet'!H21),'#_Financial Analysis Bal Sheet'!H21))-LEN(SUBSTITUTE(IF(_xlfn.ISFORMULA('#_Financial Analysis Bal Sheet'!H21),_xlfn.FORMULATEXT('#_Financial Analysis Bal Sheet'!H21),'#_Financial Analysis Bal Sheet'!H21),"""","")),TRUE,FALSE),"HardQuoteMsg",IF(LEN(IF(_xlfn.ISFORMULA('Financial Analysis Bal Sheet'!H21),_xlfn.FORMULATEXT('Financial Analysis Bal Sheet'!H21),'Financial Analysis Bal Sheet'!H21))-LEN(SUBSTITUTE(IF(_xlfn.ISFORMULA('Financial Analysis Bal Sheet'!H21),_xlfn.FORMULATEXT('Financial Analysis Bal Sheet'!H21),'Financial Analysis Bal Sheet'!H21),"$",""))&lt;0.5*(LEN(IF(_xlfn.ISFORMULA('#_Financial Analysis Bal Sheet'!H21),_xlfn.FORMULATEXT('#_Financial Analysis Bal Sheet'!H21),'#_Financial Analysis Bal Sheet'!H21))-LEN(SUBSTITUTE(IF(_xlfn.ISFORMULA('#_Financial Analysis Bal Sheet'!H21),_xlfn.FORMULATEXT('#_Financial Analysis Bal Sheet'!H21),'#_Financial Analysis Bal Sheet'!H21),"$",""))),TRUE,FALSE),"MissingAbsMsg",TRUE,"PerfectMsg")</f>
        <v/>
      </c>
    </row>
    <row r="22" spans="2:8" x14ac:dyDescent="0.15">
      <c r="B22" s="199">
        <v>0</v>
      </c>
      <c r="C22" s="191">
        <v>0</v>
      </c>
      <c r="D22" s="192" t="str">
        <f ca="1">_xlfn.IFS(ISBLANK('Financial Analysis Bal Sheet'!D22),"",IF(NOT(ISNA('#_Financial Analysis Bal Sheet'!D22)),IF(ISNA('Financial Analysis Bal Sheet'!D22),TRUE,FALSE),FALSE),"StuNAMsg",IF(AND(ISNA('#_Financial Analysis Bal Sheet'!D22),ISNA('Financial Analysis Bal Sheet'!D22)),TRUE,FALSE),"PerfectMsg",IF(NOT(ISERROR('#_Financial Analysis Bal Sheet'!D22)),IF(ISERROR('Financial Analysis Bal Sheet'!D22),TRUE,FALSE),FALSE),"StuErrorMsg",IF(TYPE('#_Financial Analysis Bal Sheet'!D22)&lt;&gt;TYPE('Financial Analysis Bal Sheet'!D22),TRUE,FALSE),"WrongTypeMsg",IF(_xlfn.ISFORMULA('#_Financial Analysis Bal Sheet'!D22),IF(NOT(_xlfn.ISFORMULA('Financial Analysis Bal Sheet'!D22)),TRUE),FALSE),"MissingFormulaMsg",IF(NOT(AND(ISNUMBER(FIND("[",_xlfn.FORMULATEXT('#_Financial Analysis Bal Sheet'!D22))),ISNUMBER(FIND("!",_xlfn.FORMULATEXT('#_Financial Analysis Bal Sheet'!D22))))),AND(ISNUMBER(FIND("[",_xlfn.FORMULATEXT('Financial Analysis Bal Sheet'!D22))),ISNUMBER(FIND("!",_xlfn.FORMULATEXT('Financial Analysis Bal Sheet'!D22)))),FALSE),"ExternalRefsMsg",IF(ISNUMBER('#_Financial Analysis Bal Sheet'!D22),IF(ABS('#_Financial Analysis Bal Sheet'!D22-'Financial Analysis Bal Sheet'!D22)&gt;0.00001,TRUE,FALSE),IF('#_Financial Analysis Bal Sheet'!D22&lt;&gt;'Financial Analysis Bal Sheet'!D22,TRUE,FALSE)),IF(ISNUMBER('#_Financial Analysis Bal Sheet'!D22),IF('#_Financial Analysis Bal Sheet'!D22&gt;'Financial Analysis Bal Sheet'!D22,"TooLow","TooHigh"),"WrongAnswer"),NOT(_xlfn.ISFORMULA('#_Financial Analysis Bal Sheet'!D22)),"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Sheet'!D22),_xlfn.FORMULATEXT('Financial Analysis Bal Sheet'!D22),'Financial Analysis Bal Sheet'!D22),"9","#"),"8","#"),"7","#"),"6","#"),"5","#"),"4","#"),"3","#"),"2","#"),"1","#"),"0","#"),"$",""),"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Sheet'!D22),_xlfn.FORMULATEXT('Financial Analysis Bal Sheet'!D22),'Financial Analysis Bal Sheet'!D22),"9","#"),"8","#"),"7","#"),"6","#"),"5","#"),"4","#"),"3","#"),"2","#"),"1","#"),"0","#"),"$",""),"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Sheet'!D22),_xlfn.FORMULATEXT('#_Financial Analysis Bal Sheet'!D22),'#_Financial Analysis Bal Sheet'!D22),"9","#"),"8","#"),"7","#"),"6","#"),"5","#"),"4","#"),"3","#"),"2","#"),"1","#"),"0","#"),"$",""),"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Sheet'!D22),_xlfn.FORMULATEXT('#_Financial Analysis Bal Sheet'!D22),'#_Financial Analysis Bal Sheet'!D22),"9","#"),"8","#"),"7","#"),"6","#"),"5","#"),"4","#"),"3","#"),"2","#"),"1","#"),"0","#"),"$","")," ",""),",","@"),"&gt;","@"),"&lt;","@"),"=","@"),")","@"),"(","@"),"^","@"),"/","@"),"+","@"),"*","@"),"-","@"),"@#","")))/2,TRUE,FALSE),"HardCodeMsg",IF(LEN(IF(_xlfn.ISFORMULA('Financial Analysis Bal Sheet'!D22),_xlfn.FORMULATEXT('Financial Analysis Bal Sheet'!D22),'Financial Analysis Bal Sheet'!D22))-LEN(SUBSTITUTE(IF(_xlfn.ISFORMULA('Financial Analysis Bal Sheet'!D22),_xlfn.FORMULATEXT('Financial Analysis Bal Sheet'!D22),'Financial Analysis Bal Sheet'!D22),"""",""))&gt;LEN(IF(_xlfn.ISFORMULA('#_Financial Analysis Bal Sheet'!D22),_xlfn.FORMULATEXT('#_Financial Analysis Bal Sheet'!D22),'#_Financial Analysis Bal Sheet'!D22))-LEN(SUBSTITUTE(IF(_xlfn.ISFORMULA('#_Financial Analysis Bal Sheet'!D22),_xlfn.FORMULATEXT('#_Financial Analysis Bal Sheet'!D22),'#_Financial Analysis Bal Sheet'!D22),"""","")),TRUE,FALSE),"HardQuoteMsg",IF(LEN(IF(_xlfn.ISFORMULA('Financial Analysis Bal Sheet'!D22),_xlfn.FORMULATEXT('Financial Analysis Bal Sheet'!D22),'Financial Analysis Bal Sheet'!D22))-LEN(SUBSTITUTE(IF(_xlfn.ISFORMULA('Financial Analysis Bal Sheet'!D22),_xlfn.FORMULATEXT('Financial Analysis Bal Sheet'!D22),'Financial Analysis Bal Sheet'!D22),"$",""))&lt;0.5*(LEN(IF(_xlfn.ISFORMULA('#_Financial Analysis Bal Sheet'!D22),_xlfn.FORMULATEXT('#_Financial Analysis Bal Sheet'!D22),'#_Financial Analysis Bal Sheet'!D22))-LEN(SUBSTITUTE(IF(_xlfn.ISFORMULA('#_Financial Analysis Bal Sheet'!D22),_xlfn.FORMULATEXT('#_Financial Analysis Bal Sheet'!D22),'#_Financial Analysis Bal Sheet'!D22),"$",""))),TRUE,FALSE),"MissingAbsMsg",TRUE,"PerfectMsg")</f>
        <v/>
      </c>
      <c r="E22" s="191">
        <v>0</v>
      </c>
      <c r="F22" s="192" t="str">
        <f ca="1">_xlfn.IFS(ISBLANK('Financial Analysis Bal Sheet'!F22),"",IF(NOT(ISNA('#_Financial Analysis Bal Sheet'!F22)),IF(ISNA('Financial Analysis Bal Sheet'!F22),TRUE,FALSE),FALSE),"StuNAMsg",IF(AND(ISNA('#_Financial Analysis Bal Sheet'!F22),ISNA('Financial Analysis Bal Sheet'!F22)),TRUE,FALSE),"PerfectMsg",IF(NOT(ISERROR('#_Financial Analysis Bal Sheet'!F22)),IF(ISERROR('Financial Analysis Bal Sheet'!F22),TRUE,FALSE),FALSE),"StuErrorMsg",IF(TYPE('#_Financial Analysis Bal Sheet'!F22)&lt;&gt;TYPE('Financial Analysis Bal Sheet'!F22),TRUE,FALSE),"WrongTypeMsg",IF(_xlfn.ISFORMULA('#_Financial Analysis Bal Sheet'!F22),IF(NOT(_xlfn.ISFORMULA('Financial Analysis Bal Sheet'!F22)),TRUE),FALSE),"MissingFormulaMsg",IF(NOT(AND(ISNUMBER(FIND("[",_xlfn.FORMULATEXT('#_Financial Analysis Bal Sheet'!F22))),ISNUMBER(FIND("!",_xlfn.FORMULATEXT('#_Financial Analysis Bal Sheet'!F22))))),AND(ISNUMBER(FIND("[",_xlfn.FORMULATEXT('Financial Analysis Bal Sheet'!F22))),ISNUMBER(FIND("!",_xlfn.FORMULATEXT('Financial Analysis Bal Sheet'!F22)))),FALSE),"ExternalRefsMsg",IF(ISNUMBER('#_Financial Analysis Bal Sheet'!F22),IF(ABS('#_Financial Analysis Bal Sheet'!F22-'Financial Analysis Bal Sheet'!F22)&gt;0.00001,TRUE,FALSE),IF('#_Financial Analysis Bal Sheet'!F22&lt;&gt;'Financial Analysis Bal Sheet'!F22,TRUE,FALSE)),IF(ISNUMBER('#_Financial Analysis Bal Sheet'!F22),IF('#_Financial Analysis Bal Sheet'!F22&gt;'Financial Analysis Bal Sheet'!F22,"TooLow","TooHigh"),"WrongAnswer"),NOT(_xlfn.ISFORMULA('#_Financial Analysis Bal Sheet'!F22)),"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Sheet'!F22),_xlfn.FORMULATEXT('Financial Analysis Bal Sheet'!F22),'Financial Analysis Bal Sheet'!F22),"9","#"),"8","#"),"7","#"),"6","#"),"5","#"),"4","#"),"3","#"),"2","#"),"1","#"),"0","#"),"$",""),"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Sheet'!F22),_xlfn.FORMULATEXT('Financial Analysis Bal Sheet'!F22),'Financial Analysis Bal Sheet'!F22),"9","#"),"8","#"),"7","#"),"6","#"),"5","#"),"4","#"),"3","#"),"2","#"),"1","#"),"0","#"),"$",""),"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Sheet'!F22),_xlfn.FORMULATEXT('#_Financial Analysis Bal Sheet'!F22),'#_Financial Analysis Bal Sheet'!F22),"9","#"),"8","#"),"7","#"),"6","#"),"5","#"),"4","#"),"3","#"),"2","#"),"1","#"),"0","#"),"$",""),"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Sheet'!F22),_xlfn.FORMULATEXT('#_Financial Analysis Bal Sheet'!F22),'#_Financial Analysis Bal Sheet'!F22),"9","#"),"8","#"),"7","#"),"6","#"),"5","#"),"4","#"),"3","#"),"2","#"),"1","#"),"0","#"),"$","")," ",""),",","@"),"&gt;","@"),"&lt;","@"),"=","@"),")","@"),"(","@"),"^","@"),"/","@"),"+","@"),"*","@"),"-","@"),"@#","")))/2,TRUE,FALSE),"HardCodeMsg",IF(LEN(IF(_xlfn.ISFORMULA('Financial Analysis Bal Sheet'!F22),_xlfn.FORMULATEXT('Financial Analysis Bal Sheet'!F22),'Financial Analysis Bal Sheet'!F22))-LEN(SUBSTITUTE(IF(_xlfn.ISFORMULA('Financial Analysis Bal Sheet'!F22),_xlfn.FORMULATEXT('Financial Analysis Bal Sheet'!F22),'Financial Analysis Bal Sheet'!F22),"""",""))&gt;LEN(IF(_xlfn.ISFORMULA('#_Financial Analysis Bal Sheet'!F22),_xlfn.FORMULATEXT('#_Financial Analysis Bal Sheet'!F22),'#_Financial Analysis Bal Sheet'!F22))-LEN(SUBSTITUTE(IF(_xlfn.ISFORMULA('#_Financial Analysis Bal Sheet'!F22),_xlfn.FORMULATEXT('#_Financial Analysis Bal Sheet'!F22),'#_Financial Analysis Bal Sheet'!F22),"""","")),TRUE,FALSE),"HardQuoteMsg",IF(LEN(IF(_xlfn.ISFORMULA('Financial Analysis Bal Sheet'!F22),_xlfn.FORMULATEXT('Financial Analysis Bal Sheet'!F22),'Financial Analysis Bal Sheet'!F22))-LEN(SUBSTITUTE(IF(_xlfn.ISFORMULA('Financial Analysis Bal Sheet'!F22),_xlfn.FORMULATEXT('Financial Analysis Bal Sheet'!F22),'Financial Analysis Bal Sheet'!F22),"$",""))&lt;0.5*(LEN(IF(_xlfn.ISFORMULA('#_Financial Analysis Bal Sheet'!F22),_xlfn.FORMULATEXT('#_Financial Analysis Bal Sheet'!F22),'#_Financial Analysis Bal Sheet'!F22))-LEN(SUBSTITUTE(IF(_xlfn.ISFORMULA('#_Financial Analysis Bal Sheet'!F22),_xlfn.FORMULATEXT('#_Financial Analysis Bal Sheet'!F22),'#_Financial Analysis Bal Sheet'!F22),"$",""))),TRUE,FALSE),"MissingAbsMsg",TRUE,"PerfectMsg")</f>
        <v/>
      </c>
      <c r="G22" s="193" t="str">
        <f ca="1">_xlfn.IFS(ISBLANK('Financial Analysis Bal Sheet'!G22),"",IF(NOT(ISNA('#_Financial Analysis Bal Sheet'!G22)),IF(ISNA('Financial Analysis Bal Sheet'!G22),TRUE,FALSE),FALSE),"StuNAMsg",IF(AND(ISNA('#_Financial Analysis Bal Sheet'!G22),ISNA('Financial Analysis Bal Sheet'!G22)),TRUE,FALSE),"PerfectMsg",IF(NOT(ISERROR('#_Financial Analysis Bal Sheet'!G22)),IF(ISERROR('Financial Analysis Bal Sheet'!G22),TRUE,FALSE),FALSE),"StuErrorMsg",IF(TYPE('#_Financial Analysis Bal Sheet'!G22)&lt;&gt;TYPE('Financial Analysis Bal Sheet'!G22),TRUE,FALSE),"WrongTypeMsg",IF(_xlfn.ISFORMULA('#_Financial Analysis Bal Sheet'!G22),IF(NOT(_xlfn.ISFORMULA('Financial Analysis Bal Sheet'!G22)),TRUE),FALSE),"MissingFormulaMsg",IF(NOT(AND(ISNUMBER(FIND("[",_xlfn.FORMULATEXT('#_Financial Analysis Bal Sheet'!G22))),ISNUMBER(FIND("!",_xlfn.FORMULATEXT('#_Financial Analysis Bal Sheet'!G22))))),AND(ISNUMBER(FIND("[",_xlfn.FORMULATEXT('Financial Analysis Bal Sheet'!G22))),ISNUMBER(FIND("!",_xlfn.FORMULATEXT('Financial Analysis Bal Sheet'!G22)))),FALSE),"ExternalRefsMsg",IF(ISNUMBER('#_Financial Analysis Bal Sheet'!G22),IF(ABS('#_Financial Analysis Bal Sheet'!G22-'Financial Analysis Bal Sheet'!G22)&gt;0.00001,TRUE,FALSE),IF('#_Financial Analysis Bal Sheet'!G22&lt;&gt;'Financial Analysis Bal Sheet'!G22,TRUE,FALSE)),IF(ISNUMBER('#_Financial Analysis Bal Sheet'!G22),IF('#_Financial Analysis Bal Sheet'!G22&gt;'Financial Analysis Bal Sheet'!G22,"TooLow","TooHigh"),"WrongAnswer"),NOT(_xlfn.ISFORMULA('#_Financial Analysis Bal Sheet'!G22)),"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Sheet'!G22),_xlfn.FORMULATEXT('Financial Analysis Bal Sheet'!G22),'Financial Analysis Bal Sheet'!G22),"9","#"),"8","#"),"7","#"),"6","#"),"5","#"),"4","#"),"3","#"),"2","#"),"1","#"),"0","#"),"$",""),"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Sheet'!G22),_xlfn.FORMULATEXT('Financial Analysis Bal Sheet'!G22),'Financial Analysis Bal Sheet'!G22),"9","#"),"8","#"),"7","#"),"6","#"),"5","#"),"4","#"),"3","#"),"2","#"),"1","#"),"0","#"),"$",""),"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Sheet'!G22),_xlfn.FORMULATEXT('#_Financial Analysis Bal Sheet'!G22),'#_Financial Analysis Bal Sheet'!G22),"9","#"),"8","#"),"7","#"),"6","#"),"5","#"),"4","#"),"3","#"),"2","#"),"1","#"),"0","#"),"$",""),"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Sheet'!G22),_xlfn.FORMULATEXT('#_Financial Analysis Bal Sheet'!G22),'#_Financial Analysis Bal Sheet'!G22),"9","#"),"8","#"),"7","#"),"6","#"),"5","#"),"4","#"),"3","#"),"2","#"),"1","#"),"0","#"),"$","")," ",""),",","@"),"&gt;","@"),"&lt;","@"),"=","@"),")","@"),"(","@"),"^","@"),"/","@"),"+","@"),"*","@"),"-","@"),"@#","")))/2,TRUE,FALSE),"HardCodeMsg",IF(LEN(IF(_xlfn.ISFORMULA('Financial Analysis Bal Sheet'!G22),_xlfn.FORMULATEXT('Financial Analysis Bal Sheet'!G22),'Financial Analysis Bal Sheet'!G22))-LEN(SUBSTITUTE(IF(_xlfn.ISFORMULA('Financial Analysis Bal Sheet'!G22),_xlfn.FORMULATEXT('Financial Analysis Bal Sheet'!G22),'Financial Analysis Bal Sheet'!G22),"""",""))&gt;LEN(IF(_xlfn.ISFORMULA('#_Financial Analysis Bal Sheet'!G22),_xlfn.FORMULATEXT('#_Financial Analysis Bal Sheet'!G22),'#_Financial Analysis Bal Sheet'!G22))-LEN(SUBSTITUTE(IF(_xlfn.ISFORMULA('#_Financial Analysis Bal Sheet'!G22),_xlfn.FORMULATEXT('#_Financial Analysis Bal Sheet'!G22),'#_Financial Analysis Bal Sheet'!G22),"""","")),TRUE,FALSE),"HardQuoteMsg",IF(LEN(IF(_xlfn.ISFORMULA('Financial Analysis Bal Sheet'!G22),_xlfn.FORMULATEXT('Financial Analysis Bal Sheet'!G22),'Financial Analysis Bal Sheet'!G22))-LEN(SUBSTITUTE(IF(_xlfn.ISFORMULA('Financial Analysis Bal Sheet'!G22),_xlfn.FORMULATEXT('Financial Analysis Bal Sheet'!G22),'Financial Analysis Bal Sheet'!G22),"$",""))&lt;0.5*(LEN(IF(_xlfn.ISFORMULA('#_Financial Analysis Bal Sheet'!G22),_xlfn.FORMULATEXT('#_Financial Analysis Bal Sheet'!G22),'#_Financial Analysis Bal Sheet'!G22))-LEN(SUBSTITUTE(IF(_xlfn.ISFORMULA('#_Financial Analysis Bal Sheet'!G22),_xlfn.FORMULATEXT('#_Financial Analysis Bal Sheet'!G22),'#_Financial Analysis Bal Sheet'!G22),"$",""))),TRUE,FALSE),"MissingAbsMsg",TRUE,"PerfectMsg")</f>
        <v/>
      </c>
      <c r="H22" s="194" t="str">
        <f ca="1">_xlfn.IFS(ISBLANK('Financial Analysis Bal Sheet'!H22),"",IF(NOT(ISNA('#_Financial Analysis Bal Sheet'!H22)),IF(ISNA('Financial Analysis Bal Sheet'!H22),TRUE,FALSE),FALSE),"StuNAMsg",IF(AND(ISNA('#_Financial Analysis Bal Sheet'!H22),ISNA('Financial Analysis Bal Sheet'!H22)),TRUE,FALSE),"PerfectMsg",IF(NOT(ISERROR('#_Financial Analysis Bal Sheet'!H22)),IF(ISERROR('Financial Analysis Bal Sheet'!H22),TRUE,FALSE),FALSE),"StuErrorMsg",IF(TYPE('#_Financial Analysis Bal Sheet'!H22)&lt;&gt;TYPE('Financial Analysis Bal Sheet'!H22),TRUE,FALSE),"WrongTypeMsg",IF(_xlfn.ISFORMULA('#_Financial Analysis Bal Sheet'!H22),IF(NOT(_xlfn.ISFORMULA('Financial Analysis Bal Sheet'!H22)),TRUE),FALSE),"MissingFormulaMsg",IF(NOT(AND(ISNUMBER(FIND("[",_xlfn.FORMULATEXT('#_Financial Analysis Bal Sheet'!H22))),ISNUMBER(FIND("!",_xlfn.FORMULATEXT('#_Financial Analysis Bal Sheet'!H22))))),AND(ISNUMBER(FIND("[",_xlfn.FORMULATEXT('Financial Analysis Bal Sheet'!H22))),ISNUMBER(FIND("!",_xlfn.FORMULATEXT('Financial Analysis Bal Sheet'!H22)))),FALSE),"ExternalRefsMsg",IF(ISNUMBER('#_Financial Analysis Bal Sheet'!H22),IF(ABS('#_Financial Analysis Bal Sheet'!H22-'Financial Analysis Bal Sheet'!H22)&gt;0.00001,TRUE,FALSE),IF('#_Financial Analysis Bal Sheet'!H22&lt;&gt;'Financial Analysis Bal Sheet'!H22,TRUE,FALSE)),IF(ISNUMBER('#_Financial Analysis Bal Sheet'!H22),IF('#_Financial Analysis Bal Sheet'!H22&gt;'Financial Analysis Bal Sheet'!H22,"TooLow","TooHigh"),"WrongAnswer"),NOT(_xlfn.ISFORMULA('#_Financial Analysis Bal Sheet'!H22)),"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Sheet'!H22),_xlfn.FORMULATEXT('Financial Analysis Bal Sheet'!H22),'Financial Analysis Bal Sheet'!H22),"9","#"),"8","#"),"7","#"),"6","#"),"5","#"),"4","#"),"3","#"),"2","#"),"1","#"),"0","#"),"$",""),"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Sheet'!H22),_xlfn.FORMULATEXT('Financial Analysis Bal Sheet'!H22),'Financial Analysis Bal Sheet'!H22),"9","#"),"8","#"),"7","#"),"6","#"),"5","#"),"4","#"),"3","#"),"2","#"),"1","#"),"0","#"),"$",""),"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Sheet'!H22),_xlfn.FORMULATEXT('#_Financial Analysis Bal Sheet'!H22),'#_Financial Analysis Bal Sheet'!H22),"9","#"),"8","#"),"7","#"),"6","#"),"5","#"),"4","#"),"3","#"),"2","#"),"1","#"),"0","#"),"$",""),"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Sheet'!H22),_xlfn.FORMULATEXT('#_Financial Analysis Bal Sheet'!H22),'#_Financial Analysis Bal Sheet'!H22),"9","#"),"8","#"),"7","#"),"6","#"),"5","#"),"4","#"),"3","#"),"2","#"),"1","#"),"0","#"),"$","")," ",""),",","@"),"&gt;","@"),"&lt;","@"),"=","@"),")","@"),"(","@"),"^","@"),"/","@"),"+","@"),"*","@"),"-","@"),"@#","")))/2,TRUE,FALSE),"HardCodeMsg",IF(LEN(IF(_xlfn.ISFORMULA('Financial Analysis Bal Sheet'!H22),_xlfn.FORMULATEXT('Financial Analysis Bal Sheet'!H22),'Financial Analysis Bal Sheet'!H22))-LEN(SUBSTITUTE(IF(_xlfn.ISFORMULA('Financial Analysis Bal Sheet'!H22),_xlfn.FORMULATEXT('Financial Analysis Bal Sheet'!H22),'Financial Analysis Bal Sheet'!H22),"""",""))&gt;LEN(IF(_xlfn.ISFORMULA('#_Financial Analysis Bal Sheet'!H22),_xlfn.FORMULATEXT('#_Financial Analysis Bal Sheet'!H22),'#_Financial Analysis Bal Sheet'!H22))-LEN(SUBSTITUTE(IF(_xlfn.ISFORMULA('#_Financial Analysis Bal Sheet'!H22),_xlfn.FORMULATEXT('#_Financial Analysis Bal Sheet'!H22),'#_Financial Analysis Bal Sheet'!H22),"""","")),TRUE,FALSE),"HardQuoteMsg",IF(LEN(IF(_xlfn.ISFORMULA('Financial Analysis Bal Sheet'!H22),_xlfn.FORMULATEXT('Financial Analysis Bal Sheet'!H22),'Financial Analysis Bal Sheet'!H22))-LEN(SUBSTITUTE(IF(_xlfn.ISFORMULA('Financial Analysis Bal Sheet'!H22),_xlfn.FORMULATEXT('Financial Analysis Bal Sheet'!H22),'Financial Analysis Bal Sheet'!H22),"$",""))&lt;0.5*(LEN(IF(_xlfn.ISFORMULA('#_Financial Analysis Bal Sheet'!H22),_xlfn.FORMULATEXT('#_Financial Analysis Bal Sheet'!H22),'#_Financial Analysis Bal Sheet'!H22))-LEN(SUBSTITUTE(IF(_xlfn.ISFORMULA('#_Financial Analysis Bal Sheet'!H22),_xlfn.FORMULATEXT('#_Financial Analysis Bal Sheet'!H22),'#_Financial Analysis Bal Sheet'!H22),"$",""))),TRUE,FALSE),"MissingAbsMsg",TRUE,"PerfectMsg")</f>
        <v/>
      </c>
    </row>
    <row r="23" spans="2:8" x14ac:dyDescent="0.15">
      <c r="B23" s="176">
        <v>0</v>
      </c>
      <c r="C23" s="191"/>
      <c r="D23" s="192"/>
      <c r="E23" s="191"/>
      <c r="F23" s="192"/>
      <c r="G23" s="193"/>
      <c r="H23" s="194"/>
    </row>
    <row r="24" spans="2:8" x14ac:dyDescent="0.15">
      <c r="B24" s="200">
        <v>0</v>
      </c>
      <c r="C24" s="191">
        <v>0</v>
      </c>
      <c r="D24" s="192" t="str">
        <f ca="1">_xlfn.IFS(ISBLANK('Financial Analysis Bal Sheet'!D24),"",IF(NOT(ISNA('#_Financial Analysis Bal Sheet'!D24)),IF(ISNA('Financial Analysis Bal Sheet'!D24),TRUE,FALSE),FALSE),"StuNAMsg",IF(AND(ISNA('#_Financial Analysis Bal Sheet'!D24),ISNA('Financial Analysis Bal Sheet'!D24)),TRUE,FALSE),"PerfectMsg",IF(NOT(ISERROR('#_Financial Analysis Bal Sheet'!D24)),IF(ISERROR('Financial Analysis Bal Sheet'!D24),TRUE,FALSE),FALSE),"StuErrorMsg",IF(TYPE('#_Financial Analysis Bal Sheet'!D24)&lt;&gt;TYPE('Financial Analysis Bal Sheet'!D24),TRUE,FALSE),"WrongTypeMsg",IF(_xlfn.ISFORMULA('#_Financial Analysis Bal Sheet'!D24),IF(NOT(_xlfn.ISFORMULA('Financial Analysis Bal Sheet'!D24)),TRUE),FALSE),"MissingFormulaMsg",IF(NOT(AND(ISNUMBER(FIND("[",_xlfn.FORMULATEXT('#_Financial Analysis Bal Sheet'!D24))),ISNUMBER(FIND("!",_xlfn.FORMULATEXT('#_Financial Analysis Bal Sheet'!D24))))),AND(ISNUMBER(FIND("[",_xlfn.FORMULATEXT('Financial Analysis Bal Sheet'!D24))),ISNUMBER(FIND("!",_xlfn.FORMULATEXT('Financial Analysis Bal Sheet'!D24)))),FALSE),"ExternalRefsMsg",IF(ISNUMBER('#_Financial Analysis Bal Sheet'!D24),IF(ABS('#_Financial Analysis Bal Sheet'!D24-'Financial Analysis Bal Sheet'!D24)&gt;0.00001,TRUE,FALSE),IF('#_Financial Analysis Bal Sheet'!D24&lt;&gt;'Financial Analysis Bal Sheet'!D24,TRUE,FALSE)),IF(ISNUMBER('#_Financial Analysis Bal Sheet'!D24),IF('#_Financial Analysis Bal Sheet'!D24&gt;'Financial Analysis Bal Sheet'!D24,"TooLow","TooHigh"),"WrongAnswer"),NOT(_xlfn.ISFORMULA('#_Financial Analysis Bal Sheet'!D24)),"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Sheet'!D24),_xlfn.FORMULATEXT('Financial Analysis Bal Sheet'!D24),'Financial Analysis Bal Sheet'!D24),"9","#"),"8","#"),"7","#"),"6","#"),"5","#"),"4","#"),"3","#"),"2","#"),"1","#"),"0","#"),"$",""),"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Sheet'!D24),_xlfn.FORMULATEXT('Financial Analysis Bal Sheet'!D24),'Financial Analysis Bal Sheet'!D24),"9","#"),"8","#"),"7","#"),"6","#"),"5","#"),"4","#"),"3","#"),"2","#"),"1","#"),"0","#"),"$",""),"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Sheet'!D24),_xlfn.FORMULATEXT('#_Financial Analysis Bal Sheet'!D24),'#_Financial Analysis Bal Sheet'!D24),"9","#"),"8","#"),"7","#"),"6","#"),"5","#"),"4","#"),"3","#"),"2","#"),"1","#"),"0","#"),"$",""),"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Sheet'!D24),_xlfn.FORMULATEXT('#_Financial Analysis Bal Sheet'!D24),'#_Financial Analysis Bal Sheet'!D24),"9","#"),"8","#"),"7","#"),"6","#"),"5","#"),"4","#"),"3","#"),"2","#"),"1","#"),"0","#"),"$","")," ",""),",","@"),"&gt;","@"),"&lt;","@"),"=","@"),")","@"),"(","@"),"^","@"),"/","@"),"+","@"),"*","@"),"-","@"),"@#","")))/2,TRUE,FALSE),"HardCodeMsg",IF(LEN(IF(_xlfn.ISFORMULA('Financial Analysis Bal Sheet'!D24),_xlfn.FORMULATEXT('Financial Analysis Bal Sheet'!D24),'Financial Analysis Bal Sheet'!D24))-LEN(SUBSTITUTE(IF(_xlfn.ISFORMULA('Financial Analysis Bal Sheet'!D24),_xlfn.FORMULATEXT('Financial Analysis Bal Sheet'!D24),'Financial Analysis Bal Sheet'!D24),"""",""))&gt;LEN(IF(_xlfn.ISFORMULA('#_Financial Analysis Bal Sheet'!D24),_xlfn.FORMULATEXT('#_Financial Analysis Bal Sheet'!D24),'#_Financial Analysis Bal Sheet'!D24))-LEN(SUBSTITUTE(IF(_xlfn.ISFORMULA('#_Financial Analysis Bal Sheet'!D24),_xlfn.FORMULATEXT('#_Financial Analysis Bal Sheet'!D24),'#_Financial Analysis Bal Sheet'!D24),"""","")),TRUE,FALSE),"HardQuoteMsg",IF(LEN(IF(_xlfn.ISFORMULA('Financial Analysis Bal Sheet'!D24),_xlfn.FORMULATEXT('Financial Analysis Bal Sheet'!D24),'Financial Analysis Bal Sheet'!D24))-LEN(SUBSTITUTE(IF(_xlfn.ISFORMULA('Financial Analysis Bal Sheet'!D24),_xlfn.FORMULATEXT('Financial Analysis Bal Sheet'!D24),'Financial Analysis Bal Sheet'!D24),"$",""))&lt;0.5*(LEN(IF(_xlfn.ISFORMULA('#_Financial Analysis Bal Sheet'!D24),_xlfn.FORMULATEXT('#_Financial Analysis Bal Sheet'!D24),'#_Financial Analysis Bal Sheet'!D24))-LEN(SUBSTITUTE(IF(_xlfn.ISFORMULA('#_Financial Analysis Bal Sheet'!D24),_xlfn.FORMULATEXT('#_Financial Analysis Bal Sheet'!D24),'#_Financial Analysis Bal Sheet'!D24),"$",""))),TRUE,FALSE),"MissingAbsMsg",TRUE,"PerfectMsg")</f>
        <v/>
      </c>
      <c r="E24" s="191">
        <v>0</v>
      </c>
      <c r="F24" s="192" t="str">
        <f ca="1">_xlfn.IFS(ISBLANK('Financial Analysis Bal Sheet'!F24),"",IF(NOT(ISNA('#_Financial Analysis Bal Sheet'!F24)),IF(ISNA('Financial Analysis Bal Sheet'!F24),TRUE,FALSE),FALSE),"StuNAMsg",IF(AND(ISNA('#_Financial Analysis Bal Sheet'!F24),ISNA('Financial Analysis Bal Sheet'!F24)),TRUE,FALSE),"PerfectMsg",IF(NOT(ISERROR('#_Financial Analysis Bal Sheet'!F24)),IF(ISERROR('Financial Analysis Bal Sheet'!F24),TRUE,FALSE),FALSE),"StuErrorMsg",IF(TYPE('#_Financial Analysis Bal Sheet'!F24)&lt;&gt;TYPE('Financial Analysis Bal Sheet'!F24),TRUE,FALSE),"WrongTypeMsg",IF(_xlfn.ISFORMULA('#_Financial Analysis Bal Sheet'!F24),IF(NOT(_xlfn.ISFORMULA('Financial Analysis Bal Sheet'!F24)),TRUE),FALSE),"MissingFormulaMsg",IF(NOT(AND(ISNUMBER(FIND("[",_xlfn.FORMULATEXT('#_Financial Analysis Bal Sheet'!F24))),ISNUMBER(FIND("!",_xlfn.FORMULATEXT('#_Financial Analysis Bal Sheet'!F24))))),AND(ISNUMBER(FIND("[",_xlfn.FORMULATEXT('Financial Analysis Bal Sheet'!F24))),ISNUMBER(FIND("!",_xlfn.FORMULATEXT('Financial Analysis Bal Sheet'!F24)))),FALSE),"ExternalRefsMsg",IF(ISNUMBER('#_Financial Analysis Bal Sheet'!F24),IF(ABS('#_Financial Analysis Bal Sheet'!F24-'Financial Analysis Bal Sheet'!F24)&gt;0.00001,TRUE,FALSE),IF('#_Financial Analysis Bal Sheet'!F24&lt;&gt;'Financial Analysis Bal Sheet'!F24,TRUE,FALSE)),IF(ISNUMBER('#_Financial Analysis Bal Sheet'!F24),IF('#_Financial Analysis Bal Sheet'!F24&gt;'Financial Analysis Bal Sheet'!F24,"TooLow","TooHigh"),"WrongAnswer"),NOT(_xlfn.ISFORMULA('#_Financial Analysis Bal Sheet'!F24)),"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Sheet'!F24),_xlfn.FORMULATEXT('Financial Analysis Bal Sheet'!F24),'Financial Analysis Bal Sheet'!F24),"9","#"),"8","#"),"7","#"),"6","#"),"5","#"),"4","#"),"3","#"),"2","#"),"1","#"),"0","#"),"$",""),"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Sheet'!F24),_xlfn.FORMULATEXT('Financial Analysis Bal Sheet'!F24),'Financial Analysis Bal Sheet'!F24),"9","#"),"8","#"),"7","#"),"6","#"),"5","#"),"4","#"),"3","#"),"2","#"),"1","#"),"0","#"),"$",""),"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Sheet'!F24),_xlfn.FORMULATEXT('#_Financial Analysis Bal Sheet'!F24),'#_Financial Analysis Bal Sheet'!F24),"9","#"),"8","#"),"7","#"),"6","#"),"5","#"),"4","#"),"3","#"),"2","#"),"1","#"),"0","#"),"$",""),"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Sheet'!F24),_xlfn.FORMULATEXT('#_Financial Analysis Bal Sheet'!F24),'#_Financial Analysis Bal Sheet'!F24),"9","#"),"8","#"),"7","#"),"6","#"),"5","#"),"4","#"),"3","#"),"2","#"),"1","#"),"0","#"),"$","")," ",""),",","@"),"&gt;","@"),"&lt;","@"),"=","@"),")","@"),"(","@"),"^","@"),"/","@"),"+","@"),"*","@"),"-","@"),"@#","")))/2,TRUE,FALSE),"HardCodeMsg",IF(LEN(IF(_xlfn.ISFORMULA('Financial Analysis Bal Sheet'!F24),_xlfn.FORMULATEXT('Financial Analysis Bal Sheet'!F24),'Financial Analysis Bal Sheet'!F24))-LEN(SUBSTITUTE(IF(_xlfn.ISFORMULA('Financial Analysis Bal Sheet'!F24),_xlfn.FORMULATEXT('Financial Analysis Bal Sheet'!F24),'Financial Analysis Bal Sheet'!F24),"""",""))&gt;LEN(IF(_xlfn.ISFORMULA('#_Financial Analysis Bal Sheet'!F24),_xlfn.FORMULATEXT('#_Financial Analysis Bal Sheet'!F24),'#_Financial Analysis Bal Sheet'!F24))-LEN(SUBSTITUTE(IF(_xlfn.ISFORMULA('#_Financial Analysis Bal Sheet'!F24),_xlfn.FORMULATEXT('#_Financial Analysis Bal Sheet'!F24),'#_Financial Analysis Bal Sheet'!F24),"""","")),TRUE,FALSE),"HardQuoteMsg",IF(LEN(IF(_xlfn.ISFORMULA('Financial Analysis Bal Sheet'!F24),_xlfn.FORMULATEXT('Financial Analysis Bal Sheet'!F24),'Financial Analysis Bal Sheet'!F24))-LEN(SUBSTITUTE(IF(_xlfn.ISFORMULA('Financial Analysis Bal Sheet'!F24),_xlfn.FORMULATEXT('Financial Analysis Bal Sheet'!F24),'Financial Analysis Bal Sheet'!F24),"$",""))&lt;0.5*(LEN(IF(_xlfn.ISFORMULA('#_Financial Analysis Bal Sheet'!F24),_xlfn.FORMULATEXT('#_Financial Analysis Bal Sheet'!F24),'#_Financial Analysis Bal Sheet'!F24))-LEN(SUBSTITUTE(IF(_xlfn.ISFORMULA('#_Financial Analysis Bal Sheet'!F24),_xlfn.FORMULATEXT('#_Financial Analysis Bal Sheet'!F24),'#_Financial Analysis Bal Sheet'!F24),"$",""))),TRUE,FALSE),"MissingAbsMsg",TRUE,"PerfectMsg")</f>
        <v/>
      </c>
      <c r="G24" s="193" t="str">
        <f ca="1">_xlfn.IFS(ISBLANK('Financial Analysis Bal Sheet'!G24),"",IF(NOT(ISNA('#_Financial Analysis Bal Sheet'!G24)),IF(ISNA('Financial Analysis Bal Sheet'!G24),TRUE,FALSE),FALSE),"StuNAMsg",IF(AND(ISNA('#_Financial Analysis Bal Sheet'!G24),ISNA('Financial Analysis Bal Sheet'!G24)),TRUE,FALSE),"PerfectMsg",IF(NOT(ISERROR('#_Financial Analysis Bal Sheet'!G24)),IF(ISERROR('Financial Analysis Bal Sheet'!G24),TRUE,FALSE),FALSE),"StuErrorMsg",IF(TYPE('#_Financial Analysis Bal Sheet'!G24)&lt;&gt;TYPE('Financial Analysis Bal Sheet'!G24),TRUE,FALSE),"WrongTypeMsg",IF(_xlfn.ISFORMULA('#_Financial Analysis Bal Sheet'!G24),IF(NOT(_xlfn.ISFORMULA('Financial Analysis Bal Sheet'!G24)),TRUE),FALSE),"MissingFormulaMsg",IF(NOT(AND(ISNUMBER(FIND("[",_xlfn.FORMULATEXT('#_Financial Analysis Bal Sheet'!G24))),ISNUMBER(FIND("!",_xlfn.FORMULATEXT('#_Financial Analysis Bal Sheet'!G24))))),AND(ISNUMBER(FIND("[",_xlfn.FORMULATEXT('Financial Analysis Bal Sheet'!G24))),ISNUMBER(FIND("!",_xlfn.FORMULATEXT('Financial Analysis Bal Sheet'!G24)))),FALSE),"ExternalRefsMsg",IF(ISNUMBER('#_Financial Analysis Bal Sheet'!G24),IF(ABS('#_Financial Analysis Bal Sheet'!G24-'Financial Analysis Bal Sheet'!G24)&gt;0.00001,TRUE,FALSE),IF('#_Financial Analysis Bal Sheet'!G24&lt;&gt;'Financial Analysis Bal Sheet'!G24,TRUE,FALSE)),IF(ISNUMBER('#_Financial Analysis Bal Sheet'!G24),IF('#_Financial Analysis Bal Sheet'!G24&gt;'Financial Analysis Bal Sheet'!G24,"TooLow","TooHigh"),"WrongAnswer"),NOT(_xlfn.ISFORMULA('#_Financial Analysis Bal Sheet'!G24)),"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Sheet'!G24),_xlfn.FORMULATEXT('Financial Analysis Bal Sheet'!G24),'Financial Analysis Bal Sheet'!G24),"9","#"),"8","#"),"7","#"),"6","#"),"5","#"),"4","#"),"3","#"),"2","#"),"1","#"),"0","#"),"$",""),"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Sheet'!G24),_xlfn.FORMULATEXT('Financial Analysis Bal Sheet'!G24),'Financial Analysis Bal Sheet'!G24),"9","#"),"8","#"),"7","#"),"6","#"),"5","#"),"4","#"),"3","#"),"2","#"),"1","#"),"0","#"),"$",""),"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Sheet'!G24),_xlfn.FORMULATEXT('#_Financial Analysis Bal Sheet'!G24),'#_Financial Analysis Bal Sheet'!G24),"9","#"),"8","#"),"7","#"),"6","#"),"5","#"),"4","#"),"3","#"),"2","#"),"1","#"),"0","#"),"$",""),"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Sheet'!G24),_xlfn.FORMULATEXT('#_Financial Analysis Bal Sheet'!G24),'#_Financial Analysis Bal Sheet'!G24),"9","#"),"8","#"),"7","#"),"6","#"),"5","#"),"4","#"),"3","#"),"2","#"),"1","#"),"0","#"),"$","")," ",""),",","@"),"&gt;","@"),"&lt;","@"),"=","@"),")","@"),"(","@"),"^","@"),"/","@"),"+","@"),"*","@"),"-","@"),"@#","")))/2,TRUE,FALSE),"HardCodeMsg",IF(LEN(IF(_xlfn.ISFORMULA('Financial Analysis Bal Sheet'!G24),_xlfn.FORMULATEXT('Financial Analysis Bal Sheet'!G24),'Financial Analysis Bal Sheet'!G24))-LEN(SUBSTITUTE(IF(_xlfn.ISFORMULA('Financial Analysis Bal Sheet'!G24),_xlfn.FORMULATEXT('Financial Analysis Bal Sheet'!G24),'Financial Analysis Bal Sheet'!G24),"""",""))&gt;LEN(IF(_xlfn.ISFORMULA('#_Financial Analysis Bal Sheet'!G24),_xlfn.FORMULATEXT('#_Financial Analysis Bal Sheet'!G24),'#_Financial Analysis Bal Sheet'!G24))-LEN(SUBSTITUTE(IF(_xlfn.ISFORMULA('#_Financial Analysis Bal Sheet'!G24),_xlfn.FORMULATEXT('#_Financial Analysis Bal Sheet'!G24),'#_Financial Analysis Bal Sheet'!G24),"""","")),TRUE,FALSE),"HardQuoteMsg",IF(LEN(IF(_xlfn.ISFORMULA('Financial Analysis Bal Sheet'!G24),_xlfn.FORMULATEXT('Financial Analysis Bal Sheet'!G24),'Financial Analysis Bal Sheet'!G24))-LEN(SUBSTITUTE(IF(_xlfn.ISFORMULA('Financial Analysis Bal Sheet'!G24),_xlfn.FORMULATEXT('Financial Analysis Bal Sheet'!G24),'Financial Analysis Bal Sheet'!G24),"$",""))&lt;0.5*(LEN(IF(_xlfn.ISFORMULA('#_Financial Analysis Bal Sheet'!G24),_xlfn.FORMULATEXT('#_Financial Analysis Bal Sheet'!G24),'#_Financial Analysis Bal Sheet'!G24))-LEN(SUBSTITUTE(IF(_xlfn.ISFORMULA('#_Financial Analysis Bal Sheet'!G24),_xlfn.FORMULATEXT('#_Financial Analysis Bal Sheet'!G24),'#_Financial Analysis Bal Sheet'!G24),"$",""))),TRUE,FALSE),"MissingAbsMsg",TRUE,"PerfectMsg")</f>
        <v/>
      </c>
      <c r="H24" s="194" t="str">
        <f ca="1">_xlfn.IFS(ISBLANK('Financial Analysis Bal Sheet'!H24),"",IF(NOT(ISNA('#_Financial Analysis Bal Sheet'!H24)),IF(ISNA('Financial Analysis Bal Sheet'!H24),TRUE,FALSE),FALSE),"StuNAMsg",IF(AND(ISNA('#_Financial Analysis Bal Sheet'!H24),ISNA('Financial Analysis Bal Sheet'!H24)),TRUE,FALSE),"PerfectMsg",IF(NOT(ISERROR('#_Financial Analysis Bal Sheet'!H24)),IF(ISERROR('Financial Analysis Bal Sheet'!H24),TRUE,FALSE),FALSE),"StuErrorMsg",IF(TYPE('#_Financial Analysis Bal Sheet'!H24)&lt;&gt;TYPE('Financial Analysis Bal Sheet'!H24),TRUE,FALSE),"WrongTypeMsg",IF(_xlfn.ISFORMULA('#_Financial Analysis Bal Sheet'!H24),IF(NOT(_xlfn.ISFORMULA('Financial Analysis Bal Sheet'!H24)),TRUE),FALSE),"MissingFormulaMsg",IF(NOT(AND(ISNUMBER(FIND("[",_xlfn.FORMULATEXT('#_Financial Analysis Bal Sheet'!H24))),ISNUMBER(FIND("!",_xlfn.FORMULATEXT('#_Financial Analysis Bal Sheet'!H24))))),AND(ISNUMBER(FIND("[",_xlfn.FORMULATEXT('Financial Analysis Bal Sheet'!H24))),ISNUMBER(FIND("!",_xlfn.FORMULATEXT('Financial Analysis Bal Sheet'!H24)))),FALSE),"ExternalRefsMsg",IF(ISNUMBER('#_Financial Analysis Bal Sheet'!H24),IF(ABS('#_Financial Analysis Bal Sheet'!H24-'Financial Analysis Bal Sheet'!H24)&gt;0.00001,TRUE,FALSE),IF('#_Financial Analysis Bal Sheet'!H24&lt;&gt;'Financial Analysis Bal Sheet'!H24,TRUE,FALSE)),IF(ISNUMBER('#_Financial Analysis Bal Sheet'!H24),IF('#_Financial Analysis Bal Sheet'!H24&gt;'Financial Analysis Bal Sheet'!H24,"TooLow","TooHigh"),"WrongAnswer"),NOT(_xlfn.ISFORMULA('#_Financial Analysis Bal Sheet'!H24)),"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Sheet'!H24),_xlfn.FORMULATEXT('Financial Analysis Bal Sheet'!H24),'Financial Analysis Bal Sheet'!H24),"9","#"),"8","#"),"7","#"),"6","#"),"5","#"),"4","#"),"3","#"),"2","#"),"1","#"),"0","#"),"$",""),"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Sheet'!H24),_xlfn.FORMULATEXT('Financial Analysis Bal Sheet'!H24),'Financial Analysis Bal Sheet'!H24),"9","#"),"8","#"),"7","#"),"6","#"),"5","#"),"4","#"),"3","#"),"2","#"),"1","#"),"0","#"),"$",""),"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Sheet'!H24),_xlfn.FORMULATEXT('#_Financial Analysis Bal Sheet'!H24),'#_Financial Analysis Bal Sheet'!H24),"9","#"),"8","#"),"7","#"),"6","#"),"5","#"),"4","#"),"3","#"),"2","#"),"1","#"),"0","#"),"$",""),"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Sheet'!H24),_xlfn.FORMULATEXT('#_Financial Analysis Bal Sheet'!H24),'#_Financial Analysis Bal Sheet'!H24),"9","#"),"8","#"),"7","#"),"6","#"),"5","#"),"4","#"),"3","#"),"2","#"),"1","#"),"0","#"),"$","")," ",""),",","@"),"&gt;","@"),"&lt;","@"),"=","@"),")","@"),"(","@"),"^","@"),"/","@"),"+","@"),"*","@"),"-","@"),"@#","")))/2,TRUE,FALSE),"HardCodeMsg",IF(LEN(IF(_xlfn.ISFORMULA('Financial Analysis Bal Sheet'!H24),_xlfn.FORMULATEXT('Financial Analysis Bal Sheet'!H24),'Financial Analysis Bal Sheet'!H24))-LEN(SUBSTITUTE(IF(_xlfn.ISFORMULA('Financial Analysis Bal Sheet'!H24),_xlfn.FORMULATEXT('Financial Analysis Bal Sheet'!H24),'Financial Analysis Bal Sheet'!H24),"""",""))&gt;LEN(IF(_xlfn.ISFORMULA('#_Financial Analysis Bal Sheet'!H24),_xlfn.FORMULATEXT('#_Financial Analysis Bal Sheet'!H24),'#_Financial Analysis Bal Sheet'!H24))-LEN(SUBSTITUTE(IF(_xlfn.ISFORMULA('#_Financial Analysis Bal Sheet'!H24),_xlfn.FORMULATEXT('#_Financial Analysis Bal Sheet'!H24),'#_Financial Analysis Bal Sheet'!H24),"""","")),TRUE,FALSE),"HardQuoteMsg",IF(LEN(IF(_xlfn.ISFORMULA('Financial Analysis Bal Sheet'!H24),_xlfn.FORMULATEXT('Financial Analysis Bal Sheet'!H24),'Financial Analysis Bal Sheet'!H24))-LEN(SUBSTITUTE(IF(_xlfn.ISFORMULA('Financial Analysis Bal Sheet'!H24),_xlfn.FORMULATEXT('Financial Analysis Bal Sheet'!H24),'Financial Analysis Bal Sheet'!H24),"$",""))&lt;0.5*(LEN(IF(_xlfn.ISFORMULA('#_Financial Analysis Bal Sheet'!H24),_xlfn.FORMULATEXT('#_Financial Analysis Bal Sheet'!H24),'#_Financial Analysis Bal Sheet'!H24))-LEN(SUBSTITUTE(IF(_xlfn.ISFORMULA('#_Financial Analysis Bal Sheet'!H24),_xlfn.FORMULATEXT('#_Financial Analysis Bal Sheet'!H24),'#_Financial Analysis Bal Sheet'!H24),"$",""))),TRUE,FALSE),"MissingAbsMsg",TRUE,"PerfectMsg")</f>
        <v/>
      </c>
    </row>
    <row r="25" spans="2:8" x14ac:dyDescent="0.15">
      <c r="B25" s="200">
        <v>0</v>
      </c>
      <c r="C25" s="191">
        <v>0</v>
      </c>
      <c r="D25" s="192" t="str">
        <f ca="1">_xlfn.IFS(ISBLANK('Financial Analysis Bal Sheet'!D25),"",IF(NOT(ISNA('#_Financial Analysis Bal Sheet'!D25)),IF(ISNA('Financial Analysis Bal Sheet'!D25),TRUE,FALSE),FALSE),"StuNAMsg",IF(AND(ISNA('#_Financial Analysis Bal Sheet'!D25),ISNA('Financial Analysis Bal Sheet'!D25)),TRUE,FALSE),"PerfectMsg",IF(NOT(ISERROR('#_Financial Analysis Bal Sheet'!D25)),IF(ISERROR('Financial Analysis Bal Sheet'!D25),TRUE,FALSE),FALSE),"StuErrorMsg",IF(TYPE('#_Financial Analysis Bal Sheet'!D25)&lt;&gt;TYPE('Financial Analysis Bal Sheet'!D25),TRUE,FALSE),"WrongTypeMsg",IF(_xlfn.ISFORMULA('#_Financial Analysis Bal Sheet'!D25),IF(NOT(_xlfn.ISFORMULA('Financial Analysis Bal Sheet'!D25)),TRUE),FALSE),"MissingFormulaMsg",IF(NOT(AND(ISNUMBER(FIND("[",_xlfn.FORMULATEXT('#_Financial Analysis Bal Sheet'!D25))),ISNUMBER(FIND("!",_xlfn.FORMULATEXT('#_Financial Analysis Bal Sheet'!D25))))),AND(ISNUMBER(FIND("[",_xlfn.FORMULATEXT('Financial Analysis Bal Sheet'!D25))),ISNUMBER(FIND("!",_xlfn.FORMULATEXT('Financial Analysis Bal Sheet'!D25)))),FALSE),"ExternalRefsMsg",IF(ISNUMBER('#_Financial Analysis Bal Sheet'!D25),IF(ABS('#_Financial Analysis Bal Sheet'!D25-'Financial Analysis Bal Sheet'!D25)&gt;0.00001,TRUE,FALSE),IF('#_Financial Analysis Bal Sheet'!D25&lt;&gt;'Financial Analysis Bal Sheet'!D25,TRUE,FALSE)),IF(ISNUMBER('#_Financial Analysis Bal Sheet'!D25),IF('#_Financial Analysis Bal Sheet'!D25&gt;'Financial Analysis Bal Sheet'!D25,"TooLow","TooHigh"),"WrongAnswer"),NOT(_xlfn.ISFORMULA('#_Financial Analysis Bal Sheet'!D25)),"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Sheet'!D25),_xlfn.FORMULATEXT('Financial Analysis Bal Sheet'!D25),'Financial Analysis Bal Sheet'!D25),"9","#"),"8","#"),"7","#"),"6","#"),"5","#"),"4","#"),"3","#"),"2","#"),"1","#"),"0","#"),"$",""),"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Sheet'!D25),_xlfn.FORMULATEXT('Financial Analysis Bal Sheet'!D25),'Financial Analysis Bal Sheet'!D25),"9","#"),"8","#"),"7","#"),"6","#"),"5","#"),"4","#"),"3","#"),"2","#"),"1","#"),"0","#"),"$",""),"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Sheet'!D25),_xlfn.FORMULATEXT('#_Financial Analysis Bal Sheet'!D25),'#_Financial Analysis Bal Sheet'!D25),"9","#"),"8","#"),"7","#"),"6","#"),"5","#"),"4","#"),"3","#"),"2","#"),"1","#"),"0","#"),"$",""),"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Sheet'!D25),_xlfn.FORMULATEXT('#_Financial Analysis Bal Sheet'!D25),'#_Financial Analysis Bal Sheet'!D25),"9","#"),"8","#"),"7","#"),"6","#"),"5","#"),"4","#"),"3","#"),"2","#"),"1","#"),"0","#"),"$","")," ",""),",","@"),"&gt;","@"),"&lt;","@"),"=","@"),")","@"),"(","@"),"^","@"),"/","@"),"+","@"),"*","@"),"-","@"),"@#","")))/2,TRUE,FALSE),"HardCodeMsg",IF(LEN(IF(_xlfn.ISFORMULA('Financial Analysis Bal Sheet'!D25),_xlfn.FORMULATEXT('Financial Analysis Bal Sheet'!D25),'Financial Analysis Bal Sheet'!D25))-LEN(SUBSTITUTE(IF(_xlfn.ISFORMULA('Financial Analysis Bal Sheet'!D25),_xlfn.FORMULATEXT('Financial Analysis Bal Sheet'!D25),'Financial Analysis Bal Sheet'!D25),"""",""))&gt;LEN(IF(_xlfn.ISFORMULA('#_Financial Analysis Bal Sheet'!D25),_xlfn.FORMULATEXT('#_Financial Analysis Bal Sheet'!D25),'#_Financial Analysis Bal Sheet'!D25))-LEN(SUBSTITUTE(IF(_xlfn.ISFORMULA('#_Financial Analysis Bal Sheet'!D25),_xlfn.FORMULATEXT('#_Financial Analysis Bal Sheet'!D25),'#_Financial Analysis Bal Sheet'!D25),"""","")),TRUE,FALSE),"HardQuoteMsg",IF(LEN(IF(_xlfn.ISFORMULA('Financial Analysis Bal Sheet'!D25),_xlfn.FORMULATEXT('Financial Analysis Bal Sheet'!D25),'Financial Analysis Bal Sheet'!D25))-LEN(SUBSTITUTE(IF(_xlfn.ISFORMULA('Financial Analysis Bal Sheet'!D25),_xlfn.FORMULATEXT('Financial Analysis Bal Sheet'!D25),'Financial Analysis Bal Sheet'!D25),"$",""))&lt;0.5*(LEN(IF(_xlfn.ISFORMULA('#_Financial Analysis Bal Sheet'!D25),_xlfn.FORMULATEXT('#_Financial Analysis Bal Sheet'!D25),'#_Financial Analysis Bal Sheet'!D25))-LEN(SUBSTITUTE(IF(_xlfn.ISFORMULA('#_Financial Analysis Bal Sheet'!D25),_xlfn.FORMULATEXT('#_Financial Analysis Bal Sheet'!D25),'#_Financial Analysis Bal Sheet'!D25),"$",""))),TRUE,FALSE),"MissingAbsMsg",TRUE,"PerfectMsg")</f>
        <v/>
      </c>
      <c r="E25" s="191">
        <v>0</v>
      </c>
      <c r="F25" s="192" t="str">
        <f ca="1">_xlfn.IFS(ISBLANK('Financial Analysis Bal Sheet'!F25),"",IF(NOT(ISNA('#_Financial Analysis Bal Sheet'!F25)),IF(ISNA('Financial Analysis Bal Sheet'!F25),TRUE,FALSE),FALSE),"StuNAMsg",IF(AND(ISNA('#_Financial Analysis Bal Sheet'!F25),ISNA('Financial Analysis Bal Sheet'!F25)),TRUE,FALSE),"PerfectMsg",IF(NOT(ISERROR('#_Financial Analysis Bal Sheet'!F25)),IF(ISERROR('Financial Analysis Bal Sheet'!F25),TRUE,FALSE),FALSE),"StuErrorMsg",IF(TYPE('#_Financial Analysis Bal Sheet'!F25)&lt;&gt;TYPE('Financial Analysis Bal Sheet'!F25),TRUE,FALSE),"WrongTypeMsg",IF(_xlfn.ISFORMULA('#_Financial Analysis Bal Sheet'!F25),IF(NOT(_xlfn.ISFORMULA('Financial Analysis Bal Sheet'!F25)),TRUE),FALSE),"MissingFormulaMsg",IF(NOT(AND(ISNUMBER(FIND("[",_xlfn.FORMULATEXT('#_Financial Analysis Bal Sheet'!F25))),ISNUMBER(FIND("!",_xlfn.FORMULATEXT('#_Financial Analysis Bal Sheet'!F25))))),AND(ISNUMBER(FIND("[",_xlfn.FORMULATEXT('Financial Analysis Bal Sheet'!F25))),ISNUMBER(FIND("!",_xlfn.FORMULATEXT('Financial Analysis Bal Sheet'!F25)))),FALSE),"ExternalRefsMsg",IF(ISNUMBER('#_Financial Analysis Bal Sheet'!F25),IF(ABS('#_Financial Analysis Bal Sheet'!F25-'Financial Analysis Bal Sheet'!F25)&gt;0.00001,TRUE,FALSE),IF('#_Financial Analysis Bal Sheet'!F25&lt;&gt;'Financial Analysis Bal Sheet'!F25,TRUE,FALSE)),IF(ISNUMBER('#_Financial Analysis Bal Sheet'!F25),IF('#_Financial Analysis Bal Sheet'!F25&gt;'Financial Analysis Bal Sheet'!F25,"TooLow","TooHigh"),"WrongAnswer"),NOT(_xlfn.ISFORMULA('#_Financial Analysis Bal Sheet'!F25)),"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Sheet'!F25),_xlfn.FORMULATEXT('Financial Analysis Bal Sheet'!F25),'Financial Analysis Bal Sheet'!F25),"9","#"),"8","#"),"7","#"),"6","#"),"5","#"),"4","#"),"3","#"),"2","#"),"1","#"),"0","#"),"$",""),"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Sheet'!F25),_xlfn.FORMULATEXT('Financial Analysis Bal Sheet'!F25),'Financial Analysis Bal Sheet'!F25),"9","#"),"8","#"),"7","#"),"6","#"),"5","#"),"4","#"),"3","#"),"2","#"),"1","#"),"0","#"),"$",""),"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Sheet'!F25),_xlfn.FORMULATEXT('#_Financial Analysis Bal Sheet'!F25),'#_Financial Analysis Bal Sheet'!F25),"9","#"),"8","#"),"7","#"),"6","#"),"5","#"),"4","#"),"3","#"),"2","#"),"1","#"),"0","#"),"$",""),"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Sheet'!F25),_xlfn.FORMULATEXT('#_Financial Analysis Bal Sheet'!F25),'#_Financial Analysis Bal Sheet'!F25),"9","#"),"8","#"),"7","#"),"6","#"),"5","#"),"4","#"),"3","#"),"2","#"),"1","#"),"0","#"),"$","")," ",""),",","@"),"&gt;","@"),"&lt;","@"),"=","@"),")","@"),"(","@"),"^","@"),"/","@"),"+","@"),"*","@"),"-","@"),"@#","")))/2,TRUE,FALSE),"HardCodeMsg",IF(LEN(IF(_xlfn.ISFORMULA('Financial Analysis Bal Sheet'!F25),_xlfn.FORMULATEXT('Financial Analysis Bal Sheet'!F25),'Financial Analysis Bal Sheet'!F25))-LEN(SUBSTITUTE(IF(_xlfn.ISFORMULA('Financial Analysis Bal Sheet'!F25),_xlfn.FORMULATEXT('Financial Analysis Bal Sheet'!F25),'Financial Analysis Bal Sheet'!F25),"""",""))&gt;LEN(IF(_xlfn.ISFORMULA('#_Financial Analysis Bal Sheet'!F25),_xlfn.FORMULATEXT('#_Financial Analysis Bal Sheet'!F25),'#_Financial Analysis Bal Sheet'!F25))-LEN(SUBSTITUTE(IF(_xlfn.ISFORMULA('#_Financial Analysis Bal Sheet'!F25),_xlfn.FORMULATEXT('#_Financial Analysis Bal Sheet'!F25),'#_Financial Analysis Bal Sheet'!F25),"""","")),TRUE,FALSE),"HardQuoteMsg",IF(LEN(IF(_xlfn.ISFORMULA('Financial Analysis Bal Sheet'!F25),_xlfn.FORMULATEXT('Financial Analysis Bal Sheet'!F25),'Financial Analysis Bal Sheet'!F25))-LEN(SUBSTITUTE(IF(_xlfn.ISFORMULA('Financial Analysis Bal Sheet'!F25),_xlfn.FORMULATEXT('Financial Analysis Bal Sheet'!F25),'Financial Analysis Bal Sheet'!F25),"$",""))&lt;0.5*(LEN(IF(_xlfn.ISFORMULA('#_Financial Analysis Bal Sheet'!F25),_xlfn.FORMULATEXT('#_Financial Analysis Bal Sheet'!F25),'#_Financial Analysis Bal Sheet'!F25))-LEN(SUBSTITUTE(IF(_xlfn.ISFORMULA('#_Financial Analysis Bal Sheet'!F25),_xlfn.FORMULATEXT('#_Financial Analysis Bal Sheet'!F25),'#_Financial Analysis Bal Sheet'!F25),"$",""))),TRUE,FALSE),"MissingAbsMsg",TRUE,"PerfectMsg")</f>
        <v/>
      </c>
      <c r="G25" s="193" t="str">
        <f ca="1">_xlfn.IFS(ISBLANK('Financial Analysis Bal Sheet'!G25),"",IF(NOT(ISNA('#_Financial Analysis Bal Sheet'!G25)),IF(ISNA('Financial Analysis Bal Sheet'!G25),TRUE,FALSE),FALSE),"StuNAMsg",IF(AND(ISNA('#_Financial Analysis Bal Sheet'!G25),ISNA('Financial Analysis Bal Sheet'!G25)),TRUE,FALSE),"PerfectMsg",IF(NOT(ISERROR('#_Financial Analysis Bal Sheet'!G25)),IF(ISERROR('Financial Analysis Bal Sheet'!G25),TRUE,FALSE),FALSE),"StuErrorMsg",IF(TYPE('#_Financial Analysis Bal Sheet'!G25)&lt;&gt;TYPE('Financial Analysis Bal Sheet'!G25),TRUE,FALSE),"WrongTypeMsg",IF(_xlfn.ISFORMULA('#_Financial Analysis Bal Sheet'!G25),IF(NOT(_xlfn.ISFORMULA('Financial Analysis Bal Sheet'!G25)),TRUE),FALSE),"MissingFormulaMsg",IF(NOT(AND(ISNUMBER(FIND("[",_xlfn.FORMULATEXT('#_Financial Analysis Bal Sheet'!G25))),ISNUMBER(FIND("!",_xlfn.FORMULATEXT('#_Financial Analysis Bal Sheet'!G25))))),AND(ISNUMBER(FIND("[",_xlfn.FORMULATEXT('Financial Analysis Bal Sheet'!G25))),ISNUMBER(FIND("!",_xlfn.FORMULATEXT('Financial Analysis Bal Sheet'!G25)))),FALSE),"ExternalRefsMsg",IF(ISNUMBER('#_Financial Analysis Bal Sheet'!G25),IF(ABS('#_Financial Analysis Bal Sheet'!G25-'Financial Analysis Bal Sheet'!G25)&gt;0.00001,TRUE,FALSE),IF('#_Financial Analysis Bal Sheet'!G25&lt;&gt;'Financial Analysis Bal Sheet'!G25,TRUE,FALSE)),IF(ISNUMBER('#_Financial Analysis Bal Sheet'!G25),IF('#_Financial Analysis Bal Sheet'!G25&gt;'Financial Analysis Bal Sheet'!G25,"TooLow","TooHigh"),"WrongAnswer"),NOT(_xlfn.ISFORMULA('#_Financial Analysis Bal Sheet'!G25)),"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Sheet'!G25),_xlfn.FORMULATEXT('Financial Analysis Bal Sheet'!G25),'Financial Analysis Bal Sheet'!G25),"9","#"),"8","#"),"7","#"),"6","#"),"5","#"),"4","#"),"3","#"),"2","#"),"1","#"),"0","#"),"$",""),"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Sheet'!G25),_xlfn.FORMULATEXT('Financial Analysis Bal Sheet'!G25),'Financial Analysis Bal Sheet'!G25),"9","#"),"8","#"),"7","#"),"6","#"),"5","#"),"4","#"),"3","#"),"2","#"),"1","#"),"0","#"),"$",""),"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Sheet'!G25),_xlfn.FORMULATEXT('#_Financial Analysis Bal Sheet'!G25),'#_Financial Analysis Bal Sheet'!G25),"9","#"),"8","#"),"7","#"),"6","#"),"5","#"),"4","#"),"3","#"),"2","#"),"1","#"),"0","#"),"$",""),"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Sheet'!G25),_xlfn.FORMULATEXT('#_Financial Analysis Bal Sheet'!G25),'#_Financial Analysis Bal Sheet'!G25),"9","#"),"8","#"),"7","#"),"6","#"),"5","#"),"4","#"),"3","#"),"2","#"),"1","#"),"0","#"),"$","")," ",""),",","@"),"&gt;","@"),"&lt;","@"),"=","@"),")","@"),"(","@"),"^","@"),"/","@"),"+","@"),"*","@"),"-","@"),"@#","")))/2,TRUE,FALSE),"HardCodeMsg",IF(LEN(IF(_xlfn.ISFORMULA('Financial Analysis Bal Sheet'!G25),_xlfn.FORMULATEXT('Financial Analysis Bal Sheet'!G25),'Financial Analysis Bal Sheet'!G25))-LEN(SUBSTITUTE(IF(_xlfn.ISFORMULA('Financial Analysis Bal Sheet'!G25),_xlfn.FORMULATEXT('Financial Analysis Bal Sheet'!G25),'Financial Analysis Bal Sheet'!G25),"""",""))&gt;LEN(IF(_xlfn.ISFORMULA('#_Financial Analysis Bal Sheet'!G25),_xlfn.FORMULATEXT('#_Financial Analysis Bal Sheet'!G25),'#_Financial Analysis Bal Sheet'!G25))-LEN(SUBSTITUTE(IF(_xlfn.ISFORMULA('#_Financial Analysis Bal Sheet'!G25),_xlfn.FORMULATEXT('#_Financial Analysis Bal Sheet'!G25),'#_Financial Analysis Bal Sheet'!G25),"""","")),TRUE,FALSE),"HardQuoteMsg",IF(LEN(IF(_xlfn.ISFORMULA('Financial Analysis Bal Sheet'!G25),_xlfn.FORMULATEXT('Financial Analysis Bal Sheet'!G25),'Financial Analysis Bal Sheet'!G25))-LEN(SUBSTITUTE(IF(_xlfn.ISFORMULA('Financial Analysis Bal Sheet'!G25),_xlfn.FORMULATEXT('Financial Analysis Bal Sheet'!G25),'Financial Analysis Bal Sheet'!G25),"$",""))&lt;0.5*(LEN(IF(_xlfn.ISFORMULA('#_Financial Analysis Bal Sheet'!G25),_xlfn.FORMULATEXT('#_Financial Analysis Bal Sheet'!G25),'#_Financial Analysis Bal Sheet'!G25))-LEN(SUBSTITUTE(IF(_xlfn.ISFORMULA('#_Financial Analysis Bal Sheet'!G25),_xlfn.FORMULATEXT('#_Financial Analysis Bal Sheet'!G25),'#_Financial Analysis Bal Sheet'!G25),"$",""))),TRUE,FALSE),"MissingAbsMsg",TRUE,"PerfectMsg")</f>
        <v/>
      </c>
      <c r="H25" s="194" t="str">
        <f ca="1">_xlfn.IFS(ISBLANK('Financial Analysis Bal Sheet'!H25),"",IF(NOT(ISNA('#_Financial Analysis Bal Sheet'!H25)),IF(ISNA('Financial Analysis Bal Sheet'!H25),TRUE,FALSE),FALSE),"StuNAMsg",IF(AND(ISNA('#_Financial Analysis Bal Sheet'!H25),ISNA('Financial Analysis Bal Sheet'!H25)),TRUE,FALSE),"PerfectMsg",IF(NOT(ISERROR('#_Financial Analysis Bal Sheet'!H25)),IF(ISERROR('Financial Analysis Bal Sheet'!H25),TRUE,FALSE),FALSE),"StuErrorMsg",IF(TYPE('#_Financial Analysis Bal Sheet'!H25)&lt;&gt;TYPE('Financial Analysis Bal Sheet'!H25),TRUE,FALSE),"WrongTypeMsg",IF(_xlfn.ISFORMULA('#_Financial Analysis Bal Sheet'!H25),IF(NOT(_xlfn.ISFORMULA('Financial Analysis Bal Sheet'!H25)),TRUE),FALSE),"MissingFormulaMsg",IF(NOT(AND(ISNUMBER(FIND("[",_xlfn.FORMULATEXT('#_Financial Analysis Bal Sheet'!H25))),ISNUMBER(FIND("!",_xlfn.FORMULATEXT('#_Financial Analysis Bal Sheet'!H25))))),AND(ISNUMBER(FIND("[",_xlfn.FORMULATEXT('Financial Analysis Bal Sheet'!H25))),ISNUMBER(FIND("!",_xlfn.FORMULATEXT('Financial Analysis Bal Sheet'!H25)))),FALSE),"ExternalRefsMsg",IF(ISNUMBER('#_Financial Analysis Bal Sheet'!H25),IF(ABS('#_Financial Analysis Bal Sheet'!H25-'Financial Analysis Bal Sheet'!H25)&gt;0.00001,TRUE,FALSE),IF('#_Financial Analysis Bal Sheet'!H25&lt;&gt;'Financial Analysis Bal Sheet'!H25,TRUE,FALSE)),IF(ISNUMBER('#_Financial Analysis Bal Sheet'!H25),IF('#_Financial Analysis Bal Sheet'!H25&gt;'Financial Analysis Bal Sheet'!H25,"TooLow","TooHigh"),"WrongAnswer"),NOT(_xlfn.ISFORMULA('#_Financial Analysis Bal Sheet'!H25)),"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Sheet'!H25),_xlfn.FORMULATEXT('Financial Analysis Bal Sheet'!H25),'Financial Analysis Bal Sheet'!H25),"9","#"),"8","#"),"7","#"),"6","#"),"5","#"),"4","#"),"3","#"),"2","#"),"1","#"),"0","#"),"$",""),"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Sheet'!H25),_xlfn.FORMULATEXT('Financial Analysis Bal Sheet'!H25),'Financial Analysis Bal Sheet'!H25),"9","#"),"8","#"),"7","#"),"6","#"),"5","#"),"4","#"),"3","#"),"2","#"),"1","#"),"0","#"),"$",""),"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Sheet'!H25),_xlfn.FORMULATEXT('#_Financial Analysis Bal Sheet'!H25),'#_Financial Analysis Bal Sheet'!H25),"9","#"),"8","#"),"7","#"),"6","#"),"5","#"),"4","#"),"3","#"),"2","#"),"1","#"),"0","#"),"$",""),"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Sheet'!H25),_xlfn.FORMULATEXT('#_Financial Analysis Bal Sheet'!H25),'#_Financial Analysis Bal Sheet'!H25),"9","#"),"8","#"),"7","#"),"6","#"),"5","#"),"4","#"),"3","#"),"2","#"),"1","#"),"0","#"),"$","")," ",""),",","@"),"&gt;","@"),"&lt;","@"),"=","@"),")","@"),"(","@"),"^","@"),"/","@"),"+","@"),"*","@"),"-","@"),"@#","")))/2,TRUE,FALSE),"HardCodeMsg",IF(LEN(IF(_xlfn.ISFORMULA('Financial Analysis Bal Sheet'!H25),_xlfn.FORMULATEXT('Financial Analysis Bal Sheet'!H25),'Financial Analysis Bal Sheet'!H25))-LEN(SUBSTITUTE(IF(_xlfn.ISFORMULA('Financial Analysis Bal Sheet'!H25),_xlfn.FORMULATEXT('Financial Analysis Bal Sheet'!H25),'Financial Analysis Bal Sheet'!H25),"""",""))&gt;LEN(IF(_xlfn.ISFORMULA('#_Financial Analysis Bal Sheet'!H25),_xlfn.FORMULATEXT('#_Financial Analysis Bal Sheet'!H25),'#_Financial Analysis Bal Sheet'!H25))-LEN(SUBSTITUTE(IF(_xlfn.ISFORMULA('#_Financial Analysis Bal Sheet'!H25),_xlfn.FORMULATEXT('#_Financial Analysis Bal Sheet'!H25),'#_Financial Analysis Bal Sheet'!H25),"""","")),TRUE,FALSE),"HardQuoteMsg",IF(LEN(IF(_xlfn.ISFORMULA('Financial Analysis Bal Sheet'!H25),_xlfn.FORMULATEXT('Financial Analysis Bal Sheet'!H25),'Financial Analysis Bal Sheet'!H25))-LEN(SUBSTITUTE(IF(_xlfn.ISFORMULA('Financial Analysis Bal Sheet'!H25),_xlfn.FORMULATEXT('Financial Analysis Bal Sheet'!H25),'Financial Analysis Bal Sheet'!H25),"$",""))&lt;0.5*(LEN(IF(_xlfn.ISFORMULA('#_Financial Analysis Bal Sheet'!H25),_xlfn.FORMULATEXT('#_Financial Analysis Bal Sheet'!H25),'#_Financial Analysis Bal Sheet'!H25))-LEN(SUBSTITUTE(IF(_xlfn.ISFORMULA('#_Financial Analysis Bal Sheet'!H25),_xlfn.FORMULATEXT('#_Financial Analysis Bal Sheet'!H25),'#_Financial Analysis Bal Sheet'!H25),"$",""))),TRUE,FALSE),"MissingAbsMsg",TRUE,"PerfectMsg")</f>
        <v/>
      </c>
    </row>
    <row r="26" spans="2:8" x14ac:dyDescent="0.15">
      <c r="B26" s="200">
        <v>0</v>
      </c>
      <c r="C26" s="191">
        <v>0</v>
      </c>
      <c r="D26" s="192" t="str">
        <f ca="1">_xlfn.IFS(ISBLANK('Financial Analysis Bal Sheet'!D26),"",IF(NOT(ISNA('#_Financial Analysis Bal Sheet'!D26)),IF(ISNA('Financial Analysis Bal Sheet'!D26),TRUE,FALSE),FALSE),"StuNAMsg",IF(AND(ISNA('#_Financial Analysis Bal Sheet'!D26),ISNA('Financial Analysis Bal Sheet'!D26)),TRUE,FALSE),"PerfectMsg",IF(NOT(ISERROR('#_Financial Analysis Bal Sheet'!D26)),IF(ISERROR('Financial Analysis Bal Sheet'!D26),TRUE,FALSE),FALSE),"StuErrorMsg",IF(TYPE('#_Financial Analysis Bal Sheet'!D26)&lt;&gt;TYPE('Financial Analysis Bal Sheet'!D26),TRUE,FALSE),"WrongTypeMsg",IF(_xlfn.ISFORMULA('#_Financial Analysis Bal Sheet'!D26),IF(NOT(_xlfn.ISFORMULA('Financial Analysis Bal Sheet'!D26)),TRUE),FALSE),"MissingFormulaMsg",IF(NOT(AND(ISNUMBER(FIND("[",_xlfn.FORMULATEXT('#_Financial Analysis Bal Sheet'!D26))),ISNUMBER(FIND("!",_xlfn.FORMULATEXT('#_Financial Analysis Bal Sheet'!D26))))),AND(ISNUMBER(FIND("[",_xlfn.FORMULATEXT('Financial Analysis Bal Sheet'!D26))),ISNUMBER(FIND("!",_xlfn.FORMULATEXT('Financial Analysis Bal Sheet'!D26)))),FALSE),"ExternalRefsMsg",IF(ISNUMBER('#_Financial Analysis Bal Sheet'!D26),IF(ABS('#_Financial Analysis Bal Sheet'!D26-'Financial Analysis Bal Sheet'!D26)&gt;0.00001,TRUE,FALSE),IF('#_Financial Analysis Bal Sheet'!D26&lt;&gt;'Financial Analysis Bal Sheet'!D26,TRUE,FALSE)),IF(ISNUMBER('#_Financial Analysis Bal Sheet'!D26),IF('#_Financial Analysis Bal Sheet'!D26&gt;'Financial Analysis Bal Sheet'!D26,"TooLow","TooHigh"),"WrongAnswer"),NOT(_xlfn.ISFORMULA('#_Financial Analysis Bal Sheet'!D26)),"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Sheet'!D26),_xlfn.FORMULATEXT('Financial Analysis Bal Sheet'!D26),'Financial Analysis Bal Sheet'!D26),"9","#"),"8","#"),"7","#"),"6","#"),"5","#"),"4","#"),"3","#"),"2","#"),"1","#"),"0","#"),"$",""),"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Sheet'!D26),_xlfn.FORMULATEXT('Financial Analysis Bal Sheet'!D26),'Financial Analysis Bal Sheet'!D26),"9","#"),"8","#"),"7","#"),"6","#"),"5","#"),"4","#"),"3","#"),"2","#"),"1","#"),"0","#"),"$",""),"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Sheet'!D26),_xlfn.FORMULATEXT('#_Financial Analysis Bal Sheet'!D26),'#_Financial Analysis Bal Sheet'!D26),"9","#"),"8","#"),"7","#"),"6","#"),"5","#"),"4","#"),"3","#"),"2","#"),"1","#"),"0","#"),"$",""),"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Sheet'!D26),_xlfn.FORMULATEXT('#_Financial Analysis Bal Sheet'!D26),'#_Financial Analysis Bal Sheet'!D26),"9","#"),"8","#"),"7","#"),"6","#"),"5","#"),"4","#"),"3","#"),"2","#"),"1","#"),"0","#"),"$","")," ",""),",","@"),"&gt;","@"),"&lt;","@"),"=","@"),")","@"),"(","@"),"^","@"),"/","@"),"+","@"),"*","@"),"-","@"),"@#","")))/2,TRUE,FALSE),"HardCodeMsg",IF(LEN(IF(_xlfn.ISFORMULA('Financial Analysis Bal Sheet'!D26),_xlfn.FORMULATEXT('Financial Analysis Bal Sheet'!D26),'Financial Analysis Bal Sheet'!D26))-LEN(SUBSTITUTE(IF(_xlfn.ISFORMULA('Financial Analysis Bal Sheet'!D26),_xlfn.FORMULATEXT('Financial Analysis Bal Sheet'!D26),'Financial Analysis Bal Sheet'!D26),"""",""))&gt;LEN(IF(_xlfn.ISFORMULA('#_Financial Analysis Bal Sheet'!D26),_xlfn.FORMULATEXT('#_Financial Analysis Bal Sheet'!D26),'#_Financial Analysis Bal Sheet'!D26))-LEN(SUBSTITUTE(IF(_xlfn.ISFORMULA('#_Financial Analysis Bal Sheet'!D26),_xlfn.FORMULATEXT('#_Financial Analysis Bal Sheet'!D26),'#_Financial Analysis Bal Sheet'!D26),"""","")),TRUE,FALSE),"HardQuoteMsg",IF(LEN(IF(_xlfn.ISFORMULA('Financial Analysis Bal Sheet'!D26),_xlfn.FORMULATEXT('Financial Analysis Bal Sheet'!D26),'Financial Analysis Bal Sheet'!D26))-LEN(SUBSTITUTE(IF(_xlfn.ISFORMULA('Financial Analysis Bal Sheet'!D26),_xlfn.FORMULATEXT('Financial Analysis Bal Sheet'!D26),'Financial Analysis Bal Sheet'!D26),"$",""))&lt;0.5*(LEN(IF(_xlfn.ISFORMULA('#_Financial Analysis Bal Sheet'!D26),_xlfn.FORMULATEXT('#_Financial Analysis Bal Sheet'!D26),'#_Financial Analysis Bal Sheet'!D26))-LEN(SUBSTITUTE(IF(_xlfn.ISFORMULA('#_Financial Analysis Bal Sheet'!D26),_xlfn.FORMULATEXT('#_Financial Analysis Bal Sheet'!D26),'#_Financial Analysis Bal Sheet'!D26),"$",""))),TRUE,FALSE),"MissingAbsMsg",TRUE,"PerfectMsg")</f>
        <v/>
      </c>
      <c r="E26" s="191">
        <v>0</v>
      </c>
      <c r="F26" s="192" t="str">
        <f ca="1">_xlfn.IFS(ISBLANK('Financial Analysis Bal Sheet'!F26),"",IF(NOT(ISNA('#_Financial Analysis Bal Sheet'!F26)),IF(ISNA('Financial Analysis Bal Sheet'!F26),TRUE,FALSE),FALSE),"StuNAMsg",IF(AND(ISNA('#_Financial Analysis Bal Sheet'!F26),ISNA('Financial Analysis Bal Sheet'!F26)),TRUE,FALSE),"PerfectMsg",IF(NOT(ISERROR('#_Financial Analysis Bal Sheet'!F26)),IF(ISERROR('Financial Analysis Bal Sheet'!F26),TRUE,FALSE),FALSE),"StuErrorMsg",IF(TYPE('#_Financial Analysis Bal Sheet'!F26)&lt;&gt;TYPE('Financial Analysis Bal Sheet'!F26),TRUE,FALSE),"WrongTypeMsg",IF(_xlfn.ISFORMULA('#_Financial Analysis Bal Sheet'!F26),IF(NOT(_xlfn.ISFORMULA('Financial Analysis Bal Sheet'!F26)),TRUE),FALSE),"MissingFormulaMsg",IF(NOT(AND(ISNUMBER(FIND("[",_xlfn.FORMULATEXT('#_Financial Analysis Bal Sheet'!F26))),ISNUMBER(FIND("!",_xlfn.FORMULATEXT('#_Financial Analysis Bal Sheet'!F26))))),AND(ISNUMBER(FIND("[",_xlfn.FORMULATEXT('Financial Analysis Bal Sheet'!F26))),ISNUMBER(FIND("!",_xlfn.FORMULATEXT('Financial Analysis Bal Sheet'!F26)))),FALSE),"ExternalRefsMsg",IF(ISNUMBER('#_Financial Analysis Bal Sheet'!F26),IF(ABS('#_Financial Analysis Bal Sheet'!F26-'Financial Analysis Bal Sheet'!F26)&gt;0.00001,TRUE,FALSE),IF('#_Financial Analysis Bal Sheet'!F26&lt;&gt;'Financial Analysis Bal Sheet'!F26,TRUE,FALSE)),IF(ISNUMBER('#_Financial Analysis Bal Sheet'!F26),IF('#_Financial Analysis Bal Sheet'!F26&gt;'Financial Analysis Bal Sheet'!F26,"TooLow","TooHigh"),"WrongAnswer"),NOT(_xlfn.ISFORMULA('#_Financial Analysis Bal Sheet'!F26)),"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Sheet'!F26),_xlfn.FORMULATEXT('Financial Analysis Bal Sheet'!F26),'Financial Analysis Bal Sheet'!F26),"9","#"),"8","#"),"7","#"),"6","#"),"5","#"),"4","#"),"3","#"),"2","#"),"1","#"),"0","#"),"$",""),"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Sheet'!F26),_xlfn.FORMULATEXT('Financial Analysis Bal Sheet'!F26),'Financial Analysis Bal Sheet'!F26),"9","#"),"8","#"),"7","#"),"6","#"),"5","#"),"4","#"),"3","#"),"2","#"),"1","#"),"0","#"),"$",""),"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Sheet'!F26),_xlfn.FORMULATEXT('#_Financial Analysis Bal Sheet'!F26),'#_Financial Analysis Bal Sheet'!F26),"9","#"),"8","#"),"7","#"),"6","#"),"5","#"),"4","#"),"3","#"),"2","#"),"1","#"),"0","#"),"$",""),"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Sheet'!F26),_xlfn.FORMULATEXT('#_Financial Analysis Bal Sheet'!F26),'#_Financial Analysis Bal Sheet'!F26),"9","#"),"8","#"),"7","#"),"6","#"),"5","#"),"4","#"),"3","#"),"2","#"),"1","#"),"0","#"),"$","")," ",""),",","@"),"&gt;","@"),"&lt;","@"),"=","@"),")","@"),"(","@"),"^","@"),"/","@"),"+","@"),"*","@"),"-","@"),"@#","")))/2,TRUE,FALSE),"HardCodeMsg",IF(LEN(IF(_xlfn.ISFORMULA('Financial Analysis Bal Sheet'!F26),_xlfn.FORMULATEXT('Financial Analysis Bal Sheet'!F26),'Financial Analysis Bal Sheet'!F26))-LEN(SUBSTITUTE(IF(_xlfn.ISFORMULA('Financial Analysis Bal Sheet'!F26),_xlfn.FORMULATEXT('Financial Analysis Bal Sheet'!F26),'Financial Analysis Bal Sheet'!F26),"""",""))&gt;LEN(IF(_xlfn.ISFORMULA('#_Financial Analysis Bal Sheet'!F26),_xlfn.FORMULATEXT('#_Financial Analysis Bal Sheet'!F26),'#_Financial Analysis Bal Sheet'!F26))-LEN(SUBSTITUTE(IF(_xlfn.ISFORMULA('#_Financial Analysis Bal Sheet'!F26),_xlfn.FORMULATEXT('#_Financial Analysis Bal Sheet'!F26),'#_Financial Analysis Bal Sheet'!F26),"""","")),TRUE,FALSE),"HardQuoteMsg",IF(LEN(IF(_xlfn.ISFORMULA('Financial Analysis Bal Sheet'!F26),_xlfn.FORMULATEXT('Financial Analysis Bal Sheet'!F26),'Financial Analysis Bal Sheet'!F26))-LEN(SUBSTITUTE(IF(_xlfn.ISFORMULA('Financial Analysis Bal Sheet'!F26),_xlfn.FORMULATEXT('Financial Analysis Bal Sheet'!F26),'Financial Analysis Bal Sheet'!F26),"$",""))&lt;0.5*(LEN(IF(_xlfn.ISFORMULA('#_Financial Analysis Bal Sheet'!F26),_xlfn.FORMULATEXT('#_Financial Analysis Bal Sheet'!F26),'#_Financial Analysis Bal Sheet'!F26))-LEN(SUBSTITUTE(IF(_xlfn.ISFORMULA('#_Financial Analysis Bal Sheet'!F26),_xlfn.FORMULATEXT('#_Financial Analysis Bal Sheet'!F26),'#_Financial Analysis Bal Sheet'!F26),"$",""))),TRUE,FALSE),"MissingAbsMsg",TRUE,"PerfectMsg")</f>
        <v/>
      </c>
      <c r="G26" s="193" t="str">
        <f ca="1">_xlfn.IFS(ISBLANK('Financial Analysis Bal Sheet'!G26),"",IF(NOT(ISNA('#_Financial Analysis Bal Sheet'!G26)),IF(ISNA('Financial Analysis Bal Sheet'!G26),TRUE,FALSE),FALSE),"StuNAMsg",IF(AND(ISNA('#_Financial Analysis Bal Sheet'!G26),ISNA('Financial Analysis Bal Sheet'!G26)),TRUE,FALSE),"PerfectMsg",IF(NOT(ISERROR('#_Financial Analysis Bal Sheet'!G26)),IF(ISERROR('Financial Analysis Bal Sheet'!G26),TRUE,FALSE),FALSE),"StuErrorMsg",IF(TYPE('#_Financial Analysis Bal Sheet'!G26)&lt;&gt;TYPE('Financial Analysis Bal Sheet'!G26),TRUE,FALSE),"WrongTypeMsg",IF(_xlfn.ISFORMULA('#_Financial Analysis Bal Sheet'!G26),IF(NOT(_xlfn.ISFORMULA('Financial Analysis Bal Sheet'!G26)),TRUE),FALSE),"MissingFormulaMsg",IF(NOT(AND(ISNUMBER(FIND("[",_xlfn.FORMULATEXT('#_Financial Analysis Bal Sheet'!G26))),ISNUMBER(FIND("!",_xlfn.FORMULATEXT('#_Financial Analysis Bal Sheet'!G26))))),AND(ISNUMBER(FIND("[",_xlfn.FORMULATEXT('Financial Analysis Bal Sheet'!G26))),ISNUMBER(FIND("!",_xlfn.FORMULATEXT('Financial Analysis Bal Sheet'!G26)))),FALSE),"ExternalRefsMsg",IF(ISNUMBER('#_Financial Analysis Bal Sheet'!G26),IF(ABS('#_Financial Analysis Bal Sheet'!G26-'Financial Analysis Bal Sheet'!G26)&gt;0.00001,TRUE,FALSE),IF('#_Financial Analysis Bal Sheet'!G26&lt;&gt;'Financial Analysis Bal Sheet'!G26,TRUE,FALSE)),IF(ISNUMBER('#_Financial Analysis Bal Sheet'!G26),IF('#_Financial Analysis Bal Sheet'!G26&gt;'Financial Analysis Bal Sheet'!G26,"TooLow","TooHigh"),"WrongAnswer"),NOT(_xlfn.ISFORMULA('#_Financial Analysis Bal Sheet'!G26)),"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Sheet'!G26),_xlfn.FORMULATEXT('Financial Analysis Bal Sheet'!G26),'Financial Analysis Bal Sheet'!G26),"9","#"),"8","#"),"7","#"),"6","#"),"5","#"),"4","#"),"3","#"),"2","#"),"1","#"),"0","#"),"$",""),"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Sheet'!G26),_xlfn.FORMULATEXT('Financial Analysis Bal Sheet'!G26),'Financial Analysis Bal Sheet'!G26),"9","#"),"8","#"),"7","#"),"6","#"),"5","#"),"4","#"),"3","#"),"2","#"),"1","#"),"0","#"),"$",""),"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Sheet'!G26),_xlfn.FORMULATEXT('#_Financial Analysis Bal Sheet'!G26),'#_Financial Analysis Bal Sheet'!G26),"9","#"),"8","#"),"7","#"),"6","#"),"5","#"),"4","#"),"3","#"),"2","#"),"1","#"),"0","#"),"$",""),"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Sheet'!G26),_xlfn.FORMULATEXT('#_Financial Analysis Bal Sheet'!G26),'#_Financial Analysis Bal Sheet'!G26),"9","#"),"8","#"),"7","#"),"6","#"),"5","#"),"4","#"),"3","#"),"2","#"),"1","#"),"0","#"),"$","")," ",""),",","@"),"&gt;","@"),"&lt;","@"),"=","@"),")","@"),"(","@"),"^","@"),"/","@"),"+","@"),"*","@"),"-","@"),"@#","")))/2,TRUE,FALSE),"HardCodeMsg",IF(LEN(IF(_xlfn.ISFORMULA('Financial Analysis Bal Sheet'!G26),_xlfn.FORMULATEXT('Financial Analysis Bal Sheet'!G26),'Financial Analysis Bal Sheet'!G26))-LEN(SUBSTITUTE(IF(_xlfn.ISFORMULA('Financial Analysis Bal Sheet'!G26),_xlfn.FORMULATEXT('Financial Analysis Bal Sheet'!G26),'Financial Analysis Bal Sheet'!G26),"""",""))&gt;LEN(IF(_xlfn.ISFORMULA('#_Financial Analysis Bal Sheet'!G26),_xlfn.FORMULATEXT('#_Financial Analysis Bal Sheet'!G26),'#_Financial Analysis Bal Sheet'!G26))-LEN(SUBSTITUTE(IF(_xlfn.ISFORMULA('#_Financial Analysis Bal Sheet'!G26),_xlfn.FORMULATEXT('#_Financial Analysis Bal Sheet'!G26),'#_Financial Analysis Bal Sheet'!G26),"""","")),TRUE,FALSE),"HardQuoteMsg",IF(LEN(IF(_xlfn.ISFORMULA('Financial Analysis Bal Sheet'!G26),_xlfn.FORMULATEXT('Financial Analysis Bal Sheet'!G26),'Financial Analysis Bal Sheet'!G26))-LEN(SUBSTITUTE(IF(_xlfn.ISFORMULA('Financial Analysis Bal Sheet'!G26),_xlfn.FORMULATEXT('Financial Analysis Bal Sheet'!G26),'Financial Analysis Bal Sheet'!G26),"$",""))&lt;0.5*(LEN(IF(_xlfn.ISFORMULA('#_Financial Analysis Bal Sheet'!G26),_xlfn.FORMULATEXT('#_Financial Analysis Bal Sheet'!G26),'#_Financial Analysis Bal Sheet'!G26))-LEN(SUBSTITUTE(IF(_xlfn.ISFORMULA('#_Financial Analysis Bal Sheet'!G26),_xlfn.FORMULATEXT('#_Financial Analysis Bal Sheet'!G26),'#_Financial Analysis Bal Sheet'!G26),"$",""))),TRUE,FALSE),"MissingAbsMsg",TRUE,"PerfectMsg")</f>
        <v/>
      </c>
      <c r="H26" s="194" t="str">
        <f ca="1">_xlfn.IFS(ISBLANK('Financial Analysis Bal Sheet'!H26),"",IF(NOT(ISNA('#_Financial Analysis Bal Sheet'!H26)),IF(ISNA('Financial Analysis Bal Sheet'!H26),TRUE,FALSE),FALSE),"StuNAMsg",IF(AND(ISNA('#_Financial Analysis Bal Sheet'!H26),ISNA('Financial Analysis Bal Sheet'!H26)),TRUE,FALSE),"PerfectMsg",IF(NOT(ISERROR('#_Financial Analysis Bal Sheet'!H26)),IF(ISERROR('Financial Analysis Bal Sheet'!H26),TRUE,FALSE),FALSE),"StuErrorMsg",IF(TYPE('#_Financial Analysis Bal Sheet'!H26)&lt;&gt;TYPE('Financial Analysis Bal Sheet'!H26),TRUE,FALSE),"WrongTypeMsg",IF(_xlfn.ISFORMULA('#_Financial Analysis Bal Sheet'!H26),IF(NOT(_xlfn.ISFORMULA('Financial Analysis Bal Sheet'!H26)),TRUE),FALSE),"MissingFormulaMsg",IF(NOT(AND(ISNUMBER(FIND("[",_xlfn.FORMULATEXT('#_Financial Analysis Bal Sheet'!H26))),ISNUMBER(FIND("!",_xlfn.FORMULATEXT('#_Financial Analysis Bal Sheet'!H26))))),AND(ISNUMBER(FIND("[",_xlfn.FORMULATEXT('Financial Analysis Bal Sheet'!H26))),ISNUMBER(FIND("!",_xlfn.FORMULATEXT('Financial Analysis Bal Sheet'!H26)))),FALSE),"ExternalRefsMsg",IF(ISNUMBER('#_Financial Analysis Bal Sheet'!H26),IF(ABS('#_Financial Analysis Bal Sheet'!H26-'Financial Analysis Bal Sheet'!H26)&gt;0.00001,TRUE,FALSE),IF('#_Financial Analysis Bal Sheet'!H26&lt;&gt;'Financial Analysis Bal Sheet'!H26,TRUE,FALSE)),IF(ISNUMBER('#_Financial Analysis Bal Sheet'!H26),IF('#_Financial Analysis Bal Sheet'!H26&gt;'Financial Analysis Bal Sheet'!H26,"TooLow","TooHigh"),"WrongAnswer"),NOT(_xlfn.ISFORMULA('#_Financial Analysis Bal Sheet'!H26)),"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Sheet'!H26),_xlfn.FORMULATEXT('Financial Analysis Bal Sheet'!H26),'Financial Analysis Bal Sheet'!H26),"9","#"),"8","#"),"7","#"),"6","#"),"5","#"),"4","#"),"3","#"),"2","#"),"1","#"),"0","#"),"$",""),"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Sheet'!H26),_xlfn.FORMULATEXT('Financial Analysis Bal Sheet'!H26),'Financial Analysis Bal Sheet'!H26),"9","#"),"8","#"),"7","#"),"6","#"),"5","#"),"4","#"),"3","#"),"2","#"),"1","#"),"0","#"),"$",""),"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Sheet'!H26),_xlfn.FORMULATEXT('#_Financial Analysis Bal Sheet'!H26),'#_Financial Analysis Bal Sheet'!H26),"9","#"),"8","#"),"7","#"),"6","#"),"5","#"),"4","#"),"3","#"),"2","#"),"1","#"),"0","#"),"$",""),"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Sheet'!H26),_xlfn.FORMULATEXT('#_Financial Analysis Bal Sheet'!H26),'#_Financial Analysis Bal Sheet'!H26),"9","#"),"8","#"),"7","#"),"6","#"),"5","#"),"4","#"),"3","#"),"2","#"),"1","#"),"0","#"),"$","")," ",""),",","@"),"&gt;","@"),"&lt;","@"),"=","@"),")","@"),"(","@"),"^","@"),"/","@"),"+","@"),"*","@"),"-","@"),"@#","")))/2,TRUE,FALSE),"HardCodeMsg",IF(LEN(IF(_xlfn.ISFORMULA('Financial Analysis Bal Sheet'!H26),_xlfn.FORMULATEXT('Financial Analysis Bal Sheet'!H26),'Financial Analysis Bal Sheet'!H26))-LEN(SUBSTITUTE(IF(_xlfn.ISFORMULA('Financial Analysis Bal Sheet'!H26),_xlfn.FORMULATEXT('Financial Analysis Bal Sheet'!H26),'Financial Analysis Bal Sheet'!H26),"""",""))&gt;LEN(IF(_xlfn.ISFORMULA('#_Financial Analysis Bal Sheet'!H26),_xlfn.FORMULATEXT('#_Financial Analysis Bal Sheet'!H26),'#_Financial Analysis Bal Sheet'!H26))-LEN(SUBSTITUTE(IF(_xlfn.ISFORMULA('#_Financial Analysis Bal Sheet'!H26),_xlfn.FORMULATEXT('#_Financial Analysis Bal Sheet'!H26),'#_Financial Analysis Bal Sheet'!H26),"""","")),TRUE,FALSE),"HardQuoteMsg",IF(LEN(IF(_xlfn.ISFORMULA('Financial Analysis Bal Sheet'!H26),_xlfn.FORMULATEXT('Financial Analysis Bal Sheet'!H26),'Financial Analysis Bal Sheet'!H26))-LEN(SUBSTITUTE(IF(_xlfn.ISFORMULA('Financial Analysis Bal Sheet'!H26),_xlfn.FORMULATEXT('Financial Analysis Bal Sheet'!H26),'Financial Analysis Bal Sheet'!H26),"$",""))&lt;0.5*(LEN(IF(_xlfn.ISFORMULA('#_Financial Analysis Bal Sheet'!H26),_xlfn.FORMULATEXT('#_Financial Analysis Bal Sheet'!H26),'#_Financial Analysis Bal Sheet'!H26))-LEN(SUBSTITUTE(IF(_xlfn.ISFORMULA('#_Financial Analysis Bal Sheet'!H26),_xlfn.FORMULATEXT('#_Financial Analysis Bal Sheet'!H26),'#_Financial Analysis Bal Sheet'!H26),"$",""))),TRUE,FALSE),"MissingAbsMsg",TRUE,"PerfectMsg")</f>
        <v/>
      </c>
    </row>
    <row r="27" spans="2:8" x14ac:dyDescent="0.15">
      <c r="B27" s="200">
        <v>0</v>
      </c>
      <c r="C27" s="191">
        <v>0</v>
      </c>
      <c r="D27" s="192" t="str">
        <f ca="1">_xlfn.IFS(ISBLANK('Financial Analysis Bal Sheet'!D27),"",IF(NOT(ISNA('#_Financial Analysis Bal Sheet'!D27)),IF(ISNA('Financial Analysis Bal Sheet'!D27),TRUE,FALSE),FALSE),"StuNAMsg",IF(AND(ISNA('#_Financial Analysis Bal Sheet'!D27),ISNA('Financial Analysis Bal Sheet'!D27)),TRUE,FALSE),"PerfectMsg",IF(NOT(ISERROR('#_Financial Analysis Bal Sheet'!D27)),IF(ISERROR('Financial Analysis Bal Sheet'!D27),TRUE,FALSE),FALSE),"StuErrorMsg",IF(TYPE('#_Financial Analysis Bal Sheet'!D27)&lt;&gt;TYPE('Financial Analysis Bal Sheet'!D27),TRUE,FALSE),"WrongTypeMsg",IF(_xlfn.ISFORMULA('#_Financial Analysis Bal Sheet'!D27),IF(NOT(_xlfn.ISFORMULA('Financial Analysis Bal Sheet'!D27)),TRUE),FALSE),"MissingFormulaMsg",IF(NOT(AND(ISNUMBER(FIND("[",_xlfn.FORMULATEXT('#_Financial Analysis Bal Sheet'!D27))),ISNUMBER(FIND("!",_xlfn.FORMULATEXT('#_Financial Analysis Bal Sheet'!D27))))),AND(ISNUMBER(FIND("[",_xlfn.FORMULATEXT('Financial Analysis Bal Sheet'!D27))),ISNUMBER(FIND("!",_xlfn.FORMULATEXT('Financial Analysis Bal Sheet'!D27)))),FALSE),"ExternalRefsMsg",IF(ISNUMBER('#_Financial Analysis Bal Sheet'!D27),IF(ABS('#_Financial Analysis Bal Sheet'!D27-'Financial Analysis Bal Sheet'!D27)&gt;0.00001,TRUE,FALSE),IF('#_Financial Analysis Bal Sheet'!D27&lt;&gt;'Financial Analysis Bal Sheet'!D27,TRUE,FALSE)),IF(ISNUMBER('#_Financial Analysis Bal Sheet'!D27),IF('#_Financial Analysis Bal Sheet'!D27&gt;'Financial Analysis Bal Sheet'!D27,"TooLow","TooHigh"),"WrongAnswer"),NOT(_xlfn.ISFORMULA('#_Financial Analysis Bal Sheet'!D27)),"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Sheet'!D27),_xlfn.FORMULATEXT('Financial Analysis Bal Sheet'!D27),'Financial Analysis Bal Sheet'!D27),"9","#"),"8","#"),"7","#"),"6","#"),"5","#"),"4","#"),"3","#"),"2","#"),"1","#"),"0","#"),"$",""),"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Sheet'!D27),_xlfn.FORMULATEXT('Financial Analysis Bal Sheet'!D27),'Financial Analysis Bal Sheet'!D27),"9","#"),"8","#"),"7","#"),"6","#"),"5","#"),"4","#"),"3","#"),"2","#"),"1","#"),"0","#"),"$",""),"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Sheet'!D27),_xlfn.FORMULATEXT('#_Financial Analysis Bal Sheet'!D27),'#_Financial Analysis Bal Sheet'!D27),"9","#"),"8","#"),"7","#"),"6","#"),"5","#"),"4","#"),"3","#"),"2","#"),"1","#"),"0","#"),"$",""),"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Sheet'!D27),_xlfn.FORMULATEXT('#_Financial Analysis Bal Sheet'!D27),'#_Financial Analysis Bal Sheet'!D27),"9","#"),"8","#"),"7","#"),"6","#"),"5","#"),"4","#"),"3","#"),"2","#"),"1","#"),"0","#"),"$","")," ",""),",","@"),"&gt;","@"),"&lt;","@"),"=","@"),")","@"),"(","@"),"^","@"),"/","@"),"+","@"),"*","@"),"-","@"),"@#","")))/2,TRUE,FALSE),"HardCodeMsg",IF(LEN(IF(_xlfn.ISFORMULA('Financial Analysis Bal Sheet'!D27),_xlfn.FORMULATEXT('Financial Analysis Bal Sheet'!D27),'Financial Analysis Bal Sheet'!D27))-LEN(SUBSTITUTE(IF(_xlfn.ISFORMULA('Financial Analysis Bal Sheet'!D27),_xlfn.FORMULATEXT('Financial Analysis Bal Sheet'!D27),'Financial Analysis Bal Sheet'!D27),"""",""))&gt;LEN(IF(_xlfn.ISFORMULA('#_Financial Analysis Bal Sheet'!D27),_xlfn.FORMULATEXT('#_Financial Analysis Bal Sheet'!D27),'#_Financial Analysis Bal Sheet'!D27))-LEN(SUBSTITUTE(IF(_xlfn.ISFORMULA('#_Financial Analysis Bal Sheet'!D27),_xlfn.FORMULATEXT('#_Financial Analysis Bal Sheet'!D27),'#_Financial Analysis Bal Sheet'!D27),"""","")),TRUE,FALSE),"HardQuoteMsg",IF(LEN(IF(_xlfn.ISFORMULA('Financial Analysis Bal Sheet'!D27),_xlfn.FORMULATEXT('Financial Analysis Bal Sheet'!D27),'Financial Analysis Bal Sheet'!D27))-LEN(SUBSTITUTE(IF(_xlfn.ISFORMULA('Financial Analysis Bal Sheet'!D27),_xlfn.FORMULATEXT('Financial Analysis Bal Sheet'!D27),'Financial Analysis Bal Sheet'!D27),"$",""))&lt;0.5*(LEN(IF(_xlfn.ISFORMULA('#_Financial Analysis Bal Sheet'!D27),_xlfn.FORMULATEXT('#_Financial Analysis Bal Sheet'!D27),'#_Financial Analysis Bal Sheet'!D27))-LEN(SUBSTITUTE(IF(_xlfn.ISFORMULA('#_Financial Analysis Bal Sheet'!D27),_xlfn.FORMULATEXT('#_Financial Analysis Bal Sheet'!D27),'#_Financial Analysis Bal Sheet'!D27),"$",""))),TRUE,FALSE),"MissingAbsMsg",TRUE,"PerfectMsg")</f>
        <v/>
      </c>
      <c r="E27" s="191">
        <v>0</v>
      </c>
      <c r="F27" s="192" t="str">
        <f ca="1">_xlfn.IFS(ISBLANK('Financial Analysis Bal Sheet'!F27),"",IF(NOT(ISNA('#_Financial Analysis Bal Sheet'!F27)),IF(ISNA('Financial Analysis Bal Sheet'!F27),TRUE,FALSE),FALSE),"StuNAMsg",IF(AND(ISNA('#_Financial Analysis Bal Sheet'!F27),ISNA('Financial Analysis Bal Sheet'!F27)),TRUE,FALSE),"PerfectMsg",IF(NOT(ISERROR('#_Financial Analysis Bal Sheet'!F27)),IF(ISERROR('Financial Analysis Bal Sheet'!F27),TRUE,FALSE),FALSE),"StuErrorMsg",IF(TYPE('#_Financial Analysis Bal Sheet'!F27)&lt;&gt;TYPE('Financial Analysis Bal Sheet'!F27),TRUE,FALSE),"WrongTypeMsg",IF(_xlfn.ISFORMULA('#_Financial Analysis Bal Sheet'!F27),IF(NOT(_xlfn.ISFORMULA('Financial Analysis Bal Sheet'!F27)),TRUE),FALSE),"MissingFormulaMsg",IF(NOT(AND(ISNUMBER(FIND("[",_xlfn.FORMULATEXT('#_Financial Analysis Bal Sheet'!F27))),ISNUMBER(FIND("!",_xlfn.FORMULATEXT('#_Financial Analysis Bal Sheet'!F27))))),AND(ISNUMBER(FIND("[",_xlfn.FORMULATEXT('Financial Analysis Bal Sheet'!F27))),ISNUMBER(FIND("!",_xlfn.FORMULATEXT('Financial Analysis Bal Sheet'!F27)))),FALSE),"ExternalRefsMsg",IF(ISNUMBER('#_Financial Analysis Bal Sheet'!F27),IF(ABS('#_Financial Analysis Bal Sheet'!F27-'Financial Analysis Bal Sheet'!F27)&gt;0.00001,TRUE,FALSE),IF('#_Financial Analysis Bal Sheet'!F27&lt;&gt;'Financial Analysis Bal Sheet'!F27,TRUE,FALSE)),IF(ISNUMBER('#_Financial Analysis Bal Sheet'!F27),IF('#_Financial Analysis Bal Sheet'!F27&gt;'Financial Analysis Bal Sheet'!F27,"TooLow","TooHigh"),"WrongAnswer"),NOT(_xlfn.ISFORMULA('#_Financial Analysis Bal Sheet'!F27)),"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Sheet'!F27),_xlfn.FORMULATEXT('Financial Analysis Bal Sheet'!F27),'Financial Analysis Bal Sheet'!F27),"9","#"),"8","#"),"7","#"),"6","#"),"5","#"),"4","#"),"3","#"),"2","#"),"1","#"),"0","#"),"$",""),"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Sheet'!F27),_xlfn.FORMULATEXT('Financial Analysis Bal Sheet'!F27),'Financial Analysis Bal Sheet'!F27),"9","#"),"8","#"),"7","#"),"6","#"),"5","#"),"4","#"),"3","#"),"2","#"),"1","#"),"0","#"),"$",""),"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Sheet'!F27),_xlfn.FORMULATEXT('#_Financial Analysis Bal Sheet'!F27),'#_Financial Analysis Bal Sheet'!F27),"9","#"),"8","#"),"7","#"),"6","#"),"5","#"),"4","#"),"3","#"),"2","#"),"1","#"),"0","#"),"$",""),"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Sheet'!F27),_xlfn.FORMULATEXT('#_Financial Analysis Bal Sheet'!F27),'#_Financial Analysis Bal Sheet'!F27),"9","#"),"8","#"),"7","#"),"6","#"),"5","#"),"4","#"),"3","#"),"2","#"),"1","#"),"0","#"),"$","")," ",""),",","@"),"&gt;","@"),"&lt;","@"),"=","@"),")","@"),"(","@"),"^","@"),"/","@"),"+","@"),"*","@"),"-","@"),"@#","")))/2,TRUE,FALSE),"HardCodeMsg",IF(LEN(IF(_xlfn.ISFORMULA('Financial Analysis Bal Sheet'!F27),_xlfn.FORMULATEXT('Financial Analysis Bal Sheet'!F27),'Financial Analysis Bal Sheet'!F27))-LEN(SUBSTITUTE(IF(_xlfn.ISFORMULA('Financial Analysis Bal Sheet'!F27),_xlfn.FORMULATEXT('Financial Analysis Bal Sheet'!F27),'Financial Analysis Bal Sheet'!F27),"""",""))&gt;LEN(IF(_xlfn.ISFORMULA('#_Financial Analysis Bal Sheet'!F27),_xlfn.FORMULATEXT('#_Financial Analysis Bal Sheet'!F27),'#_Financial Analysis Bal Sheet'!F27))-LEN(SUBSTITUTE(IF(_xlfn.ISFORMULA('#_Financial Analysis Bal Sheet'!F27),_xlfn.FORMULATEXT('#_Financial Analysis Bal Sheet'!F27),'#_Financial Analysis Bal Sheet'!F27),"""","")),TRUE,FALSE),"HardQuoteMsg",IF(LEN(IF(_xlfn.ISFORMULA('Financial Analysis Bal Sheet'!F27),_xlfn.FORMULATEXT('Financial Analysis Bal Sheet'!F27),'Financial Analysis Bal Sheet'!F27))-LEN(SUBSTITUTE(IF(_xlfn.ISFORMULA('Financial Analysis Bal Sheet'!F27),_xlfn.FORMULATEXT('Financial Analysis Bal Sheet'!F27),'Financial Analysis Bal Sheet'!F27),"$",""))&lt;0.5*(LEN(IF(_xlfn.ISFORMULA('#_Financial Analysis Bal Sheet'!F27),_xlfn.FORMULATEXT('#_Financial Analysis Bal Sheet'!F27),'#_Financial Analysis Bal Sheet'!F27))-LEN(SUBSTITUTE(IF(_xlfn.ISFORMULA('#_Financial Analysis Bal Sheet'!F27),_xlfn.FORMULATEXT('#_Financial Analysis Bal Sheet'!F27),'#_Financial Analysis Bal Sheet'!F27),"$",""))),TRUE,FALSE),"MissingAbsMsg",TRUE,"PerfectMsg")</f>
        <v/>
      </c>
      <c r="G27" s="193" t="str">
        <f ca="1">_xlfn.IFS(ISBLANK('Financial Analysis Bal Sheet'!G27),"",IF(NOT(ISNA('#_Financial Analysis Bal Sheet'!G27)),IF(ISNA('Financial Analysis Bal Sheet'!G27),TRUE,FALSE),FALSE),"StuNAMsg",IF(AND(ISNA('#_Financial Analysis Bal Sheet'!G27),ISNA('Financial Analysis Bal Sheet'!G27)),TRUE,FALSE),"PerfectMsg",IF(NOT(ISERROR('#_Financial Analysis Bal Sheet'!G27)),IF(ISERROR('Financial Analysis Bal Sheet'!G27),TRUE,FALSE),FALSE),"StuErrorMsg",IF(TYPE('#_Financial Analysis Bal Sheet'!G27)&lt;&gt;TYPE('Financial Analysis Bal Sheet'!G27),TRUE,FALSE),"WrongTypeMsg",IF(_xlfn.ISFORMULA('#_Financial Analysis Bal Sheet'!G27),IF(NOT(_xlfn.ISFORMULA('Financial Analysis Bal Sheet'!G27)),TRUE),FALSE),"MissingFormulaMsg",IF(NOT(AND(ISNUMBER(FIND("[",_xlfn.FORMULATEXT('#_Financial Analysis Bal Sheet'!G27))),ISNUMBER(FIND("!",_xlfn.FORMULATEXT('#_Financial Analysis Bal Sheet'!G27))))),AND(ISNUMBER(FIND("[",_xlfn.FORMULATEXT('Financial Analysis Bal Sheet'!G27))),ISNUMBER(FIND("!",_xlfn.FORMULATEXT('Financial Analysis Bal Sheet'!G27)))),FALSE),"ExternalRefsMsg",IF(ISNUMBER('#_Financial Analysis Bal Sheet'!G27),IF(ABS('#_Financial Analysis Bal Sheet'!G27-'Financial Analysis Bal Sheet'!G27)&gt;0.00001,TRUE,FALSE),IF('#_Financial Analysis Bal Sheet'!G27&lt;&gt;'Financial Analysis Bal Sheet'!G27,TRUE,FALSE)),IF(ISNUMBER('#_Financial Analysis Bal Sheet'!G27),IF('#_Financial Analysis Bal Sheet'!G27&gt;'Financial Analysis Bal Sheet'!G27,"TooLow","TooHigh"),"WrongAnswer"),NOT(_xlfn.ISFORMULA('#_Financial Analysis Bal Sheet'!G27)),"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Sheet'!G27),_xlfn.FORMULATEXT('Financial Analysis Bal Sheet'!G27),'Financial Analysis Bal Sheet'!G27),"9","#"),"8","#"),"7","#"),"6","#"),"5","#"),"4","#"),"3","#"),"2","#"),"1","#"),"0","#"),"$",""),"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Sheet'!G27),_xlfn.FORMULATEXT('Financial Analysis Bal Sheet'!G27),'Financial Analysis Bal Sheet'!G27),"9","#"),"8","#"),"7","#"),"6","#"),"5","#"),"4","#"),"3","#"),"2","#"),"1","#"),"0","#"),"$",""),"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Sheet'!G27),_xlfn.FORMULATEXT('#_Financial Analysis Bal Sheet'!G27),'#_Financial Analysis Bal Sheet'!G27),"9","#"),"8","#"),"7","#"),"6","#"),"5","#"),"4","#"),"3","#"),"2","#"),"1","#"),"0","#"),"$",""),"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Sheet'!G27),_xlfn.FORMULATEXT('#_Financial Analysis Bal Sheet'!G27),'#_Financial Analysis Bal Sheet'!G27),"9","#"),"8","#"),"7","#"),"6","#"),"5","#"),"4","#"),"3","#"),"2","#"),"1","#"),"0","#"),"$","")," ",""),",","@"),"&gt;","@"),"&lt;","@"),"=","@"),")","@"),"(","@"),"^","@"),"/","@"),"+","@"),"*","@"),"-","@"),"@#","")))/2,TRUE,FALSE),"HardCodeMsg",IF(LEN(IF(_xlfn.ISFORMULA('Financial Analysis Bal Sheet'!G27),_xlfn.FORMULATEXT('Financial Analysis Bal Sheet'!G27),'Financial Analysis Bal Sheet'!G27))-LEN(SUBSTITUTE(IF(_xlfn.ISFORMULA('Financial Analysis Bal Sheet'!G27),_xlfn.FORMULATEXT('Financial Analysis Bal Sheet'!G27),'Financial Analysis Bal Sheet'!G27),"""",""))&gt;LEN(IF(_xlfn.ISFORMULA('#_Financial Analysis Bal Sheet'!G27),_xlfn.FORMULATEXT('#_Financial Analysis Bal Sheet'!G27),'#_Financial Analysis Bal Sheet'!G27))-LEN(SUBSTITUTE(IF(_xlfn.ISFORMULA('#_Financial Analysis Bal Sheet'!G27),_xlfn.FORMULATEXT('#_Financial Analysis Bal Sheet'!G27),'#_Financial Analysis Bal Sheet'!G27),"""","")),TRUE,FALSE),"HardQuoteMsg",IF(LEN(IF(_xlfn.ISFORMULA('Financial Analysis Bal Sheet'!G27),_xlfn.FORMULATEXT('Financial Analysis Bal Sheet'!G27),'Financial Analysis Bal Sheet'!G27))-LEN(SUBSTITUTE(IF(_xlfn.ISFORMULA('Financial Analysis Bal Sheet'!G27),_xlfn.FORMULATEXT('Financial Analysis Bal Sheet'!G27),'Financial Analysis Bal Sheet'!G27),"$",""))&lt;0.5*(LEN(IF(_xlfn.ISFORMULA('#_Financial Analysis Bal Sheet'!G27),_xlfn.FORMULATEXT('#_Financial Analysis Bal Sheet'!G27),'#_Financial Analysis Bal Sheet'!G27))-LEN(SUBSTITUTE(IF(_xlfn.ISFORMULA('#_Financial Analysis Bal Sheet'!G27),_xlfn.FORMULATEXT('#_Financial Analysis Bal Sheet'!G27),'#_Financial Analysis Bal Sheet'!G27),"$",""))),TRUE,FALSE),"MissingAbsMsg",TRUE,"PerfectMsg")</f>
        <v/>
      </c>
      <c r="H27" s="194" t="str">
        <f ca="1">_xlfn.IFS(ISBLANK('Financial Analysis Bal Sheet'!H27),"",IF(NOT(ISNA('#_Financial Analysis Bal Sheet'!H27)),IF(ISNA('Financial Analysis Bal Sheet'!H27),TRUE,FALSE),FALSE),"StuNAMsg",IF(AND(ISNA('#_Financial Analysis Bal Sheet'!H27),ISNA('Financial Analysis Bal Sheet'!H27)),TRUE,FALSE),"PerfectMsg",IF(NOT(ISERROR('#_Financial Analysis Bal Sheet'!H27)),IF(ISERROR('Financial Analysis Bal Sheet'!H27),TRUE,FALSE),FALSE),"StuErrorMsg",IF(TYPE('#_Financial Analysis Bal Sheet'!H27)&lt;&gt;TYPE('Financial Analysis Bal Sheet'!H27),TRUE,FALSE),"WrongTypeMsg",IF(_xlfn.ISFORMULA('#_Financial Analysis Bal Sheet'!H27),IF(NOT(_xlfn.ISFORMULA('Financial Analysis Bal Sheet'!H27)),TRUE),FALSE),"MissingFormulaMsg",IF(NOT(AND(ISNUMBER(FIND("[",_xlfn.FORMULATEXT('#_Financial Analysis Bal Sheet'!H27))),ISNUMBER(FIND("!",_xlfn.FORMULATEXT('#_Financial Analysis Bal Sheet'!H27))))),AND(ISNUMBER(FIND("[",_xlfn.FORMULATEXT('Financial Analysis Bal Sheet'!H27))),ISNUMBER(FIND("!",_xlfn.FORMULATEXT('Financial Analysis Bal Sheet'!H27)))),FALSE),"ExternalRefsMsg",IF(ISNUMBER('#_Financial Analysis Bal Sheet'!H27),IF(ABS('#_Financial Analysis Bal Sheet'!H27-'Financial Analysis Bal Sheet'!H27)&gt;0.00001,TRUE,FALSE),IF('#_Financial Analysis Bal Sheet'!H27&lt;&gt;'Financial Analysis Bal Sheet'!H27,TRUE,FALSE)),IF(ISNUMBER('#_Financial Analysis Bal Sheet'!H27),IF('#_Financial Analysis Bal Sheet'!H27&gt;'Financial Analysis Bal Sheet'!H27,"TooLow","TooHigh"),"WrongAnswer"),NOT(_xlfn.ISFORMULA('#_Financial Analysis Bal Sheet'!H27)),"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Sheet'!H27),_xlfn.FORMULATEXT('Financial Analysis Bal Sheet'!H27),'Financial Analysis Bal Sheet'!H27),"9","#"),"8","#"),"7","#"),"6","#"),"5","#"),"4","#"),"3","#"),"2","#"),"1","#"),"0","#"),"$",""),"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Sheet'!H27),_xlfn.FORMULATEXT('Financial Analysis Bal Sheet'!H27),'Financial Analysis Bal Sheet'!H27),"9","#"),"8","#"),"7","#"),"6","#"),"5","#"),"4","#"),"3","#"),"2","#"),"1","#"),"0","#"),"$",""),"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Sheet'!H27),_xlfn.FORMULATEXT('#_Financial Analysis Bal Sheet'!H27),'#_Financial Analysis Bal Sheet'!H27),"9","#"),"8","#"),"7","#"),"6","#"),"5","#"),"4","#"),"3","#"),"2","#"),"1","#"),"0","#"),"$",""),"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Sheet'!H27),_xlfn.FORMULATEXT('#_Financial Analysis Bal Sheet'!H27),'#_Financial Analysis Bal Sheet'!H27),"9","#"),"8","#"),"7","#"),"6","#"),"5","#"),"4","#"),"3","#"),"2","#"),"1","#"),"0","#"),"$","")," ",""),",","@"),"&gt;","@"),"&lt;","@"),"=","@"),")","@"),"(","@"),"^","@"),"/","@"),"+","@"),"*","@"),"-","@"),"@#","")))/2,TRUE,FALSE),"HardCodeMsg",IF(LEN(IF(_xlfn.ISFORMULA('Financial Analysis Bal Sheet'!H27),_xlfn.FORMULATEXT('Financial Analysis Bal Sheet'!H27),'Financial Analysis Bal Sheet'!H27))-LEN(SUBSTITUTE(IF(_xlfn.ISFORMULA('Financial Analysis Bal Sheet'!H27),_xlfn.FORMULATEXT('Financial Analysis Bal Sheet'!H27),'Financial Analysis Bal Sheet'!H27),"""",""))&gt;LEN(IF(_xlfn.ISFORMULA('#_Financial Analysis Bal Sheet'!H27),_xlfn.FORMULATEXT('#_Financial Analysis Bal Sheet'!H27),'#_Financial Analysis Bal Sheet'!H27))-LEN(SUBSTITUTE(IF(_xlfn.ISFORMULA('#_Financial Analysis Bal Sheet'!H27),_xlfn.FORMULATEXT('#_Financial Analysis Bal Sheet'!H27),'#_Financial Analysis Bal Sheet'!H27),"""","")),TRUE,FALSE),"HardQuoteMsg",IF(LEN(IF(_xlfn.ISFORMULA('Financial Analysis Bal Sheet'!H27),_xlfn.FORMULATEXT('Financial Analysis Bal Sheet'!H27),'Financial Analysis Bal Sheet'!H27))-LEN(SUBSTITUTE(IF(_xlfn.ISFORMULA('Financial Analysis Bal Sheet'!H27),_xlfn.FORMULATEXT('Financial Analysis Bal Sheet'!H27),'Financial Analysis Bal Sheet'!H27),"$",""))&lt;0.5*(LEN(IF(_xlfn.ISFORMULA('#_Financial Analysis Bal Sheet'!H27),_xlfn.FORMULATEXT('#_Financial Analysis Bal Sheet'!H27),'#_Financial Analysis Bal Sheet'!H27))-LEN(SUBSTITUTE(IF(_xlfn.ISFORMULA('#_Financial Analysis Bal Sheet'!H27),_xlfn.FORMULATEXT('#_Financial Analysis Bal Sheet'!H27),'#_Financial Analysis Bal Sheet'!H27),"$",""))),TRUE,FALSE),"MissingAbsMsg",TRUE,"PerfectMsg")</f>
        <v/>
      </c>
    </row>
    <row r="28" spans="2:8" x14ac:dyDescent="0.15">
      <c r="B28" s="200">
        <v>0</v>
      </c>
      <c r="C28" s="191">
        <v>0</v>
      </c>
      <c r="D28" s="192" t="str">
        <f ca="1">_xlfn.IFS(ISBLANK('Financial Analysis Bal Sheet'!D28),"",IF(NOT(ISNA('#_Financial Analysis Bal Sheet'!D28)),IF(ISNA('Financial Analysis Bal Sheet'!D28),TRUE,FALSE),FALSE),"StuNAMsg",IF(AND(ISNA('#_Financial Analysis Bal Sheet'!D28),ISNA('Financial Analysis Bal Sheet'!D28)),TRUE,FALSE),"PerfectMsg",IF(NOT(ISERROR('#_Financial Analysis Bal Sheet'!D28)),IF(ISERROR('Financial Analysis Bal Sheet'!D28),TRUE,FALSE),FALSE),"StuErrorMsg",IF(TYPE('#_Financial Analysis Bal Sheet'!D28)&lt;&gt;TYPE('Financial Analysis Bal Sheet'!D28),TRUE,FALSE),"WrongTypeMsg",IF(_xlfn.ISFORMULA('#_Financial Analysis Bal Sheet'!D28),IF(NOT(_xlfn.ISFORMULA('Financial Analysis Bal Sheet'!D28)),TRUE),FALSE),"MissingFormulaMsg",IF(NOT(AND(ISNUMBER(FIND("[",_xlfn.FORMULATEXT('#_Financial Analysis Bal Sheet'!D28))),ISNUMBER(FIND("!",_xlfn.FORMULATEXT('#_Financial Analysis Bal Sheet'!D28))))),AND(ISNUMBER(FIND("[",_xlfn.FORMULATEXT('Financial Analysis Bal Sheet'!D28))),ISNUMBER(FIND("!",_xlfn.FORMULATEXT('Financial Analysis Bal Sheet'!D28)))),FALSE),"ExternalRefsMsg",IF(ISNUMBER('#_Financial Analysis Bal Sheet'!D28),IF(ABS('#_Financial Analysis Bal Sheet'!D28-'Financial Analysis Bal Sheet'!D28)&gt;0.00001,TRUE,FALSE),IF('#_Financial Analysis Bal Sheet'!D28&lt;&gt;'Financial Analysis Bal Sheet'!D28,TRUE,FALSE)),IF(ISNUMBER('#_Financial Analysis Bal Sheet'!D28),IF('#_Financial Analysis Bal Sheet'!D28&gt;'Financial Analysis Bal Sheet'!D28,"TooLow","TooHigh"),"WrongAnswer"),NOT(_xlfn.ISFORMULA('#_Financial Analysis Bal Sheet'!D28)),"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Sheet'!D28),_xlfn.FORMULATEXT('Financial Analysis Bal Sheet'!D28),'Financial Analysis Bal Sheet'!D28),"9","#"),"8","#"),"7","#"),"6","#"),"5","#"),"4","#"),"3","#"),"2","#"),"1","#"),"0","#"),"$",""),"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Sheet'!D28),_xlfn.FORMULATEXT('Financial Analysis Bal Sheet'!D28),'Financial Analysis Bal Sheet'!D28),"9","#"),"8","#"),"7","#"),"6","#"),"5","#"),"4","#"),"3","#"),"2","#"),"1","#"),"0","#"),"$",""),"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Sheet'!D28),_xlfn.FORMULATEXT('#_Financial Analysis Bal Sheet'!D28),'#_Financial Analysis Bal Sheet'!D28),"9","#"),"8","#"),"7","#"),"6","#"),"5","#"),"4","#"),"3","#"),"2","#"),"1","#"),"0","#"),"$",""),"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Sheet'!D28),_xlfn.FORMULATEXT('#_Financial Analysis Bal Sheet'!D28),'#_Financial Analysis Bal Sheet'!D28),"9","#"),"8","#"),"7","#"),"6","#"),"5","#"),"4","#"),"3","#"),"2","#"),"1","#"),"0","#"),"$","")," ",""),",","@"),"&gt;","@"),"&lt;","@"),"=","@"),")","@"),"(","@"),"^","@"),"/","@"),"+","@"),"*","@"),"-","@"),"@#","")))/2,TRUE,FALSE),"HardCodeMsg",IF(LEN(IF(_xlfn.ISFORMULA('Financial Analysis Bal Sheet'!D28),_xlfn.FORMULATEXT('Financial Analysis Bal Sheet'!D28),'Financial Analysis Bal Sheet'!D28))-LEN(SUBSTITUTE(IF(_xlfn.ISFORMULA('Financial Analysis Bal Sheet'!D28),_xlfn.FORMULATEXT('Financial Analysis Bal Sheet'!D28),'Financial Analysis Bal Sheet'!D28),"""",""))&gt;LEN(IF(_xlfn.ISFORMULA('#_Financial Analysis Bal Sheet'!D28),_xlfn.FORMULATEXT('#_Financial Analysis Bal Sheet'!D28),'#_Financial Analysis Bal Sheet'!D28))-LEN(SUBSTITUTE(IF(_xlfn.ISFORMULA('#_Financial Analysis Bal Sheet'!D28),_xlfn.FORMULATEXT('#_Financial Analysis Bal Sheet'!D28),'#_Financial Analysis Bal Sheet'!D28),"""","")),TRUE,FALSE),"HardQuoteMsg",IF(LEN(IF(_xlfn.ISFORMULA('Financial Analysis Bal Sheet'!D28),_xlfn.FORMULATEXT('Financial Analysis Bal Sheet'!D28),'Financial Analysis Bal Sheet'!D28))-LEN(SUBSTITUTE(IF(_xlfn.ISFORMULA('Financial Analysis Bal Sheet'!D28),_xlfn.FORMULATEXT('Financial Analysis Bal Sheet'!D28),'Financial Analysis Bal Sheet'!D28),"$",""))&lt;0.5*(LEN(IF(_xlfn.ISFORMULA('#_Financial Analysis Bal Sheet'!D28),_xlfn.FORMULATEXT('#_Financial Analysis Bal Sheet'!D28),'#_Financial Analysis Bal Sheet'!D28))-LEN(SUBSTITUTE(IF(_xlfn.ISFORMULA('#_Financial Analysis Bal Sheet'!D28),_xlfn.FORMULATEXT('#_Financial Analysis Bal Sheet'!D28),'#_Financial Analysis Bal Sheet'!D28),"$",""))),TRUE,FALSE),"MissingAbsMsg",TRUE,"PerfectMsg")</f>
        <v/>
      </c>
      <c r="E28" s="191">
        <v>0</v>
      </c>
      <c r="F28" s="192" t="str">
        <f ca="1">_xlfn.IFS(ISBLANK('Financial Analysis Bal Sheet'!F28),"",IF(NOT(ISNA('#_Financial Analysis Bal Sheet'!F28)),IF(ISNA('Financial Analysis Bal Sheet'!F28),TRUE,FALSE),FALSE),"StuNAMsg",IF(AND(ISNA('#_Financial Analysis Bal Sheet'!F28),ISNA('Financial Analysis Bal Sheet'!F28)),TRUE,FALSE),"PerfectMsg",IF(NOT(ISERROR('#_Financial Analysis Bal Sheet'!F28)),IF(ISERROR('Financial Analysis Bal Sheet'!F28),TRUE,FALSE),FALSE),"StuErrorMsg",IF(TYPE('#_Financial Analysis Bal Sheet'!F28)&lt;&gt;TYPE('Financial Analysis Bal Sheet'!F28),TRUE,FALSE),"WrongTypeMsg",IF(_xlfn.ISFORMULA('#_Financial Analysis Bal Sheet'!F28),IF(NOT(_xlfn.ISFORMULA('Financial Analysis Bal Sheet'!F28)),TRUE),FALSE),"MissingFormulaMsg",IF(NOT(AND(ISNUMBER(FIND("[",_xlfn.FORMULATEXT('#_Financial Analysis Bal Sheet'!F28))),ISNUMBER(FIND("!",_xlfn.FORMULATEXT('#_Financial Analysis Bal Sheet'!F28))))),AND(ISNUMBER(FIND("[",_xlfn.FORMULATEXT('Financial Analysis Bal Sheet'!F28))),ISNUMBER(FIND("!",_xlfn.FORMULATEXT('Financial Analysis Bal Sheet'!F28)))),FALSE),"ExternalRefsMsg",IF(ISNUMBER('#_Financial Analysis Bal Sheet'!F28),IF(ABS('#_Financial Analysis Bal Sheet'!F28-'Financial Analysis Bal Sheet'!F28)&gt;0.00001,TRUE,FALSE),IF('#_Financial Analysis Bal Sheet'!F28&lt;&gt;'Financial Analysis Bal Sheet'!F28,TRUE,FALSE)),IF(ISNUMBER('#_Financial Analysis Bal Sheet'!F28),IF('#_Financial Analysis Bal Sheet'!F28&gt;'Financial Analysis Bal Sheet'!F28,"TooLow","TooHigh"),"WrongAnswer"),NOT(_xlfn.ISFORMULA('#_Financial Analysis Bal Sheet'!F28)),"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Sheet'!F28),_xlfn.FORMULATEXT('Financial Analysis Bal Sheet'!F28),'Financial Analysis Bal Sheet'!F28),"9","#"),"8","#"),"7","#"),"6","#"),"5","#"),"4","#"),"3","#"),"2","#"),"1","#"),"0","#"),"$",""),"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Sheet'!F28),_xlfn.FORMULATEXT('Financial Analysis Bal Sheet'!F28),'Financial Analysis Bal Sheet'!F28),"9","#"),"8","#"),"7","#"),"6","#"),"5","#"),"4","#"),"3","#"),"2","#"),"1","#"),"0","#"),"$",""),"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Sheet'!F28),_xlfn.FORMULATEXT('#_Financial Analysis Bal Sheet'!F28),'#_Financial Analysis Bal Sheet'!F28),"9","#"),"8","#"),"7","#"),"6","#"),"5","#"),"4","#"),"3","#"),"2","#"),"1","#"),"0","#"),"$",""),"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Sheet'!F28),_xlfn.FORMULATEXT('#_Financial Analysis Bal Sheet'!F28),'#_Financial Analysis Bal Sheet'!F28),"9","#"),"8","#"),"7","#"),"6","#"),"5","#"),"4","#"),"3","#"),"2","#"),"1","#"),"0","#"),"$","")," ",""),",","@"),"&gt;","@"),"&lt;","@"),"=","@"),")","@"),"(","@"),"^","@"),"/","@"),"+","@"),"*","@"),"-","@"),"@#","")))/2,TRUE,FALSE),"HardCodeMsg",IF(LEN(IF(_xlfn.ISFORMULA('Financial Analysis Bal Sheet'!F28),_xlfn.FORMULATEXT('Financial Analysis Bal Sheet'!F28),'Financial Analysis Bal Sheet'!F28))-LEN(SUBSTITUTE(IF(_xlfn.ISFORMULA('Financial Analysis Bal Sheet'!F28),_xlfn.FORMULATEXT('Financial Analysis Bal Sheet'!F28),'Financial Analysis Bal Sheet'!F28),"""",""))&gt;LEN(IF(_xlfn.ISFORMULA('#_Financial Analysis Bal Sheet'!F28),_xlfn.FORMULATEXT('#_Financial Analysis Bal Sheet'!F28),'#_Financial Analysis Bal Sheet'!F28))-LEN(SUBSTITUTE(IF(_xlfn.ISFORMULA('#_Financial Analysis Bal Sheet'!F28),_xlfn.FORMULATEXT('#_Financial Analysis Bal Sheet'!F28),'#_Financial Analysis Bal Sheet'!F28),"""","")),TRUE,FALSE),"HardQuoteMsg",IF(LEN(IF(_xlfn.ISFORMULA('Financial Analysis Bal Sheet'!F28),_xlfn.FORMULATEXT('Financial Analysis Bal Sheet'!F28),'Financial Analysis Bal Sheet'!F28))-LEN(SUBSTITUTE(IF(_xlfn.ISFORMULA('Financial Analysis Bal Sheet'!F28),_xlfn.FORMULATEXT('Financial Analysis Bal Sheet'!F28),'Financial Analysis Bal Sheet'!F28),"$",""))&lt;0.5*(LEN(IF(_xlfn.ISFORMULA('#_Financial Analysis Bal Sheet'!F28),_xlfn.FORMULATEXT('#_Financial Analysis Bal Sheet'!F28),'#_Financial Analysis Bal Sheet'!F28))-LEN(SUBSTITUTE(IF(_xlfn.ISFORMULA('#_Financial Analysis Bal Sheet'!F28),_xlfn.FORMULATEXT('#_Financial Analysis Bal Sheet'!F28),'#_Financial Analysis Bal Sheet'!F28),"$",""))),TRUE,FALSE),"MissingAbsMsg",TRUE,"PerfectMsg")</f>
        <v/>
      </c>
      <c r="G28" s="193" t="str">
        <f ca="1">_xlfn.IFS(ISBLANK('Financial Analysis Bal Sheet'!G28),"",IF(NOT(ISNA('#_Financial Analysis Bal Sheet'!G28)),IF(ISNA('Financial Analysis Bal Sheet'!G28),TRUE,FALSE),FALSE),"StuNAMsg",IF(AND(ISNA('#_Financial Analysis Bal Sheet'!G28),ISNA('Financial Analysis Bal Sheet'!G28)),TRUE,FALSE),"PerfectMsg",IF(NOT(ISERROR('#_Financial Analysis Bal Sheet'!G28)),IF(ISERROR('Financial Analysis Bal Sheet'!G28),TRUE,FALSE),FALSE),"StuErrorMsg",IF(TYPE('#_Financial Analysis Bal Sheet'!G28)&lt;&gt;TYPE('Financial Analysis Bal Sheet'!G28),TRUE,FALSE),"WrongTypeMsg",IF(_xlfn.ISFORMULA('#_Financial Analysis Bal Sheet'!G28),IF(NOT(_xlfn.ISFORMULA('Financial Analysis Bal Sheet'!G28)),TRUE),FALSE),"MissingFormulaMsg",IF(NOT(AND(ISNUMBER(FIND("[",_xlfn.FORMULATEXT('#_Financial Analysis Bal Sheet'!G28))),ISNUMBER(FIND("!",_xlfn.FORMULATEXT('#_Financial Analysis Bal Sheet'!G28))))),AND(ISNUMBER(FIND("[",_xlfn.FORMULATEXT('Financial Analysis Bal Sheet'!G28))),ISNUMBER(FIND("!",_xlfn.FORMULATEXT('Financial Analysis Bal Sheet'!G28)))),FALSE),"ExternalRefsMsg",IF(ISNUMBER('#_Financial Analysis Bal Sheet'!G28),IF(ABS('#_Financial Analysis Bal Sheet'!G28-'Financial Analysis Bal Sheet'!G28)&gt;0.00001,TRUE,FALSE),IF('#_Financial Analysis Bal Sheet'!G28&lt;&gt;'Financial Analysis Bal Sheet'!G28,TRUE,FALSE)),IF(ISNUMBER('#_Financial Analysis Bal Sheet'!G28),IF('#_Financial Analysis Bal Sheet'!G28&gt;'Financial Analysis Bal Sheet'!G28,"TooLow","TooHigh"),"WrongAnswer"),NOT(_xlfn.ISFORMULA('#_Financial Analysis Bal Sheet'!G28)),"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Sheet'!G28),_xlfn.FORMULATEXT('Financial Analysis Bal Sheet'!G28),'Financial Analysis Bal Sheet'!G28),"9","#"),"8","#"),"7","#"),"6","#"),"5","#"),"4","#"),"3","#"),"2","#"),"1","#"),"0","#"),"$",""),"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Sheet'!G28),_xlfn.FORMULATEXT('Financial Analysis Bal Sheet'!G28),'Financial Analysis Bal Sheet'!G28),"9","#"),"8","#"),"7","#"),"6","#"),"5","#"),"4","#"),"3","#"),"2","#"),"1","#"),"0","#"),"$",""),"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Sheet'!G28),_xlfn.FORMULATEXT('#_Financial Analysis Bal Sheet'!G28),'#_Financial Analysis Bal Sheet'!G28),"9","#"),"8","#"),"7","#"),"6","#"),"5","#"),"4","#"),"3","#"),"2","#"),"1","#"),"0","#"),"$",""),"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Sheet'!G28),_xlfn.FORMULATEXT('#_Financial Analysis Bal Sheet'!G28),'#_Financial Analysis Bal Sheet'!G28),"9","#"),"8","#"),"7","#"),"6","#"),"5","#"),"4","#"),"3","#"),"2","#"),"1","#"),"0","#"),"$","")," ",""),",","@"),"&gt;","@"),"&lt;","@"),"=","@"),")","@"),"(","@"),"^","@"),"/","@"),"+","@"),"*","@"),"-","@"),"@#","")))/2,TRUE,FALSE),"HardCodeMsg",IF(LEN(IF(_xlfn.ISFORMULA('Financial Analysis Bal Sheet'!G28),_xlfn.FORMULATEXT('Financial Analysis Bal Sheet'!G28),'Financial Analysis Bal Sheet'!G28))-LEN(SUBSTITUTE(IF(_xlfn.ISFORMULA('Financial Analysis Bal Sheet'!G28),_xlfn.FORMULATEXT('Financial Analysis Bal Sheet'!G28),'Financial Analysis Bal Sheet'!G28),"""",""))&gt;LEN(IF(_xlfn.ISFORMULA('#_Financial Analysis Bal Sheet'!G28),_xlfn.FORMULATEXT('#_Financial Analysis Bal Sheet'!G28),'#_Financial Analysis Bal Sheet'!G28))-LEN(SUBSTITUTE(IF(_xlfn.ISFORMULA('#_Financial Analysis Bal Sheet'!G28),_xlfn.FORMULATEXT('#_Financial Analysis Bal Sheet'!G28),'#_Financial Analysis Bal Sheet'!G28),"""","")),TRUE,FALSE),"HardQuoteMsg",IF(LEN(IF(_xlfn.ISFORMULA('Financial Analysis Bal Sheet'!G28),_xlfn.FORMULATEXT('Financial Analysis Bal Sheet'!G28),'Financial Analysis Bal Sheet'!G28))-LEN(SUBSTITUTE(IF(_xlfn.ISFORMULA('Financial Analysis Bal Sheet'!G28),_xlfn.FORMULATEXT('Financial Analysis Bal Sheet'!G28),'Financial Analysis Bal Sheet'!G28),"$",""))&lt;0.5*(LEN(IF(_xlfn.ISFORMULA('#_Financial Analysis Bal Sheet'!G28),_xlfn.FORMULATEXT('#_Financial Analysis Bal Sheet'!G28),'#_Financial Analysis Bal Sheet'!G28))-LEN(SUBSTITUTE(IF(_xlfn.ISFORMULA('#_Financial Analysis Bal Sheet'!G28),_xlfn.FORMULATEXT('#_Financial Analysis Bal Sheet'!G28),'#_Financial Analysis Bal Sheet'!G28),"$",""))),TRUE,FALSE),"MissingAbsMsg",TRUE,"PerfectMsg")</f>
        <v/>
      </c>
      <c r="H28" s="194" t="str">
        <f ca="1">_xlfn.IFS(ISBLANK('Financial Analysis Bal Sheet'!H28),"",IF(NOT(ISNA('#_Financial Analysis Bal Sheet'!H28)),IF(ISNA('Financial Analysis Bal Sheet'!H28),TRUE,FALSE),FALSE),"StuNAMsg",IF(AND(ISNA('#_Financial Analysis Bal Sheet'!H28),ISNA('Financial Analysis Bal Sheet'!H28)),TRUE,FALSE),"PerfectMsg",IF(NOT(ISERROR('#_Financial Analysis Bal Sheet'!H28)),IF(ISERROR('Financial Analysis Bal Sheet'!H28),TRUE,FALSE),FALSE),"StuErrorMsg",IF(TYPE('#_Financial Analysis Bal Sheet'!H28)&lt;&gt;TYPE('Financial Analysis Bal Sheet'!H28),TRUE,FALSE),"WrongTypeMsg",IF(_xlfn.ISFORMULA('#_Financial Analysis Bal Sheet'!H28),IF(NOT(_xlfn.ISFORMULA('Financial Analysis Bal Sheet'!H28)),TRUE),FALSE),"MissingFormulaMsg",IF(NOT(AND(ISNUMBER(FIND("[",_xlfn.FORMULATEXT('#_Financial Analysis Bal Sheet'!H28))),ISNUMBER(FIND("!",_xlfn.FORMULATEXT('#_Financial Analysis Bal Sheet'!H28))))),AND(ISNUMBER(FIND("[",_xlfn.FORMULATEXT('Financial Analysis Bal Sheet'!H28))),ISNUMBER(FIND("!",_xlfn.FORMULATEXT('Financial Analysis Bal Sheet'!H28)))),FALSE),"ExternalRefsMsg",IF(ISNUMBER('#_Financial Analysis Bal Sheet'!H28),IF(ABS('#_Financial Analysis Bal Sheet'!H28-'Financial Analysis Bal Sheet'!H28)&gt;0.00001,TRUE,FALSE),IF('#_Financial Analysis Bal Sheet'!H28&lt;&gt;'Financial Analysis Bal Sheet'!H28,TRUE,FALSE)),IF(ISNUMBER('#_Financial Analysis Bal Sheet'!H28),IF('#_Financial Analysis Bal Sheet'!H28&gt;'Financial Analysis Bal Sheet'!H28,"TooLow","TooHigh"),"WrongAnswer"),NOT(_xlfn.ISFORMULA('#_Financial Analysis Bal Sheet'!H28)),"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Sheet'!H28),_xlfn.FORMULATEXT('Financial Analysis Bal Sheet'!H28),'Financial Analysis Bal Sheet'!H28),"9","#"),"8","#"),"7","#"),"6","#"),"5","#"),"4","#"),"3","#"),"2","#"),"1","#"),"0","#"),"$",""),"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Sheet'!H28),_xlfn.FORMULATEXT('Financial Analysis Bal Sheet'!H28),'Financial Analysis Bal Sheet'!H28),"9","#"),"8","#"),"7","#"),"6","#"),"5","#"),"4","#"),"3","#"),"2","#"),"1","#"),"0","#"),"$",""),"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Sheet'!H28),_xlfn.FORMULATEXT('#_Financial Analysis Bal Sheet'!H28),'#_Financial Analysis Bal Sheet'!H28),"9","#"),"8","#"),"7","#"),"6","#"),"5","#"),"4","#"),"3","#"),"2","#"),"1","#"),"0","#"),"$",""),"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Sheet'!H28),_xlfn.FORMULATEXT('#_Financial Analysis Bal Sheet'!H28),'#_Financial Analysis Bal Sheet'!H28),"9","#"),"8","#"),"7","#"),"6","#"),"5","#"),"4","#"),"3","#"),"2","#"),"1","#"),"0","#"),"$","")," ",""),",","@"),"&gt;","@"),"&lt;","@"),"=","@"),")","@"),"(","@"),"^","@"),"/","@"),"+","@"),"*","@"),"-","@"),"@#","")))/2,TRUE,FALSE),"HardCodeMsg",IF(LEN(IF(_xlfn.ISFORMULA('Financial Analysis Bal Sheet'!H28),_xlfn.FORMULATEXT('Financial Analysis Bal Sheet'!H28),'Financial Analysis Bal Sheet'!H28))-LEN(SUBSTITUTE(IF(_xlfn.ISFORMULA('Financial Analysis Bal Sheet'!H28),_xlfn.FORMULATEXT('Financial Analysis Bal Sheet'!H28),'Financial Analysis Bal Sheet'!H28),"""",""))&gt;LEN(IF(_xlfn.ISFORMULA('#_Financial Analysis Bal Sheet'!H28),_xlfn.FORMULATEXT('#_Financial Analysis Bal Sheet'!H28),'#_Financial Analysis Bal Sheet'!H28))-LEN(SUBSTITUTE(IF(_xlfn.ISFORMULA('#_Financial Analysis Bal Sheet'!H28),_xlfn.FORMULATEXT('#_Financial Analysis Bal Sheet'!H28),'#_Financial Analysis Bal Sheet'!H28),"""","")),TRUE,FALSE),"HardQuoteMsg",IF(LEN(IF(_xlfn.ISFORMULA('Financial Analysis Bal Sheet'!H28),_xlfn.FORMULATEXT('Financial Analysis Bal Sheet'!H28),'Financial Analysis Bal Sheet'!H28))-LEN(SUBSTITUTE(IF(_xlfn.ISFORMULA('Financial Analysis Bal Sheet'!H28),_xlfn.FORMULATEXT('Financial Analysis Bal Sheet'!H28),'Financial Analysis Bal Sheet'!H28),"$",""))&lt;0.5*(LEN(IF(_xlfn.ISFORMULA('#_Financial Analysis Bal Sheet'!H28),_xlfn.FORMULATEXT('#_Financial Analysis Bal Sheet'!H28),'#_Financial Analysis Bal Sheet'!H28))-LEN(SUBSTITUTE(IF(_xlfn.ISFORMULA('#_Financial Analysis Bal Sheet'!H28),_xlfn.FORMULATEXT('#_Financial Analysis Bal Sheet'!H28),'#_Financial Analysis Bal Sheet'!H28),"$",""))),TRUE,FALSE),"MissingAbsMsg",TRUE,"PerfectMsg")</f>
        <v/>
      </c>
    </row>
    <row r="29" spans="2:8" x14ac:dyDescent="0.15">
      <c r="B29" s="200">
        <v>0</v>
      </c>
      <c r="C29" s="191">
        <v>0</v>
      </c>
      <c r="D29" s="192" t="str">
        <f ca="1">_xlfn.IFS(ISBLANK('Financial Analysis Bal Sheet'!D29),"",IF(NOT(ISNA('#_Financial Analysis Bal Sheet'!D29)),IF(ISNA('Financial Analysis Bal Sheet'!D29),TRUE,FALSE),FALSE),"StuNAMsg",IF(AND(ISNA('#_Financial Analysis Bal Sheet'!D29),ISNA('Financial Analysis Bal Sheet'!D29)),TRUE,FALSE),"PerfectMsg",IF(NOT(ISERROR('#_Financial Analysis Bal Sheet'!D29)),IF(ISERROR('Financial Analysis Bal Sheet'!D29),TRUE,FALSE),FALSE),"StuErrorMsg",IF(TYPE('#_Financial Analysis Bal Sheet'!D29)&lt;&gt;TYPE('Financial Analysis Bal Sheet'!D29),TRUE,FALSE),"WrongTypeMsg",IF(_xlfn.ISFORMULA('#_Financial Analysis Bal Sheet'!D29),IF(NOT(_xlfn.ISFORMULA('Financial Analysis Bal Sheet'!D29)),TRUE),FALSE),"MissingFormulaMsg",IF(NOT(AND(ISNUMBER(FIND("[",_xlfn.FORMULATEXT('#_Financial Analysis Bal Sheet'!D29))),ISNUMBER(FIND("!",_xlfn.FORMULATEXT('#_Financial Analysis Bal Sheet'!D29))))),AND(ISNUMBER(FIND("[",_xlfn.FORMULATEXT('Financial Analysis Bal Sheet'!D29))),ISNUMBER(FIND("!",_xlfn.FORMULATEXT('Financial Analysis Bal Sheet'!D29)))),FALSE),"ExternalRefsMsg",IF(ISNUMBER('#_Financial Analysis Bal Sheet'!D29),IF(ABS('#_Financial Analysis Bal Sheet'!D29-'Financial Analysis Bal Sheet'!D29)&gt;0.00001,TRUE,FALSE),IF('#_Financial Analysis Bal Sheet'!D29&lt;&gt;'Financial Analysis Bal Sheet'!D29,TRUE,FALSE)),IF(ISNUMBER('#_Financial Analysis Bal Sheet'!D29),IF('#_Financial Analysis Bal Sheet'!D29&gt;'Financial Analysis Bal Sheet'!D29,"TooLow","TooHigh"),"WrongAnswer"),NOT(_xlfn.ISFORMULA('#_Financial Analysis Bal Sheet'!D29)),"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Sheet'!D29),_xlfn.FORMULATEXT('Financial Analysis Bal Sheet'!D29),'Financial Analysis Bal Sheet'!D29),"9","#"),"8","#"),"7","#"),"6","#"),"5","#"),"4","#"),"3","#"),"2","#"),"1","#"),"0","#"),"$",""),"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Sheet'!D29),_xlfn.FORMULATEXT('Financial Analysis Bal Sheet'!D29),'Financial Analysis Bal Sheet'!D29),"9","#"),"8","#"),"7","#"),"6","#"),"5","#"),"4","#"),"3","#"),"2","#"),"1","#"),"0","#"),"$",""),"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Sheet'!D29),_xlfn.FORMULATEXT('#_Financial Analysis Bal Sheet'!D29),'#_Financial Analysis Bal Sheet'!D29),"9","#"),"8","#"),"7","#"),"6","#"),"5","#"),"4","#"),"3","#"),"2","#"),"1","#"),"0","#"),"$",""),"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Sheet'!D29),_xlfn.FORMULATEXT('#_Financial Analysis Bal Sheet'!D29),'#_Financial Analysis Bal Sheet'!D29),"9","#"),"8","#"),"7","#"),"6","#"),"5","#"),"4","#"),"3","#"),"2","#"),"1","#"),"0","#"),"$","")," ",""),",","@"),"&gt;","@"),"&lt;","@"),"=","@"),")","@"),"(","@"),"^","@"),"/","@"),"+","@"),"*","@"),"-","@"),"@#","")))/2,TRUE,FALSE),"HardCodeMsg",IF(LEN(IF(_xlfn.ISFORMULA('Financial Analysis Bal Sheet'!D29),_xlfn.FORMULATEXT('Financial Analysis Bal Sheet'!D29),'Financial Analysis Bal Sheet'!D29))-LEN(SUBSTITUTE(IF(_xlfn.ISFORMULA('Financial Analysis Bal Sheet'!D29),_xlfn.FORMULATEXT('Financial Analysis Bal Sheet'!D29),'Financial Analysis Bal Sheet'!D29),"""",""))&gt;LEN(IF(_xlfn.ISFORMULA('#_Financial Analysis Bal Sheet'!D29),_xlfn.FORMULATEXT('#_Financial Analysis Bal Sheet'!D29),'#_Financial Analysis Bal Sheet'!D29))-LEN(SUBSTITUTE(IF(_xlfn.ISFORMULA('#_Financial Analysis Bal Sheet'!D29),_xlfn.FORMULATEXT('#_Financial Analysis Bal Sheet'!D29),'#_Financial Analysis Bal Sheet'!D29),"""","")),TRUE,FALSE),"HardQuoteMsg",IF(LEN(IF(_xlfn.ISFORMULA('Financial Analysis Bal Sheet'!D29),_xlfn.FORMULATEXT('Financial Analysis Bal Sheet'!D29),'Financial Analysis Bal Sheet'!D29))-LEN(SUBSTITUTE(IF(_xlfn.ISFORMULA('Financial Analysis Bal Sheet'!D29),_xlfn.FORMULATEXT('Financial Analysis Bal Sheet'!D29),'Financial Analysis Bal Sheet'!D29),"$",""))&lt;0.5*(LEN(IF(_xlfn.ISFORMULA('#_Financial Analysis Bal Sheet'!D29),_xlfn.FORMULATEXT('#_Financial Analysis Bal Sheet'!D29),'#_Financial Analysis Bal Sheet'!D29))-LEN(SUBSTITUTE(IF(_xlfn.ISFORMULA('#_Financial Analysis Bal Sheet'!D29),_xlfn.FORMULATEXT('#_Financial Analysis Bal Sheet'!D29),'#_Financial Analysis Bal Sheet'!D29),"$",""))),TRUE,FALSE),"MissingAbsMsg",TRUE,"PerfectMsg")</f>
        <v/>
      </c>
      <c r="E29" s="191">
        <v>0</v>
      </c>
      <c r="F29" s="192" t="str">
        <f ca="1">_xlfn.IFS(ISBLANK('Financial Analysis Bal Sheet'!F29),"",IF(NOT(ISNA('#_Financial Analysis Bal Sheet'!F29)),IF(ISNA('Financial Analysis Bal Sheet'!F29),TRUE,FALSE),FALSE),"StuNAMsg",IF(AND(ISNA('#_Financial Analysis Bal Sheet'!F29),ISNA('Financial Analysis Bal Sheet'!F29)),TRUE,FALSE),"PerfectMsg",IF(NOT(ISERROR('#_Financial Analysis Bal Sheet'!F29)),IF(ISERROR('Financial Analysis Bal Sheet'!F29),TRUE,FALSE),FALSE),"StuErrorMsg",IF(TYPE('#_Financial Analysis Bal Sheet'!F29)&lt;&gt;TYPE('Financial Analysis Bal Sheet'!F29),TRUE,FALSE),"WrongTypeMsg",IF(_xlfn.ISFORMULA('#_Financial Analysis Bal Sheet'!F29),IF(NOT(_xlfn.ISFORMULA('Financial Analysis Bal Sheet'!F29)),TRUE),FALSE),"MissingFormulaMsg",IF(NOT(AND(ISNUMBER(FIND("[",_xlfn.FORMULATEXT('#_Financial Analysis Bal Sheet'!F29))),ISNUMBER(FIND("!",_xlfn.FORMULATEXT('#_Financial Analysis Bal Sheet'!F29))))),AND(ISNUMBER(FIND("[",_xlfn.FORMULATEXT('Financial Analysis Bal Sheet'!F29))),ISNUMBER(FIND("!",_xlfn.FORMULATEXT('Financial Analysis Bal Sheet'!F29)))),FALSE),"ExternalRefsMsg",IF(ISNUMBER('#_Financial Analysis Bal Sheet'!F29),IF(ABS('#_Financial Analysis Bal Sheet'!F29-'Financial Analysis Bal Sheet'!F29)&gt;0.00001,TRUE,FALSE),IF('#_Financial Analysis Bal Sheet'!F29&lt;&gt;'Financial Analysis Bal Sheet'!F29,TRUE,FALSE)),IF(ISNUMBER('#_Financial Analysis Bal Sheet'!F29),IF('#_Financial Analysis Bal Sheet'!F29&gt;'Financial Analysis Bal Sheet'!F29,"TooLow","TooHigh"),"WrongAnswer"),NOT(_xlfn.ISFORMULA('#_Financial Analysis Bal Sheet'!F29)),"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Sheet'!F29),_xlfn.FORMULATEXT('Financial Analysis Bal Sheet'!F29),'Financial Analysis Bal Sheet'!F29),"9","#"),"8","#"),"7","#"),"6","#"),"5","#"),"4","#"),"3","#"),"2","#"),"1","#"),"0","#"),"$",""),"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Sheet'!F29),_xlfn.FORMULATEXT('Financial Analysis Bal Sheet'!F29),'Financial Analysis Bal Sheet'!F29),"9","#"),"8","#"),"7","#"),"6","#"),"5","#"),"4","#"),"3","#"),"2","#"),"1","#"),"0","#"),"$",""),"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Sheet'!F29),_xlfn.FORMULATEXT('#_Financial Analysis Bal Sheet'!F29),'#_Financial Analysis Bal Sheet'!F29),"9","#"),"8","#"),"7","#"),"6","#"),"5","#"),"4","#"),"3","#"),"2","#"),"1","#"),"0","#"),"$",""),"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Sheet'!F29),_xlfn.FORMULATEXT('#_Financial Analysis Bal Sheet'!F29),'#_Financial Analysis Bal Sheet'!F29),"9","#"),"8","#"),"7","#"),"6","#"),"5","#"),"4","#"),"3","#"),"2","#"),"1","#"),"0","#"),"$","")," ",""),",","@"),"&gt;","@"),"&lt;","@"),"=","@"),")","@"),"(","@"),"^","@"),"/","@"),"+","@"),"*","@"),"-","@"),"@#","")))/2,TRUE,FALSE),"HardCodeMsg",IF(LEN(IF(_xlfn.ISFORMULA('Financial Analysis Bal Sheet'!F29),_xlfn.FORMULATEXT('Financial Analysis Bal Sheet'!F29),'Financial Analysis Bal Sheet'!F29))-LEN(SUBSTITUTE(IF(_xlfn.ISFORMULA('Financial Analysis Bal Sheet'!F29),_xlfn.FORMULATEXT('Financial Analysis Bal Sheet'!F29),'Financial Analysis Bal Sheet'!F29),"""",""))&gt;LEN(IF(_xlfn.ISFORMULA('#_Financial Analysis Bal Sheet'!F29),_xlfn.FORMULATEXT('#_Financial Analysis Bal Sheet'!F29),'#_Financial Analysis Bal Sheet'!F29))-LEN(SUBSTITUTE(IF(_xlfn.ISFORMULA('#_Financial Analysis Bal Sheet'!F29),_xlfn.FORMULATEXT('#_Financial Analysis Bal Sheet'!F29),'#_Financial Analysis Bal Sheet'!F29),"""","")),TRUE,FALSE),"HardQuoteMsg",IF(LEN(IF(_xlfn.ISFORMULA('Financial Analysis Bal Sheet'!F29),_xlfn.FORMULATEXT('Financial Analysis Bal Sheet'!F29),'Financial Analysis Bal Sheet'!F29))-LEN(SUBSTITUTE(IF(_xlfn.ISFORMULA('Financial Analysis Bal Sheet'!F29),_xlfn.FORMULATEXT('Financial Analysis Bal Sheet'!F29),'Financial Analysis Bal Sheet'!F29),"$",""))&lt;0.5*(LEN(IF(_xlfn.ISFORMULA('#_Financial Analysis Bal Sheet'!F29),_xlfn.FORMULATEXT('#_Financial Analysis Bal Sheet'!F29),'#_Financial Analysis Bal Sheet'!F29))-LEN(SUBSTITUTE(IF(_xlfn.ISFORMULA('#_Financial Analysis Bal Sheet'!F29),_xlfn.FORMULATEXT('#_Financial Analysis Bal Sheet'!F29),'#_Financial Analysis Bal Sheet'!F29),"$",""))),TRUE,FALSE),"MissingAbsMsg",TRUE,"PerfectMsg")</f>
        <v/>
      </c>
      <c r="G29" s="193" t="str">
        <f ca="1">_xlfn.IFS(ISBLANK('Financial Analysis Bal Sheet'!G29),"",IF(NOT(ISNA('#_Financial Analysis Bal Sheet'!G29)),IF(ISNA('Financial Analysis Bal Sheet'!G29),TRUE,FALSE),FALSE),"StuNAMsg",IF(AND(ISNA('#_Financial Analysis Bal Sheet'!G29),ISNA('Financial Analysis Bal Sheet'!G29)),TRUE,FALSE),"PerfectMsg",IF(NOT(ISERROR('#_Financial Analysis Bal Sheet'!G29)),IF(ISERROR('Financial Analysis Bal Sheet'!G29),TRUE,FALSE),FALSE),"StuErrorMsg",IF(TYPE('#_Financial Analysis Bal Sheet'!G29)&lt;&gt;TYPE('Financial Analysis Bal Sheet'!G29),TRUE,FALSE),"WrongTypeMsg",IF(_xlfn.ISFORMULA('#_Financial Analysis Bal Sheet'!G29),IF(NOT(_xlfn.ISFORMULA('Financial Analysis Bal Sheet'!G29)),TRUE),FALSE),"MissingFormulaMsg",IF(NOT(AND(ISNUMBER(FIND("[",_xlfn.FORMULATEXT('#_Financial Analysis Bal Sheet'!G29))),ISNUMBER(FIND("!",_xlfn.FORMULATEXT('#_Financial Analysis Bal Sheet'!G29))))),AND(ISNUMBER(FIND("[",_xlfn.FORMULATEXT('Financial Analysis Bal Sheet'!G29))),ISNUMBER(FIND("!",_xlfn.FORMULATEXT('Financial Analysis Bal Sheet'!G29)))),FALSE),"ExternalRefsMsg",IF(ISNUMBER('#_Financial Analysis Bal Sheet'!G29),IF(ABS('#_Financial Analysis Bal Sheet'!G29-'Financial Analysis Bal Sheet'!G29)&gt;0.00001,TRUE,FALSE),IF('#_Financial Analysis Bal Sheet'!G29&lt;&gt;'Financial Analysis Bal Sheet'!G29,TRUE,FALSE)),IF(ISNUMBER('#_Financial Analysis Bal Sheet'!G29),IF('#_Financial Analysis Bal Sheet'!G29&gt;'Financial Analysis Bal Sheet'!G29,"TooLow","TooHigh"),"WrongAnswer"),NOT(_xlfn.ISFORMULA('#_Financial Analysis Bal Sheet'!G29)),"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Sheet'!G29),_xlfn.FORMULATEXT('Financial Analysis Bal Sheet'!G29),'Financial Analysis Bal Sheet'!G29),"9","#"),"8","#"),"7","#"),"6","#"),"5","#"),"4","#"),"3","#"),"2","#"),"1","#"),"0","#"),"$",""),"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Sheet'!G29),_xlfn.FORMULATEXT('Financial Analysis Bal Sheet'!G29),'Financial Analysis Bal Sheet'!G29),"9","#"),"8","#"),"7","#"),"6","#"),"5","#"),"4","#"),"3","#"),"2","#"),"1","#"),"0","#"),"$",""),"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Sheet'!G29),_xlfn.FORMULATEXT('#_Financial Analysis Bal Sheet'!G29),'#_Financial Analysis Bal Sheet'!G29),"9","#"),"8","#"),"7","#"),"6","#"),"5","#"),"4","#"),"3","#"),"2","#"),"1","#"),"0","#"),"$",""),"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Sheet'!G29),_xlfn.FORMULATEXT('#_Financial Analysis Bal Sheet'!G29),'#_Financial Analysis Bal Sheet'!G29),"9","#"),"8","#"),"7","#"),"6","#"),"5","#"),"4","#"),"3","#"),"2","#"),"1","#"),"0","#"),"$","")," ",""),",","@"),"&gt;","@"),"&lt;","@"),"=","@"),")","@"),"(","@"),"^","@"),"/","@"),"+","@"),"*","@"),"-","@"),"@#","")))/2,TRUE,FALSE),"HardCodeMsg",IF(LEN(IF(_xlfn.ISFORMULA('Financial Analysis Bal Sheet'!G29),_xlfn.FORMULATEXT('Financial Analysis Bal Sheet'!G29),'Financial Analysis Bal Sheet'!G29))-LEN(SUBSTITUTE(IF(_xlfn.ISFORMULA('Financial Analysis Bal Sheet'!G29),_xlfn.FORMULATEXT('Financial Analysis Bal Sheet'!G29),'Financial Analysis Bal Sheet'!G29),"""",""))&gt;LEN(IF(_xlfn.ISFORMULA('#_Financial Analysis Bal Sheet'!G29),_xlfn.FORMULATEXT('#_Financial Analysis Bal Sheet'!G29),'#_Financial Analysis Bal Sheet'!G29))-LEN(SUBSTITUTE(IF(_xlfn.ISFORMULA('#_Financial Analysis Bal Sheet'!G29),_xlfn.FORMULATEXT('#_Financial Analysis Bal Sheet'!G29),'#_Financial Analysis Bal Sheet'!G29),"""","")),TRUE,FALSE),"HardQuoteMsg",IF(LEN(IF(_xlfn.ISFORMULA('Financial Analysis Bal Sheet'!G29),_xlfn.FORMULATEXT('Financial Analysis Bal Sheet'!G29),'Financial Analysis Bal Sheet'!G29))-LEN(SUBSTITUTE(IF(_xlfn.ISFORMULA('Financial Analysis Bal Sheet'!G29),_xlfn.FORMULATEXT('Financial Analysis Bal Sheet'!G29),'Financial Analysis Bal Sheet'!G29),"$",""))&lt;0.5*(LEN(IF(_xlfn.ISFORMULA('#_Financial Analysis Bal Sheet'!G29),_xlfn.FORMULATEXT('#_Financial Analysis Bal Sheet'!G29),'#_Financial Analysis Bal Sheet'!G29))-LEN(SUBSTITUTE(IF(_xlfn.ISFORMULA('#_Financial Analysis Bal Sheet'!G29),_xlfn.FORMULATEXT('#_Financial Analysis Bal Sheet'!G29),'#_Financial Analysis Bal Sheet'!G29),"$",""))),TRUE,FALSE),"MissingAbsMsg",TRUE,"PerfectMsg")</f>
        <v/>
      </c>
      <c r="H29" s="194" t="str">
        <f ca="1">_xlfn.IFS(ISBLANK('Financial Analysis Bal Sheet'!H29),"",IF(NOT(ISNA('#_Financial Analysis Bal Sheet'!H29)),IF(ISNA('Financial Analysis Bal Sheet'!H29),TRUE,FALSE),FALSE),"StuNAMsg",IF(AND(ISNA('#_Financial Analysis Bal Sheet'!H29),ISNA('Financial Analysis Bal Sheet'!H29)),TRUE,FALSE),"PerfectMsg",IF(NOT(ISERROR('#_Financial Analysis Bal Sheet'!H29)),IF(ISERROR('Financial Analysis Bal Sheet'!H29),TRUE,FALSE),FALSE),"StuErrorMsg",IF(TYPE('#_Financial Analysis Bal Sheet'!H29)&lt;&gt;TYPE('Financial Analysis Bal Sheet'!H29),TRUE,FALSE),"WrongTypeMsg",IF(_xlfn.ISFORMULA('#_Financial Analysis Bal Sheet'!H29),IF(NOT(_xlfn.ISFORMULA('Financial Analysis Bal Sheet'!H29)),TRUE),FALSE),"MissingFormulaMsg",IF(NOT(AND(ISNUMBER(FIND("[",_xlfn.FORMULATEXT('#_Financial Analysis Bal Sheet'!H29))),ISNUMBER(FIND("!",_xlfn.FORMULATEXT('#_Financial Analysis Bal Sheet'!H29))))),AND(ISNUMBER(FIND("[",_xlfn.FORMULATEXT('Financial Analysis Bal Sheet'!H29))),ISNUMBER(FIND("!",_xlfn.FORMULATEXT('Financial Analysis Bal Sheet'!H29)))),FALSE),"ExternalRefsMsg",IF(ISNUMBER('#_Financial Analysis Bal Sheet'!H29),IF(ABS('#_Financial Analysis Bal Sheet'!H29-'Financial Analysis Bal Sheet'!H29)&gt;0.00001,TRUE,FALSE),IF('#_Financial Analysis Bal Sheet'!H29&lt;&gt;'Financial Analysis Bal Sheet'!H29,TRUE,FALSE)),IF(ISNUMBER('#_Financial Analysis Bal Sheet'!H29),IF('#_Financial Analysis Bal Sheet'!H29&gt;'Financial Analysis Bal Sheet'!H29,"TooLow","TooHigh"),"WrongAnswer"),NOT(_xlfn.ISFORMULA('#_Financial Analysis Bal Sheet'!H29)),"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Sheet'!H29),_xlfn.FORMULATEXT('Financial Analysis Bal Sheet'!H29),'Financial Analysis Bal Sheet'!H29),"9","#"),"8","#"),"7","#"),"6","#"),"5","#"),"4","#"),"3","#"),"2","#"),"1","#"),"0","#"),"$",""),"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Sheet'!H29),_xlfn.FORMULATEXT('Financial Analysis Bal Sheet'!H29),'Financial Analysis Bal Sheet'!H29),"9","#"),"8","#"),"7","#"),"6","#"),"5","#"),"4","#"),"3","#"),"2","#"),"1","#"),"0","#"),"$",""),"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Sheet'!H29),_xlfn.FORMULATEXT('#_Financial Analysis Bal Sheet'!H29),'#_Financial Analysis Bal Sheet'!H29),"9","#"),"8","#"),"7","#"),"6","#"),"5","#"),"4","#"),"3","#"),"2","#"),"1","#"),"0","#"),"$",""),"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Sheet'!H29),_xlfn.FORMULATEXT('#_Financial Analysis Bal Sheet'!H29),'#_Financial Analysis Bal Sheet'!H29),"9","#"),"8","#"),"7","#"),"6","#"),"5","#"),"4","#"),"3","#"),"2","#"),"1","#"),"0","#"),"$","")," ",""),",","@"),"&gt;","@"),"&lt;","@"),"=","@"),")","@"),"(","@"),"^","@"),"/","@"),"+","@"),"*","@"),"-","@"),"@#","")))/2,TRUE,FALSE),"HardCodeMsg",IF(LEN(IF(_xlfn.ISFORMULA('Financial Analysis Bal Sheet'!H29),_xlfn.FORMULATEXT('Financial Analysis Bal Sheet'!H29),'Financial Analysis Bal Sheet'!H29))-LEN(SUBSTITUTE(IF(_xlfn.ISFORMULA('Financial Analysis Bal Sheet'!H29),_xlfn.FORMULATEXT('Financial Analysis Bal Sheet'!H29),'Financial Analysis Bal Sheet'!H29),"""",""))&gt;LEN(IF(_xlfn.ISFORMULA('#_Financial Analysis Bal Sheet'!H29),_xlfn.FORMULATEXT('#_Financial Analysis Bal Sheet'!H29),'#_Financial Analysis Bal Sheet'!H29))-LEN(SUBSTITUTE(IF(_xlfn.ISFORMULA('#_Financial Analysis Bal Sheet'!H29),_xlfn.FORMULATEXT('#_Financial Analysis Bal Sheet'!H29),'#_Financial Analysis Bal Sheet'!H29),"""","")),TRUE,FALSE),"HardQuoteMsg",IF(LEN(IF(_xlfn.ISFORMULA('Financial Analysis Bal Sheet'!H29),_xlfn.FORMULATEXT('Financial Analysis Bal Sheet'!H29),'Financial Analysis Bal Sheet'!H29))-LEN(SUBSTITUTE(IF(_xlfn.ISFORMULA('Financial Analysis Bal Sheet'!H29),_xlfn.FORMULATEXT('Financial Analysis Bal Sheet'!H29),'Financial Analysis Bal Sheet'!H29),"$",""))&lt;0.5*(LEN(IF(_xlfn.ISFORMULA('#_Financial Analysis Bal Sheet'!H29),_xlfn.FORMULATEXT('#_Financial Analysis Bal Sheet'!H29),'#_Financial Analysis Bal Sheet'!H29))-LEN(SUBSTITUTE(IF(_xlfn.ISFORMULA('#_Financial Analysis Bal Sheet'!H29),_xlfn.FORMULATEXT('#_Financial Analysis Bal Sheet'!H29),'#_Financial Analysis Bal Sheet'!H29),"$",""))),TRUE,FALSE),"MissingAbsMsg",TRUE,"PerfectMsg")</f>
        <v/>
      </c>
    </row>
    <row r="30" spans="2:8" x14ac:dyDescent="0.15">
      <c r="B30" s="199">
        <v>0</v>
      </c>
      <c r="C30" s="191">
        <v>0</v>
      </c>
      <c r="D30" s="192" t="str">
        <f ca="1">_xlfn.IFS(ISBLANK('Financial Analysis Bal Sheet'!D30),"",IF(NOT(ISNA('#_Financial Analysis Bal Sheet'!D30)),IF(ISNA('Financial Analysis Bal Sheet'!D30),TRUE,FALSE),FALSE),"StuNAMsg",IF(AND(ISNA('#_Financial Analysis Bal Sheet'!D30),ISNA('Financial Analysis Bal Sheet'!D30)),TRUE,FALSE),"PerfectMsg",IF(NOT(ISERROR('#_Financial Analysis Bal Sheet'!D30)),IF(ISERROR('Financial Analysis Bal Sheet'!D30),TRUE,FALSE),FALSE),"StuErrorMsg",IF(TYPE('#_Financial Analysis Bal Sheet'!D30)&lt;&gt;TYPE('Financial Analysis Bal Sheet'!D30),TRUE,FALSE),"WrongTypeMsg",IF(_xlfn.ISFORMULA('#_Financial Analysis Bal Sheet'!D30),IF(NOT(_xlfn.ISFORMULA('Financial Analysis Bal Sheet'!D30)),TRUE),FALSE),"MissingFormulaMsg",IF(NOT(AND(ISNUMBER(FIND("[",_xlfn.FORMULATEXT('#_Financial Analysis Bal Sheet'!D30))),ISNUMBER(FIND("!",_xlfn.FORMULATEXT('#_Financial Analysis Bal Sheet'!D30))))),AND(ISNUMBER(FIND("[",_xlfn.FORMULATEXT('Financial Analysis Bal Sheet'!D30))),ISNUMBER(FIND("!",_xlfn.FORMULATEXT('Financial Analysis Bal Sheet'!D30)))),FALSE),"ExternalRefsMsg",IF(ISNUMBER('#_Financial Analysis Bal Sheet'!D30),IF(ABS('#_Financial Analysis Bal Sheet'!D30-'Financial Analysis Bal Sheet'!D30)&gt;0.00001,TRUE,FALSE),IF('#_Financial Analysis Bal Sheet'!D30&lt;&gt;'Financial Analysis Bal Sheet'!D30,TRUE,FALSE)),IF(ISNUMBER('#_Financial Analysis Bal Sheet'!D30),IF('#_Financial Analysis Bal Sheet'!D30&gt;'Financial Analysis Bal Sheet'!D30,"TooLow","TooHigh"),"WrongAnswer"),NOT(_xlfn.ISFORMULA('#_Financial Analysis Bal Sheet'!D30)),"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Sheet'!D30),_xlfn.FORMULATEXT('Financial Analysis Bal Sheet'!D30),'Financial Analysis Bal Sheet'!D30),"9","#"),"8","#"),"7","#"),"6","#"),"5","#"),"4","#"),"3","#"),"2","#"),"1","#"),"0","#"),"$",""),"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Sheet'!D30),_xlfn.FORMULATEXT('Financial Analysis Bal Sheet'!D30),'Financial Analysis Bal Sheet'!D30),"9","#"),"8","#"),"7","#"),"6","#"),"5","#"),"4","#"),"3","#"),"2","#"),"1","#"),"0","#"),"$",""),"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Sheet'!D30),_xlfn.FORMULATEXT('#_Financial Analysis Bal Sheet'!D30),'#_Financial Analysis Bal Sheet'!D30),"9","#"),"8","#"),"7","#"),"6","#"),"5","#"),"4","#"),"3","#"),"2","#"),"1","#"),"0","#"),"$",""),"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Sheet'!D30),_xlfn.FORMULATEXT('#_Financial Analysis Bal Sheet'!D30),'#_Financial Analysis Bal Sheet'!D30),"9","#"),"8","#"),"7","#"),"6","#"),"5","#"),"4","#"),"3","#"),"2","#"),"1","#"),"0","#"),"$","")," ",""),",","@"),"&gt;","@"),"&lt;","@"),"=","@"),")","@"),"(","@"),"^","@"),"/","@"),"+","@"),"*","@"),"-","@"),"@#","")))/2,TRUE,FALSE),"HardCodeMsg",IF(LEN(IF(_xlfn.ISFORMULA('Financial Analysis Bal Sheet'!D30),_xlfn.FORMULATEXT('Financial Analysis Bal Sheet'!D30),'Financial Analysis Bal Sheet'!D30))-LEN(SUBSTITUTE(IF(_xlfn.ISFORMULA('Financial Analysis Bal Sheet'!D30),_xlfn.FORMULATEXT('Financial Analysis Bal Sheet'!D30),'Financial Analysis Bal Sheet'!D30),"""",""))&gt;LEN(IF(_xlfn.ISFORMULA('#_Financial Analysis Bal Sheet'!D30),_xlfn.FORMULATEXT('#_Financial Analysis Bal Sheet'!D30),'#_Financial Analysis Bal Sheet'!D30))-LEN(SUBSTITUTE(IF(_xlfn.ISFORMULA('#_Financial Analysis Bal Sheet'!D30),_xlfn.FORMULATEXT('#_Financial Analysis Bal Sheet'!D30),'#_Financial Analysis Bal Sheet'!D30),"""","")),TRUE,FALSE),"HardQuoteMsg",IF(LEN(IF(_xlfn.ISFORMULA('Financial Analysis Bal Sheet'!D30),_xlfn.FORMULATEXT('Financial Analysis Bal Sheet'!D30),'Financial Analysis Bal Sheet'!D30))-LEN(SUBSTITUTE(IF(_xlfn.ISFORMULA('Financial Analysis Bal Sheet'!D30),_xlfn.FORMULATEXT('Financial Analysis Bal Sheet'!D30),'Financial Analysis Bal Sheet'!D30),"$",""))&lt;0.5*(LEN(IF(_xlfn.ISFORMULA('#_Financial Analysis Bal Sheet'!D30),_xlfn.FORMULATEXT('#_Financial Analysis Bal Sheet'!D30),'#_Financial Analysis Bal Sheet'!D30))-LEN(SUBSTITUTE(IF(_xlfn.ISFORMULA('#_Financial Analysis Bal Sheet'!D30),_xlfn.FORMULATEXT('#_Financial Analysis Bal Sheet'!D30),'#_Financial Analysis Bal Sheet'!D30),"$",""))),TRUE,FALSE),"MissingAbsMsg",TRUE,"PerfectMsg")</f>
        <v/>
      </c>
      <c r="E30" s="191">
        <v>0</v>
      </c>
      <c r="F30" s="192" t="str">
        <f ca="1">_xlfn.IFS(ISBLANK('Financial Analysis Bal Sheet'!F30),"",IF(NOT(ISNA('#_Financial Analysis Bal Sheet'!F30)),IF(ISNA('Financial Analysis Bal Sheet'!F30),TRUE,FALSE),FALSE),"StuNAMsg",IF(AND(ISNA('#_Financial Analysis Bal Sheet'!F30),ISNA('Financial Analysis Bal Sheet'!F30)),TRUE,FALSE),"PerfectMsg",IF(NOT(ISERROR('#_Financial Analysis Bal Sheet'!F30)),IF(ISERROR('Financial Analysis Bal Sheet'!F30),TRUE,FALSE),FALSE),"StuErrorMsg",IF(TYPE('#_Financial Analysis Bal Sheet'!F30)&lt;&gt;TYPE('Financial Analysis Bal Sheet'!F30),TRUE,FALSE),"WrongTypeMsg",IF(_xlfn.ISFORMULA('#_Financial Analysis Bal Sheet'!F30),IF(NOT(_xlfn.ISFORMULA('Financial Analysis Bal Sheet'!F30)),TRUE),FALSE),"MissingFormulaMsg",IF(NOT(AND(ISNUMBER(FIND("[",_xlfn.FORMULATEXT('#_Financial Analysis Bal Sheet'!F30))),ISNUMBER(FIND("!",_xlfn.FORMULATEXT('#_Financial Analysis Bal Sheet'!F30))))),AND(ISNUMBER(FIND("[",_xlfn.FORMULATEXT('Financial Analysis Bal Sheet'!F30))),ISNUMBER(FIND("!",_xlfn.FORMULATEXT('Financial Analysis Bal Sheet'!F30)))),FALSE),"ExternalRefsMsg",IF(ISNUMBER('#_Financial Analysis Bal Sheet'!F30),IF(ABS('#_Financial Analysis Bal Sheet'!F30-'Financial Analysis Bal Sheet'!F30)&gt;0.00001,TRUE,FALSE),IF('#_Financial Analysis Bal Sheet'!F30&lt;&gt;'Financial Analysis Bal Sheet'!F30,TRUE,FALSE)),IF(ISNUMBER('#_Financial Analysis Bal Sheet'!F30),IF('#_Financial Analysis Bal Sheet'!F30&gt;'Financial Analysis Bal Sheet'!F30,"TooLow","TooHigh"),"WrongAnswer"),NOT(_xlfn.ISFORMULA('#_Financial Analysis Bal Sheet'!F30)),"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Sheet'!F30),_xlfn.FORMULATEXT('Financial Analysis Bal Sheet'!F30),'Financial Analysis Bal Sheet'!F30),"9","#"),"8","#"),"7","#"),"6","#"),"5","#"),"4","#"),"3","#"),"2","#"),"1","#"),"0","#"),"$",""),"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Sheet'!F30),_xlfn.FORMULATEXT('Financial Analysis Bal Sheet'!F30),'Financial Analysis Bal Sheet'!F30),"9","#"),"8","#"),"7","#"),"6","#"),"5","#"),"4","#"),"3","#"),"2","#"),"1","#"),"0","#"),"$",""),"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Sheet'!F30),_xlfn.FORMULATEXT('#_Financial Analysis Bal Sheet'!F30),'#_Financial Analysis Bal Sheet'!F30),"9","#"),"8","#"),"7","#"),"6","#"),"5","#"),"4","#"),"3","#"),"2","#"),"1","#"),"0","#"),"$",""),"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Sheet'!F30),_xlfn.FORMULATEXT('#_Financial Analysis Bal Sheet'!F30),'#_Financial Analysis Bal Sheet'!F30),"9","#"),"8","#"),"7","#"),"6","#"),"5","#"),"4","#"),"3","#"),"2","#"),"1","#"),"0","#"),"$","")," ",""),",","@"),"&gt;","@"),"&lt;","@"),"=","@"),")","@"),"(","@"),"^","@"),"/","@"),"+","@"),"*","@"),"-","@"),"@#","")))/2,TRUE,FALSE),"HardCodeMsg",IF(LEN(IF(_xlfn.ISFORMULA('Financial Analysis Bal Sheet'!F30),_xlfn.FORMULATEXT('Financial Analysis Bal Sheet'!F30),'Financial Analysis Bal Sheet'!F30))-LEN(SUBSTITUTE(IF(_xlfn.ISFORMULA('Financial Analysis Bal Sheet'!F30),_xlfn.FORMULATEXT('Financial Analysis Bal Sheet'!F30),'Financial Analysis Bal Sheet'!F30),"""",""))&gt;LEN(IF(_xlfn.ISFORMULA('#_Financial Analysis Bal Sheet'!F30),_xlfn.FORMULATEXT('#_Financial Analysis Bal Sheet'!F30),'#_Financial Analysis Bal Sheet'!F30))-LEN(SUBSTITUTE(IF(_xlfn.ISFORMULA('#_Financial Analysis Bal Sheet'!F30),_xlfn.FORMULATEXT('#_Financial Analysis Bal Sheet'!F30),'#_Financial Analysis Bal Sheet'!F30),"""","")),TRUE,FALSE),"HardQuoteMsg",IF(LEN(IF(_xlfn.ISFORMULA('Financial Analysis Bal Sheet'!F30),_xlfn.FORMULATEXT('Financial Analysis Bal Sheet'!F30),'Financial Analysis Bal Sheet'!F30))-LEN(SUBSTITUTE(IF(_xlfn.ISFORMULA('Financial Analysis Bal Sheet'!F30),_xlfn.FORMULATEXT('Financial Analysis Bal Sheet'!F30),'Financial Analysis Bal Sheet'!F30),"$",""))&lt;0.5*(LEN(IF(_xlfn.ISFORMULA('#_Financial Analysis Bal Sheet'!F30),_xlfn.FORMULATEXT('#_Financial Analysis Bal Sheet'!F30),'#_Financial Analysis Bal Sheet'!F30))-LEN(SUBSTITUTE(IF(_xlfn.ISFORMULA('#_Financial Analysis Bal Sheet'!F30),_xlfn.FORMULATEXT('#_Financial Analysis Bal Sheet'!F30),'#_Financial Analysis Bal Sheet'!F30),"$",""))),TRUE,FALSE),"MissingAbsMsg",TRUE,"PerfectMsg")</f>
        <v/>
      </c>
      <c r="G30" s="193" t="str">
        <f ca="1">_xlfn.IFS(ISBLANK('Financial Analysis Bal Sheet'!G30),"",IF(NOT(ISNA('#_Financial Analysis Bal Sheet'!G30)),IF(ISNA('Financial Analysis Bal Sheet'!G30),TRUE,FALSE),FALSE),"StuNAMsg",IF(AND(ISNA('#_Financial Analysis Bal Sheet'!G30),ISNA('Financial Analysis Bal Sheet'!G30)),TRUE,FALSE),"PerfectMsg",IF(NOT(ISERROR('#_Financial Analysis Bal Sheet'!G30)),IF(ISERROR('Financial Analysis Bal Sheet'!G30),TRUE,FALSE),FALSE),"StuErrorMsg",IF(TYPE('#_Financial Analysis Bal Sheet'!G30)&lt;&gt;TYPE('Financial Analysis Bal Sheet'!G30),TRUE,FALSE),"WrongTypeMsg",IF(_xlfn.ISFORMULA('#_Financial Analysis Bal Sheet'!G30),IF(NOT(_xlfn.ISFORMULA('Financial Analysis Bal Sheet'!G30)),TRUE),FALSE),"MissingFormulaMsg",IF(NOT(AND(ISNUMBER(FIND("[",_xlfn.FORMULATEXT('#_Financial Analysis Bal Sheet'!G30))),ISNUMBER(FIND("!",_xlfn.FORMULATEXT('#_Financial Analysis Bal Sheet'!G30))))),AND(ISNUMBER(FIND("[",_xlfn.FORMULATEXT('Financial Analysis Bal Sheet'!G30))),ISNUMBER(FIND("!",_xlfn.FORMULATEXT('Financial Analysis Bal Sheet'!G30)))),FALSE),"ExternalRefsMsg",IF(ISNUMBER('#_Financial Analysis Bal Sheet'!G30),IF(ABS('#_Financial Analysis Bal Sheet'!G30-'Financial Analysis Bal Sheet'!G30)&gt;0.00001,TRUE,FALSE),IF('#_Financial Analysis Bal Sheet'!G30&lt;&gt;'Financial Analysis Bal Sheet'!G30,TRUE,FALSE)),IF(ISNUMBER('#_Financial Analysis Bal Sheet'!G30),IF('#_Financial Analysis Bal Sheet'!G30&gt;'Financial Analysis Bal Sheet'!G30,"TooLow","TooHigh"),"WrongAnswer"),NOT(_xlfn.ISFORMULA('#_Financial Analysis Bal Sheet'!G30)),"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Sheet'!G30),_xlfn.FORMULATEXT('Financial Analysis Bal Sheet'!G30),'Financial Analysis Bal Sheet'!G30),"9","#"),"8","#"),"7","#"),"6","#"),"5","#"),"4","#"),"3","#"),"2","#"),"1","#"),"0","#"),"$",""),"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Sheet'!G30),_xlfn.FORMULATEXT('Financial Analysis Bal Sheet'!G30),'Financial Analysis Bal Sheet'!G30),"9","#"),"8","#"),"7","#"),"6","#"),"5","#"),"4","#"),"3","#"),"2","#"),"1","#"),"0","#"),"$",""),"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Sheet'!G30),_xlfn.FORMULATEXT('#_Financial Analysis Bal Sheet'!G30),'#_Financial Analysis Bal Sheet'!G30),"9","#"),"8","#"),"7","#"),"6","#"),"5","#"),"4","#"),"3","#"),"2","#"),"1","#"),"0","#"),"$",""),"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Sheet'!G30),_xlfn.FORMULATEXT('#_Financial Analysis Bal Sheet'!G30),'#_Financial Analysis Bal Sheet'!G30),"9","#"),"8","#"),"7","#"),"6","#"),"5","#"),"4","#"),"3","#"),"2","#"),"1","#"),"0","#"),"$","")," ",""),",","@"),"&gt;","@"),"&lt;","@"),"=","@"),")","@"),"(","@"),"^","@"),"/","@"),"+","@"),"*","@"),"-","@"),"@#","")))/2,TRUE,FALSE),"HardCodeMsg",IF(LEN(IF(_xlfn.ISFORMULA('Financial Analysis Bal Sheet'!G30),_xlfn.FORMULATEXT('Financial Analysis Bal Sheet'!G30),'Financial Analysis Bal Sheet'!G30))-LEN(SUBSTITUTE(IF(_xlfn.ISFORMULA('Financial Analysis Bal Sheet'!G30),_xlfn.FORMULATEXT('Financial Analysis Bal Sheet'!G30),'Financial Analysis Bal Sheet'!G30),"""",""))&gt;LEN(IF(_xlfn.ISFORMULA('#_Financial Analysis Bal Sheet'!G30),_xlfn.FORMULATEXT('#_Financial Analysis Bal Sheet'!G30),'#_Financial Analysis Bal Sheet'!G30))-LEN(SUBSTITUTE(IF(_xlfn.ISFORMULA('#_Financial Analysis Bal Sheet'!G30),_xlfn.FORMULATEXT('#_Financial Analysis Bal Sheet'!G30),'#_Financial Analysis Bal Sheet'!G30),"""","")),TRUE,FALSE),"HardQuoteMsg",IF(LEN(IF(_xlfn.ISFORMULA('Financial Analysis Bal Sheet'!G30),_xlfn.FORMULATEXT('Financial Analysis Bal Sheet'!G30),'Financial Analysis Bal Sheet'!G30))-LEN(SUBSTITUTE(IF(_xlfn.ISFORMULA('Financial Analysis Bal Sheet'!G30),_xlfn.FORMULATEXT('Financial Analysis Bal Sheet'!G30),'Financial Analysis Bal Sheet'!G30),"$",""))&lt;0.5*(LEN(IF(_xlfn.ISFORMULA('#_Financial Analysis Bal Sheet'!G30),_xlfn.FORMULATEXT('#_Financial Analysis Bal Sheet'!G30),'#_Financial Analysis Bal Sheet'!G30))-LEN(SUBSTITUTE(IF(_xlfn.ISFORMULA('#_Financial Analysis Bal Sheet'!G30),_xlfn.FORMULATEXT('#_Financial Analysis Bal Sheet'!G30),'#_Financial Analysis Bal Sheet'!G30),"$",""))),TRUE,FALSE),"MissingAbsMsg",TRUE,"PerfectMsg")</f>
        <v/>
      </c>
      <c r="H30" s="194" t="str">
        <f ca="1">_xlfn.IFS(ISBLANK('Financial Analysis Bal Sheet'!H30),"",IF(NOT(ISNA('#_Financial Analysis Bal Sheet'!H30)),IF(ISNA('Financial Analysis Bal Sheet'!H30),TRUE,FALSE),FALSE),"StuNAMsg",IF(AND(ISNA('#_Financial Analysis Bal Sheet'!H30),ISNA('Financial Analysis Bal Sheet'!H30)),TRUE,FALSE),"PerfectMsg",IF(NOT(ISERROR('#_Financial Analysis Bal Sheet'!H30)),IF(ISERROR('Financial Analysis Bal Sheet'!H30),TRUE,FALSE),FALSE),"StuErrorMsg",IF(TYPE('#_Financial Analysis Bal Sheet'!H30)&lt;&gt;TYPE('Financial Analysis Bal Sheet'!H30),TRUE,FALSE),"WrongTypeMsg",IF(_xlfn.ISFORMULA('#_Financial Analysis Bal Sheet'!H30),IF(NOT(_xlfn.ISFORMULA('Financial Analysis Bal Sheet'!H30)),TRUE),FALSE),"MissingFormulaMsg",IF(NOT(AND(ISNUMBER(FIND("[",_xlfn.FORMULATEXT('#_Financial Analysis Bal Sheet'!H30))),ISNUMBER(FIND("!",_xlfn.FORMULATEXT('#_Financial Analysis Bal Sheet'!H30))))),AND(ISNUMBER(FIND("[",_xlfn.FORMULATEXT('Financial Analysis Bal Sheet'!H30))),ISNUMBER(FIND("!",_xlfn.FORMULATEXT('Financial Analysis Bal Sheet'!H30)))),FALSE),"ExternalRefsMsg",IF(ISNUMBER('#_Financial Analysis Bal Sheet'!H30),IF(ABS('#_Financial Analysis Bal Sheet'!H30-'Financial Analysis Bal Sheet'!H30)&gt;0.00001,TRUE,FALSE),IF('#_Financial Analysis Bal Sheet'!H30&lt;&gt;'Financial Analysis Bal Sheet'!H30,TRUE,FALSE)),IF(ISNUMBER('#_Financial Analysis Bal Sheet'!H30),IF('#_Financial Analysis Bal Sheet'!H30&gt;'Financial Analysis Bal Sheet'!H30,"TooLow","TooHigh"),"WrongAnswer"),NOT(_xlfn.ISFORMULA('#_Financial Analysis Bal Sheet'!H30)),"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Sheet'!H30),_xlfn.FORMULATEXT('Financial Analysis Bal Sheet'!H30),'Financial Analysis Bal Sheet'!H30),"9","#"),"8","#"),"7","#"),"6","#"),"5","#"),"4","#"),"3","#"),"2","#"),"1","#"),"0","#"),"$",""),"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Sheet'!H30),_xlfn.FORMULATEXT('Financial Analysis Bal Sheet'!H30),'Financial Analysis Bal Sheet'!H30),"9","#"),"8","#"),"7","#"),"6","#"),"5","#"),"4","#"),"3","#"),"2","#"),"1","#"),"0","#"),"$",""),"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Sheet'!H30),_xlfn.FORMULATEXT('#_Financial Analysis Bal Sheet'!H30),'#_Financial Analysis Bal Sheet'!H30),"9","#"),"8","#"),"7","#"),"6","#"),"5","#"),"4","#"),"3","#"),"2","#"),"1","#"),"0","#"),"$",""),"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Sheet'!H30),_xlfn.FORMULATEXT('#_Financial Analysis Bal Sheet'!H30),'#_Financial Analysis Bal Sheet'!H30),"9","#"),"8","#"),"7","#"),"6","#"),"5","#"),"4","#"),"3","#"),"2","#"),"1","#"),"0","#"),"$","")," ",""),",","@"),"&gt;","@"),"&lt;","@"),"=","@"),")","@"),"(","@"),"^","@"),"/","@"),"+","@"),"*","@"),"-","@"),"@#","")))/2,TRUE,FALSE),"HardCodeMsg",IF(LEN(IF(_xlfn.ISFORMULA('Financial Analysis Bal Sheet'!H30),_xlfn.FORMULATEXT('Financial Analysis Bal Sheet'!H30),'Financial Analysis Bal Sheet'!H30))-LEN(SUBSTITUTE(IF(_xlfn.ISFORMULA('Financial Analysis Bal Sheet'!H30),_xlfn.FORMULATEXT('Financial Analysis Bal Sheet'!H30),'Financial Analysis Bal Sheet'!H30),"""",""))&gt;LEN(IF(_xlfn.ISFORMULA('#_Financial Analysis Bal Sheet'!H30),_xlfn.FORMULATEXT('#_Financial Analysis Bal Sheet'!H30),'#_Financial Analysis Bal Sheet'!H30))-LEN(SUBSTITUTE(IF(_xlfn.ISFORMULA('#_Financial Analysis Bal Sheet'!H30),_xlfn.FORMULATEXT('#_Financial Analysis Bal Sheet'!H30),'#_Financial Analysis Bal Sheet'!H30),"""","")),TRUE,FALSE),"HardQuoteMsg",IF(LEN(IF(_xlfn.ISFORMULA('Financial Analysis Bal Sheet'!H30),_xlfn.FORMULATEXT('Financial Analysis Bal Sheet'!H30),'Financial Analysis Bal Sheet'!H30))-LEN(SUBSTITUTE(IF(_xlfn.ISFORMULA('Financial Analysis Bal Sheet'!H30),_xlfn.FORMULATEXT('Financial Analysis Bal Sheet'!H30),'Financial Analysis Bal Sheet'!H30),"$",""))&lt;0.5*(LEN(IF(_xlfn.ISFORMULA('#_Financial Analysis Bal Sheet'!H30),_xlfn.FORMULATEXT('#_Financial Analysis Bal Sheet'!H30),'#_Financial Analysis Bal Sheet'!H30))-LEN(SUBSTITUTE(IF(_xlfn.ISFORMULA('#_Financial Analysis Bal Sheet'!H30),_xlfn.FORMULATEXT('#_Financial Analysis Bal Sheet'!H30),'#_Financial Analysis Bal Sheet'!H30),"$",""))),TRUE,FALSE),"MissingAbsMsg",TRUE,"PerfectMsg")</f>
        <v/>
      </c>
    </row>
    <row r="31" spans="2:8" x14ac:dyDescent="0.15">
      <c r="B31" s="176">
        <v>0</v>
      </c>
      <c r="C31" s="191">
        <v>0</v>
      </c>
      <c r="D31" s="192" t="str">
        <f ca="1">_xlfn.IFS(ISBLANK('Financial Analysis Bal Sheet'!D31),"",IF(NOT(ISNA('#_Financial Analysis Bal Sheet'!D31)),IF(ISNA('Financial Analysis Bal Sheet'!D31),TRUE,FALSE),FALSE),"StuNAMsg",IF(AND(ISNA('#_Financial Analysis Bal Sheet'!D31),ISNA('Financial Analysis Bal Sheet'!D31)),TRUE,FALSE),"PerfectMsg",IF(NOT(ISERROR('#_Financial Analysis Bal Sheet'!D31)),IF(ISERROR('Financial Analysis Bal Sheet'!D31),TRUE,FALSE),FALSE),"StuErrorMsg",IF(TYPE('#_Financial Analysis Bal Sheet'!D31)&lt;&gt;TYPE('Financial Analysis Bal Sheet'!D31),TRUE,FALSE),"WrongTypeMsg",IF(_xlfn.ISFORMULA('#_Financial Analysis Bal Sheet'!D31),IF(NOT(_xlfn.ISFORMULA('Financial Analysis Bal Sheet'!D31)),TRUE),FALSE),"MissingFormulaMsg",IF(NOT(AND(ISNUMBER(FIND("[",_xlfn.FORMULATEXT('#_Financial Analysis Bal Sheet'!D31))),ISNUMBER(FIND("!",_xlfn.FORMULATEXT('#_Financial Analysis Bal Sheet'!D31))))),AND(ISNUMBER(FIND("[",_xlfn.FORMULATEXT('Financial Analysis Bal Sheet'!D31))),ISNUMBER(FIND("!",_xlfn.FORMULATEXT('Financial Analysis Bal Sheet'!D31)))),FALSE),"ExternalRefsMsg",IF(ISNUMBER('#_Financial Analysis Bal Sheet'!D31),IF(ABS('#_Financial Analysis Bal Sheet'!D31-'Financial Analysis Bal Sheet'!D31)&gt;0.00001,TRUE,FALSE),IF('#_Financial Analysis Bal Sheet'!D31&lt;&gt;'Financial Analysis Bal Sheet'!D31,TRUE,FALSE)),IF(ISNUMBER('#_Financial Analysis Bal Sheet'!D31),IF('#_Financial Analysis Bal Sheet'!D31&gt;'Financial Analysis Bal Sheet'!D31,"TooLow","TooHigh"),"WrongAnswer"),NOT(_xlfn.ISFORMULA('#_Financial Analysis Bal Sheet'!D31)),"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Sheet'!D31),_xlfn.FORMULATEXT('Financial Analysis Bal Sheet'!D31),'Financial Analysis Bal Sheet'!D31),"9","#"),"8","#"),"7","#"),"6","#"),"5","#"),"4","#"),"3","#"),"2","#"),"1","#"),"0","#"),"$",""),"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Sheet'!D31),_xlfn.FORMULATEXT('Financial Analysis Bal Sheet'!D31),'Financial Analysis Bal Sheet'!D31),"9","#"),"8","#"),"7","#"),"6","#"),"5","#"),"4","#"),"3","#"),"2","#"),"1","#"),"0","#"),"$",""),"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Sheet'!D31),_xlfn.FORMULATEXT('#_Financial Analysis Bal Sheet'!D31),'#_Financial Analysis Bal Sheet'!D31),"9","#"),"8","#"),"7","#"),"6","#"),"5","#"),"4","#"),"3","#"),"2","#"),"1","#"),"0","#"),"$",""),"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Sheet'!D31),_xlfn.FORMULATEXT('#_Financial Analysis Bal Sheet'!D31),'#_Financial Analysis Bal Sheet'!D31),"9","#"),"8","#"),"7","#"),"6","#"),"5","#"),"4","#"),"3","#"),"2","#"),"1","#"),"0","#"),"$","")," ",""),",","@"),"&gt;","@"),"&lt;","@"),"=","@"),")","@"),"(","@"),"^","@"),"/","@"),"+","@"),"*","@"),"-","@"),"@#","")))/2,TRUE,FALSE),"HardCodeMsg",IF(LEN(IF(_xlfn.ISFORMULA('Financial Analysis Bal Sheet'!D31),_xlfn.FORMULATEXT('Financial Analysis Bal Sheet'!D31),'Financial Analysis Bal Sheet'!D31))-LEN(SUBSTITUTE(IF(_xlfn.ISFORMULA('Financial Analysis Bal Sheet'!D31),_xlfn.FORMULATEXT('Financial Analysis Bal Sheet'!D31),'Financial Analysis Bal Sheet'!D31),"""",""))&gt;LEN(IF(_xlfn.ISFORMULA('#_Financial Analysis Bal Sheet'!D31),_xlfn.FORMULATEXT('#_Financial Analysis Bal Sheet'!D31),'#_Financial Analysis Bal Sheet'!D31))-LEN(SUBSTITUTE(IF(_xlfn.ISFORMULA('#_Financial Analysis Bal Sheet'!D31),_xlfn.FORMULATEXT('#_Financial Analysis Bal Sheet'!D31),'#_Financial Analysis Bal Sheet'!D31),"""","")),TRUE,FALSE),"HardQuoteMsg",IF(LEN(IF(_xlfn.ISFORMULA('Financial Analysis Bal Sheet'!D31),_xlfn.FORMULATEXT('Financial Analysis Bal Sheet'!D31),'Financial Analysis Bal Sheet'!D31))-LEN(SUBSTITUTE(IF(_xlfn.ISFORMULA('Financial Analysis Bal Sheet'!D31),_xlfn.FORMULATEXT('Financial Analysis Bal Sheet'!D31),'Financial Analysis Bal Sheet'!D31),"$",""))&lt;0.5*(LEN(IF(_xlfn.ISFORMULA('#_Financial Analysis Bal Sheet'!D31),_xlfn.FORMULATEXT('#_Financial Analysis Bal Sheet'!D31),'#_Financial Analysis Bal Sheet'!D31))-LEN(SUBSTITUTE(IF(_xlfn.ISFORMULA('#_Financial Analysis Bal Sheet'!D31),_xlfn.FORMULATEXT('#_Financial Analysis Bal Sheet'!D31),'#_Financial Analysis Bal Sheet'!D31),"$",""))),TRUE,FALSE),"MissingAbsMsg",TRUE,"PerfectMsg")</f>
        <v/>
      </c>
      <c r="E31" s="191">
        <v>0</v>
      </c>
      <c r="F31" s="192" t="str">
        <f ca="1">_xlfn.IFS(ISBLANK('Financial Analysis Bal Sheet'!F31),"",IF(NOT(ISNA('#_Financial Analysis Bal Sheet'!F31)),IF(ISNA('Financial Analysis Bal Sheet'!F31),TRUE,FALSE),FALSE),"StuNAMsg",IF(AND(ISNA('#_Financial Analysis Bal Sheet'!F31),ISNA('Financial Analysis Bal Sheet'!F31)),TRUE,FALSE),"PerfectMsg",IF(NOT(ISERROR('#_Financial Analysis Bal Sheet'!F31)),IF(ISERROR('Financial Analysis Bal Sheet'!F31),TRUE,FALSE),FALSE),"StuErrorMsg",IF(TYPE('#_Financial Analysis Bal Sheet'!F31)&lt;&gt;TYPE('Financial Analysis Bal Sheet'!F31),TRUE,FALSE),"WrongTypeMsg",IF(_xlfn.ISFORMULA('#_Financial Analysis Bal Sheet'!F31),IF(NOT(_xlfn.ISFORMULA('Financial Analysis Bal Sheet'!F31)),TRUE),FALSE),"MissingFormulaMsg",IF(NOT(AND(ISNUMBER(FIND("[",_xlfn.FORMULATEXT('#_Financial Analysis Bal Sheet'!F31))),ISNUMBER(FIND("!",_xlfn.FORMULATEXT('#_Financial Analysis Bal Sheet'!F31))))),AND(ISNUMBER(FIND("[",_xlfn.FORMULATEXT('Financial Analysis Bal Sheet'!F31))),ISNUMBER(FIND("!",_xlfn.FORMULATEXT('Financial Analysis Bal Sheet'!F31)))),FALSE),"ExternalRefsMsg",IF(ISNUMBER('#_Financial Analysis Bal Sheet'!F31),IF(ABS('#_Financial Analysis Bal Sheet'!F31-'Financial Analysis Bal Sheet'!F31)&gt;0.00001,TRUE,FALSE),IF('#_Financial Analysis Bal Sheet'!F31&lt;&gt;'Financial Analysis Bal Sheet'!F31,TRUE,FALSE)),IF(ISNUMBER('#_Financial Analysis Bal Sheet'!F31),IF('#_Financial Analysis Bal Sheet'!F31&gt;'Financial Analysis Bal Sheet'!F31,"TooLow","TooHigh"),"WrongAnswer"),NOT(_xlfn.ISFORMULA('#_Financial Analysis Bal Sheet'!F31)),"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Sheet'!F31),_xlfn.FORMULATEXT('Financial Analysis Bal Sheet'!F31),'Financial Analysis Bal Sheet'!F31),"9","#"),"8","#"),"7","#"),"6","#"),"5","#"),"4","#"),"3","#"),"2","#"),"1","#"),"0","#"),"$",""),"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Sheet'!F31),_xlfn.FORMULATEXT('Financial Analysis Bal Sheet'!F31),'Financial Analysis Bal Sheet'!F31),"9","#"),"8","#"),"7","#"),"6","#"),"5","#"),"4","#"),"3","#"),"2","#"),"1","#"),"0","#"),"$",""),"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Sheet'!F31),_xlfn.FORMULATEXT('#_Financial Analysis Bal Sheet'!F31),'#_Financial Analysis Bal Sheet'!F31),"9","#"),"8","#"),"7","#"),"6","#"),"5","#"),"4","#"),"3","#"),"2","#"),"1","#"),"0","#"),"$",""),"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Sheet'!F31),_xlfn.FORMULATEXT('#_Financial Analysis Bal Sheet'!F31),'#_Financial Analysis Bal Sheet'!F31),"9","#"),"8","#"),"7","#"),"6","#"),"5","#"),"4","#"),"3","#"),"2","#"),"1","#"),"0","#"),"$","")," ",""),",","@"),"&gt;","@"),"&lt;","@"),"=","@"),")","@"),"(","@"),"^","@"),"/","@"),"+","@"),"*","@"),"-","@"),"@#","")))/2,TRUE,FALSE),"HardCodeMsg",IF(LEN(IF(_xlfn.ISFORMULA('Financial Analysis Bal Sheet'!F31),_xlfn.FORMULATEXT('Financial Analysis Bal Sheet'!F31),'Financial Analysis Bal Sheet'!F31))-LEN(SUBSTITUTE(IF(_xlfn.ISFORMULA('Financial Analysis Bal Sheet'!F31),_xlfn.FORMULATEXT('Financial Analysis Bal Sheet'!F31),'Financial Analysis Bal Sheet'!F31),"""",""))&gt;LEN(IF(_xlfn.ISFORMULA('#_Financial Analysis Bal Sheet'!F31),_xlfn.FORMULATEXT('#_Financial Analysis Bal Sheet'!F31),'#_Financial Analysis Bal Sheet'!F31))-LEN(SUBSTITUTE(IF(_xlfn.ISFORMULA('#_Financial Analysis Bal Sheet'!F31),_xlfn.FORMULATEXT('#_Financial Analysis Bal Sheet'!F31),'#_Financial Analysis Bal Sheet'!F31),"""","")),TRUE,FALSE),"HardQuoteMsg",IF(LEN(IF(_xlfn.ISFORMULA('Financial Analysis Bal Sheet'!F31),_xlfn.FORMULATEXT('Financial Analysis Bal Sheet'!F31),'Financial Analysis Bal Sheet'!F31))-LEN(SUBSTITUTE(IF(_xlfn.ISFORMULA('Financial Analysis Bal Sheet'!F31),_xlfn.FORMULATEXT('Financial Analysis Bal Sheet'!F31),'Financial Analysis Bal Sheet'!F31),"$",""))&lt;0.5*(LEN(IF(_xlfn.ISFORMULA('#_Financial Analysis Bal Sheet'!F31),_xlfn.FORMULATEXT('#_Financial Analysis Bal Sheet'!F31),'#_Financial Analysis Bal Sheet'!F31))-LEN(SUBSTITUTE(IF(_xlfn.ISFORMULA('#_Financial Analysis Bal Sheet'!F31),_xlfn.FORMULATEXT('#_Financial Analysis Bal Sheet'!F31),'#_Financial Analysis Bal Sheet'!F31),"$",""))),TRUE,FALSE),"MissingAbsMsg",TRUE,"PerfectMsg")</f>
        <v/>
      </c>
      <c r="G31" s="193" t="str">
        <f ca="1">_xlfn.IFS(ISBLANK('Financial Analysis Bal Sheet'!G31),"",IF(NOT(ISNA('#_Financial Analysis Bal Sheet'!G31)),IF(ISNA('Financial Analysis Bal Sheet'!G31),TRUE,FALSE),FALSE),"StuNAMsg",IF(AND(ISNA('#_Financial Analysis Bal Sheet'!G31),ISNA('Financial Analysis Bal Sheet'!G31)),TRUE,FALSE),"PerfectMsg",IF(NOT(ISERROR('#_Financial Analysis Bal Sheet'!G31)),IF(ISERROR('Financial Analysis Bal Sheet'!G31),TRUE,FALSE),FALSE),"StuErrorMsg",IF(TYPE('#_Financial Analysis Bal Sheet'!G31)&lt;&gt;TYPE('Financial Analysis Bal Sheet'!G31),TRUE,FALSE),"WrongTypeMsg",IF(_xlfn.ISFORMULA('#_Financial Analysis Bal Sheet'!G31),IF(NOT(_xlfn.ISFORMULA('Financial Analysis Bal Sheet'!G31)),TRUE),FALSE),"MissingFormulaMsg",IF(NOT(AND(ISNUMBER(FIND("[",_xlfn.FORMULATEXT('#_Financial Analysis Bal Sheet'!G31))),ISNUMBER(FIND("!",_xlfn.FORMULATEXT('#_Financial Analysis Bal Sheet'!G31))))),AND(ISNUMBER(FIND("[",_xlfn.FORMULATEXT('Financial Analysis Bal Sheet'!G31))),ISNUMBER(FIND("!",_xlfn.FORMULATEXT('Financial Analysis Bal Sheet'!G31)))),FALSE),"ExternalRefsMsg",IF(ISNUMBER('#_Financial Analysis Bal Sheet'!G31),IF(ABS('#_Financial Analysis Bal Sheet'!G31-'Financial Analysis Bal Sheet'!G31)&gt;0.00001,TRUE,FALSE),IF('#_Financial Analysis Bal Sheet'!G31&lt;&gt;'Financial Analysis Bal Sheet'!G31,TRUE,FALSE)),IF(ISNUMBER('#_Financial Analysis Bal Sheet'!G31),IF('#_Financial Analysis Bal Sheet'!G31&gt;'Financial Analysis Bal Sheet'!G31,"TooLow","TooHigh"),"WrongAnswer"),NOT(_xlfn.ISFORMULA('#_Financial Analysis Bal Sheet'!G31)),"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Sheet'!G31),_xlfn.FORMULATEXT('Financial Analysis Bal Sheet'!G31),'Financial Analysis Bal Sheet'!G31),"9","#"),"8","#"),"7","#"),"6","#"),"5","#"),"4","#"),"3","#"),"2","#"),"1","#"),"0","#"),"$",""),"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Sheet'!G31),_xlfn.FORMULATEXT('Financial Analysis Bal Sheet'!G31),'Financial Analysis Bal Sheet'!G31),"9","#"),"8","#"),"7","#"),"6","#"),"5","#"),"4","#"),"3","#"),"2","#"),"1","#"),"0","#"),"$",""),"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Sheet'!G31),_xlfn.FORMULATEXT('#_Financial Analysis Bal Sheet'!G31),'#_Financial Analysis Bal Sheet'!G31),"9","#"),"8","#"),"7","#"),"6","#"),"5","#"),"4","#"),"3","#"),"2","#"),"1","#"),"0","#"),"$",""),"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Sheet'!G31),_xlfn.FORMULATEXT('#_Financial Analysis Bal Sheet'!G31),'#_Financial Analysis Bal Sheet'!G31),"9","#"),"8","#"),"7","#"),"6","#"),"5","#"),"4","#"),"3","#"),"2","#"),"1","#"),"0","#"),"$","")," ",""),",","@"),"&gt;","@"),"&lt;","@"),"=","@"),")","@"),"(","@"),"^","@"),"/","@"),"+","@"),"*","@"),"-","@"),"@#","")))/2,TRUE,FALSE),"HardCodeMsg",IF(LEN(IF(_xlfn.ISFORMULA('Financial Analysis Bal Sheet'!G31),_xlfn.FORMULATEXT('Financial Analysis Bal Sheet'!G31),'Financial Analysis Bal Sheet'!G31))-LEN(SUBSTITUTE(IF(_xlfn.ISFORMULA('Financial Analysis Bal Sheet'!G31),_xlfn.FORMULATEXT('Financial Analysis Bal Sheet'!G31),'Financial Analysis Bal Sheet'!G31),"""",""))&gt;LEN(IF(_xlfn.ISFORMULA('#_Financial Analysis Bal Sheet'!G31),_xlfn.FORMULATEXT('#_Financial Analysis Bal Sheet'!G31),'#_Financial Analysis Bal Sheet'!G31))-LEN(SUBSTITUTE(IF(_xlfn.ISFORMULA('#_Financial Analysis Bal Sheet'!G31),_xlfn.FORMULATEXT('#_Financial Analysis Bal Sheet'!G31),'#_Financial Analysis Bal Sheet'!G31),"""","")),TRUE,FALSE),"HardQuoteMsg",IF(LEN(IF(_xlfn.ISFORMULA('Financial Analysis Bal Sheet'!G31),_xlfn.FORMULATEXT('Financial Analysis Bal Sheet'!G31),'Financial Analysis Bal Sheet'!G31))-LEN(SUBSTITUTE(IF(_xlfn.ISFORMULA('Financial Analysis Bal Sheet'!G31),_xlfn.FORMULATEXT('Financial Analysis Bal Sheet'!G31),'Financial Analysis Bal Sheet'!G31),"$",""))&lt;0.5*(LEN(IF(_xlfn.ISFORMULA('#_Financial Analysis Bal Sheet'!G31),_xlfn.FORMULATEXT('#_Financial Analysis Bal Sheet'!G31),'#_Financial Analysis Bal Sheet'!G31))-LEN(SUBSTITUTE(IF(_xlfn.ISFORMULA('#_Financial Analysis Bal Sheet'!G31),_xlfn.FORMULATEXT('#_Financial Analysis Bal Sheet'!G31),'#_Financial Analysis Bal Sheet'!G31),"$",""))),TRUE,FALSE),"MissingAbsMsg",TRUE,"PerfectMsg")</f>
        <v/>
      </c>
      <c r="H31" s="194" t="str">
        <f ca="1">_xlfn.IFS(ISBLANK('Financial Analysis Bal Sheet'!H31),"",IF(NOT(ISNA('#_Financial Analysis Bal Sheet'!H31)),IF(ISNA('Financial Analysis Bal Sheet'!H31),TRUE,FALSE),FALSE),"StuNAMsg",IF(AND(ISNA('#_Financial Analysis Bal Sheet'!H31),ISNA('Financial Analysis Bal Sheet'!H31)),TRUE,FALSE),"PerfectMsg",IF(NOT(ISERROR('#_Financial Analysis Bal Sheet'!H31)),IF(ISERROR('Financial Analysis Bal Sheet'!H31),TRUE,FALSE),FALSE),"StuErrorMsg",IF(TYPE('#_Financial Analysis Bal Sheet'!H31)&lt;&gt;TYPE('Financial Analysis Bal Sheet'!H31),TRUE,FALSE),"WrongTypeMsg",IF(_xlfn.ISFORMULA('#_Financial Analysis Bal Sheet'!H31),IF(NOT(_xlfn.ISFORMULA('Financial Analysis Bal Sheet'!H31)),TRUE),FALSE),"MissingFormulaMsg",IF(NOT(AND(ISNUMBER(FIND("[",_xlfn.FORMULATEXT('#_Financial Analysis Bal Sheet'!H31))),ISNUMBER(FIND("!",_xlfn.FORMULATEXT('#_Financial Analysis Bal Sheet'!H31))))),AND(ISNUMBER(FIND("[",_xlfn.FORMULATEXT('Financial Analysis Bal Sheet'!H31))),ISNUMBER(FIND("!",_xlfn.FORMULATEXT('Financial Analysis Bal Sheet'!H31)))),FALSE),"ExternalRefsMsg",IF(ISNUMBER('#_Financial Analysis Bal Sheet'!H31),IF(ABS('#_Financial Analysis Bal Sheet'!H31-'Financial Analysis Bal Sheet'!H31)&gt;0.00001,TRUE,FALSE),IF('#_Financial Analysis Bal Sheet'!H31&lt;&gt;'Financial Analysis Bal Sheet'!H31,TRUE,FALSE)),IF(ISNUMBER('#_Financial Analysis Bal Sheet'!H31),IF('#_Financial Analysis Bal Sheet'!H31&gt;'Financial Analysis Bal Sheet'!H31,"TooLow","TooHigh"),"WrongAnswer"),NOT(_xlfn.ISFORMULA('#_Financial Analysis Bal Sheet'!H31)),"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Sheet'!H31),_xlfn.FORMULATEXT('Financial Analysis Bal Sheet'!H31),'Financial Analysis Bal Sheet'!H31),"9","#"),"8","#"),"7","#"),"6","#"),"5","#"),"4","#"),"3","#"),"2","#"),"1","#"),"0","#"),"$",""),"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Sheet'!H31),_xlfn.FORMULATEXT('Financial Analysis Bal Sheet'!H31),'Financial Analysis Bal Sheet'!H31),"9","#"),"8","#"),"7","#"),"6","#"),"5","#"),"4","#"),"3","#"),"2","#"),"1","#"),"0","#"),"$",""),"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Sheet'!H31),_xlfn.FORMULATEXT('#_Financial Analysis Bal Sheet'!H31),'#_Financial Analysis Bal Sheet'!H31),"9","#"),"8","#"),"7","#"),"6","#"),"5","#"),"4","#"),"3","#"),"2","#"),"1","#"),"0","#"),"$",""),"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Sheet'!H31),_xlfn.FORMULATEXT('#_Financial Analysis Bal Sheet'!H31),'#_Financial Analysis Bal Sheet'!H31),"9","#"),"8","#"),"7","#"),"6","#"),"5","#"),"4","#"),"3","#"),"2","#"),"1","#"),"0","#"),"$","")," ",""),",","@"),"&gt;","@"),"&lt;","@"),"=","@"),")","@"),"(","@"),"^","@"),"/","@"),"+","@"),"*","@"),"-","@"),"@#","")))/2,TRUE,FALSE),"HardCodeMsg",IF(LEN(IF(_xlfn.ISFORMULA('Financial Analysis Bal Sheet'!H31),_xlfn.FORMULATEXT('Financial Analysis Bal Sheet'!H31),'Financial Analysis Bal Sheet'!H31))-LEN(SUBSTITUTE(IF(_xlfn.ISFORMULA('Financial Analysis Bal Sheet'!H31),_xlfn.FORMULATEXT('Financial Analysis Bal Sheet'!H31),'Financial Analysis Bal Sheet'!H31),"""",""))&gt;LEN(IF(_xlfn.ISFORMULA('#_Financial Analysis Bal Sheet'!H31),_xlfn.FORMULATEXT('#_Financial Analysis Bal Sheet'!H31),'#_Financial Analysis Bal Sheet'!H31))-LEN(SUBSTITUTE(IF(_xlfn.ISFORMULA('#_Financial Analysis Bal Sheet'!H31),_xlfn.FORMULATEXT('#_Financial Analysis Bal Sheet'!H31),'#_Financial Analysis Bal Sheet'!H31),"""","")),TRUE,FALSE),"HardQuoteMsg",IF(LEN(IF(_xlfn.ISFORMULA('Financial Analysis Bal Sheet'!H31),_xlfn.FORMULATEXT('Financial Analysis Bal Sheet'!H31),'Financial Analysis Bal Sheet'!H31))-LEN(SUBSTITUTE(IF(_xlfn.ISFORMULA('Financial Analysis Bal Sheet'!H31),_xlfn.FORMULATEXT('Financial Analysis Bal Sheet'!H31),'Financial Analysis Bal Sheet'!H31),"$",""))&lt;0.5*(LEN(IF(_xlfn.ISFORMULA('#_Financial Analysis Bal Sheet'!H31),_xlfn.FORMULATEXT('#_Financial Analysis Bal Sheet'!H31),'#_Financial Analysis Bal Sheet'!H31))-LEN(SUBSTITUTE(IF(_xlfn.ISFORMULA('#_Financial Analysis Bal Sheet'!H31),_xlfn.FORMULATEXT('#_Financial Analysis Bal Sheet'!H31),'#_Financial Analysis Bal Sheet'!H31),"$",""))),TRUE,FALSE),"MissingAbsMsg",TRUE,"PerfectMsg")</f>
        <v/>
      </c>
    </row>
    <row r="32" spans="2:8" x14ac:dyDescent="0.15">
      <c r="B32" s="176">
        <v>0</v>
      </c>
      <c r="C32" s="191">
        <v>0</v>
      </c>
      <c r="D32" s="192" t="str">
        <f ca="1">_xlfn.IFS(ISBLANK('Financial Analysis Bal Sheet'!D32),"",IF(NOT(ISNA('#_Financial Analysis Bal Sheet'!D32)),IF(ISNA('Financial Analysis Bal Sheet'!D32),TRUE,FALSE),FALSE),"StuNAMsg",IF(AND(ISNA('#_Financial Analysis Bal Sheet'!D32),ISNA('Financial Analysis Bal Sheet'!D32)),TRUE,FALSE),"PerfectMsg",IF(NOT(ISERROR('#_Financial Analysis Bal Sheet'!D32)),IF(ISERROR('Financial Analysis Bal Sheet'!D32),TRUE,FALSE),FALSE),"StuErrorMsg",IF(TYPE('#_Financial Analysis Bal Sheet'!D32)&lt;&gt;TYPE('Financial Analysis Bal Sheet'!D32),TRUE,FALSE),"WrongTypeMsg",IF(_xlfn.ISFORMULA('#_Financial Analysis Bal Sheet'!D32),IF(NOT(_xlfn.ISFORMULA('Financial Analysis Bal Sheet'!D32)),TRUE),FALSE),"MissingFormulaMsg",IF(NOT(AND(ISNUMBER(FIND("[",_xlfn.FORMULATEXT('#_Financial Analysis Bal Sheet'!D32))),ISNUMBER(FIND("!",_xlfn.FORMULATEXT('#_Financial Analysis Bal Sheet'!D32))))),AND(ISNUMBER(FIND("[",_xlfn.FORMULATEXT('Financial Analysis Bal Sheet'!D32))),ISNUMBER(FIND("!",_xlfn.FORMULATEXT('Financial Analysis Bal Sheet'!D32)))),FALSE),"ExternalRefsMsg",IF(ISNUMBER('#_Financial Analysis Bal Sheet'!D32),IF(ABS('#_Financial Analysis Bal Sheet'!D32-'Financial Analysis Bal Sheet'!D32)&gt;0.00001,TRUE,FALSE),IF('#_Financial Analysis Bal Sheet'!D32&lt;&gt;'Financial Analysis Bal Sheet'!D32,TRUE,FALSE)),IF(ISNUMBER('#_Financial Analysis Bal Sheet'!D32),IF('#_Financial Analysis Bal Sheet'!D32&gt;'Financial Analysis Bal Sheet'!D32,"TooLow","TooHigh"),"WrongAnswer"),NOT(_xlfn.ISFORMULA('#_Financial Analysis Bal Sheet'!D32)),"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Sheet'!D32),_xlfn.FORMULATEXT('Financial Analysis Bal Sheet'!D32),'Financial Analysis Bal Sheet'!D32),"9","#"),"8","#"),"7","#"),"6","#"),"5","#"),"4","#"),"3","#"),"2","#"),"1","#"),"0","#"),"$",""),"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Sheet'!D32),_xlfn.FORMULATEXT('Financial Analysis Bal Sheet'!D32),'Financial Analysis Bal Sheet'!D32),"9","#"),"8","#"),"7","#"),"6","#"),"5","#"),"4","#"),"3","#"),"2","#"),"1","#"),"0","#"),"$",""),"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Sheet'!D32),_xlfn.FORMULATEXT('#_Financial Analysis Bal Sheet'!D32),'#_Financial Analysis Bal Sheet'!D32),"9","#"),"8","#"),"7","#"),"6","#"),"5","#"),"4","#"),"3","#"),"2","#"),"1","#"),"0","#"),"$",""),"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Sheet'!D32),_xlfn.FORMULATEXT('#_Financial Analysis Bal Sheet'!D32),'#_Financial Analysis Bal Sheet'!D32),"9","#"),"8","#"),"7","#"),"6","#"),"5","#"),"4","#"),"3","#"),"2","#"),"1","#"),"0","#"),"$","")," ",""),",","@"),"&gt;","@"),"&lt;","@"),"=","@"),")","@"),"(","@"),"^","@"),"/","@"),"+","@"),"*","@"),"-","@"),"@#","")))/2,TRUE,FALSE),"HardCodeMsg",IF(LEN(IF(_xlfn.ISFORMULA('Financial Analysis Bal Sheet'!D32),_xlfn.FORMULATEXT('Financial Analysis Bal Sheet'!D32),'Financial Analysis Bal Sheet'!D32))-LEN(SUBSTITUTE(IF(_xlfn.ISFORMULA('Financial Analysis Bal Sheet'!D32),_xlfn.FORMULATEXT('Financial Analysis Bal Sheet'!D32),'Financial Analysis Bal Sheet'!D32),"""",""))&gt;LEN(IF(_xlfn.ISFORMULA('#_Financial Analysis Bal Sheet'!D32),_xlfn.FORMULATEXT('#_Financial Analysis Bal Sheet'!D32),'#_Financial Analysis Bal Sheet'!D32))-LEN(SUBSTITUTE(IF(_xlfn.ISFORMULA('#_Financial Analysis Bal Sheet'!D32),_xlfn.FORMULATEXT('#_Financial Analysis Bal Sheet'!D32),'#_Financial Analysis Bal Sheet'!D32),"""","")),TRUE,FALSE),"HardQuoteMsg",IF(LEN(IF(_xlfn.ISFORMULA('Financial Analysis Bal Sheet'!D32),_xlfn.FORMULATEXT('Financial Analysis Bal Sheet'!D32),'Financial Analysis Bal Sheet'!D32))-LEN(SUBSTITUTE(IF(_xlfn.ISFORMULA('Financial Analysis Bal Sheet'!D32),_xlfn.FORMULATEXT('Financial Analysis Bal Sheet'!D32),'Financial Analysis Bal Sheet'!D32),"$",""))&lt;0.5*(LEN(IF(_xlfn.ISFORMULA('#_Financial Analysis Bal Sheet'!D32),_xlfn.FORMULATEXT('#_Financial Analysis Bal Sheet'!D32),'#_Financial Analysis Bal Sheet'!D32))-LEN(SUBSTITUTE(IF(_xlfn.ISFORMULA('#_Financial Analysis Bal Sheet'!D32),_xlfn.FORMULATEXT('#_Financial Analysis Bal Sheet'!D32),'#_Financial Analysis Bal Sheet'!D32),"$",""))),TRUE,FALSE),"MissingAbsMsg",TRUE,"PerfectMsg")</f>
        <v/>
      </c>
      <c r="E32" s="191">
        <v>0</v>
      </c>
      <c r="F32" s="192" t="str">
        <f ca="1">_xlfn.IFS(ISBLANK('Financial Analysis Bal Sheet'!F32),"",IF(NOT(ISNA('#_Financial Analysis Bal Sheet'!F32)),IF(ISNA('Financial Analysis Bal Sheet'!F32),TRUE,FALSE),FALSE),"StuNAMsg",IF(AND(ISNA('#_Financial Analysis Bal Sheet'!F32),ISNA('Financial Analysis Bal Sheet'!F32)),TRUE,FALSE),"PerfectMsg",IF(NOT(ISERROR('#_Financial Analysis Bal Sheet'!F32)),IF(ISERROR('Financial Analysis Bal Sheet'!F32),TRUE,FALSE),FALSE),"StuErrorMsg",IF(TYPE('#_Financial Analysis Bal Sheet'!F32)&lt;&gt;TYPE('Financial Analysis Bal Sheet'!F32),TRUE,FALSE),"WrongTypeMsg",IF(_xlfn.ISFORMULA('#_Financial Analysis Bal Sheet'!F32),IF(NOT(_xlfn.ISFORMULA('Financial Analysis Bal Sheet'!F32)),TRUE),FALSE),"MissingFormulaMsg",IF(NOT(AND(ISNUMBER(FIND("[",_xlfn.FORMULATEXT('#_Financial Analysis Bal Sheet'!F32))),ISNUMBER(FIND("!",_xlfn.FORMULATEXT('#_Financial Analysis Bal Sheet'!F32))))),AND(ISNUMBER(FIND("[",_xlfn.FORMULATEXT('Financial Analysis Bal Sheet'!F32))),ISNUMBER(FIND("!",_xlfn.FORMULATEXT('Financial Analysis Bal Sheet'!F32)))),FALSE),"ExternalRefsMsg",IF(ISNUMBER('#_Financial Analysis Bal Sheet'!F32),IF(ABS('#_Financial Analysis Bal Sheet'!F32-'Financial Analysis Bal Sheet'!F32)&gt;0.00001,TRUE,FALSE),IF('#_Financial Analysis Bal Sheet'!F32&lt;&gt;'Financial Analysis Bal Sheet'!F32,TRUE,FALSE)),IF(ISNUMBER('#_Financial Analysis Bal Sheet'!F32),IF('#_Financial Analysis Bal Sheet'!F32&gt;'Financial Analysis Bal Sheet'!F32,"TooLow","TooHigh"),"WrongAnswer"),NOT(_xlfn.ISFORMULA('#_Financial Analysis Bal Sheet'!F32)),"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Sheet'!F32),_xlfn.FORMULATEXT('Financial Analysis Bal Sheet'!F32),'Financial Analysis Bal Sheet'!F32),"9","#"),"8","#"),"7","#"),"6","#"),"5","#"),"4","#"),"3","#"),"2","#"),"1","#"),"0","#"),"$",""),"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Sheet'!F32),_xlfn.FORMULATEXT('Financial Analysis Bal Sheet'!F32),'Financial Analysis Bal Sheet'!F32),"9","#"),"8","#"),"7","#"),"6","#"),"5","#"),"4","#"),"3","#"),"2","#"),"1","#"),"0","#"),"$",""),"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Sheet'!F32),_xlfn.FORMULATEXT('#_Financial Analysis Bal Sheet'!F32),'#_Financial Analysis Bal Sheet'!F32),"9","#"),"8","#"),"7","#"),"6","#"),"5","#"),"4","#"),"3","#"),"2","#"),"1","#"),"0","#"),"$",""),"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Sheet'!F32),_xlfn.FORMULATEXT('#_Financial Analysis Bal Sheet'!F32),'#_Financial Analysis Bal Sheet'!F32),"9","#"),"8","#"),"7","#"),"6","#"),"5","#"),"4","#"),"3","#"),"2","#"),"1","#"),"0","#"),"$","")," ",""),",","@"),"&gt;","@"),"&lt;","@"),"=","@"),")","@"),"(","@"),"^","@"),"/","@"),"+","@"),"*","@"),"-","@"),"@#","")))/2,TRUE,FALSE),"HardCodeMsg",IF(LEN(IF(_xlfn.ISFORMULA('Financial Analysis Bal Sheet'!F32),_xlfn.FORMULATEXT('Financial Analysis Bal Sheet'!F32),'Financial Analysis Bal Sheet'!F32))-LEN(SUBSTITUTE(IF(_xlfn.ISFORMULA('Financial Analysis Bal Sheet'!F32),_xlfn.FORMULATEXT('Financial Analysis Bal Sheet'!F32),'Financial Analysis Bal Sheet'!F32),"""",""))&gt;LEN(IF(_xlfn.ISFORMULA('#_Financial Analysis Bal Sheet'!F32),_xlfn.FORMULATEXT('#_Financial Analysis Bal Sheet'!F32),'#_Financial Analysis Bal Sheet'!F32))-LEN(SUBSTITUTE(IF(_xlfn.ISFORMULA('#_Financial Analysis Bal Sheet'!F32),_xlfn.FORMULATEXT('#_Financial Analysis Bal Sheet'!F32),'#_Financial Analysis Bal Sheet'!F32),"""","")),TRUE,FALSE),"HardQuoteMsg",IF(LEN(IF(_xlfn.ISFORMULA('Financial Analysis Bal Sheet'!F32),_xlfn.FORMULATEXT('Financial Analysis Bal Sheet'!F32),'Financial Analysis Bal Sheet'!F32))-LEN(SUBSTITUTE(IF(_xlfn.ISFORMULA('Financial Analysis Bal Sheet'!F32),_xlfn.FORMULATEXT('Financial Analysis Bal Sheet'!F32),'Financial Analysis Bal Sheet'!F32),"$",""))&lt;0.5*(LEN(IF(_xlfn.ISFORMULA('#_Financial Analysis Bal Sheet'!F32),_xlfn.FORMULATEXT('#_Financial Analysis Bal Sheet'!F32),'#_Financial Analysis Bal Sheet'!F32))-LEN(SUBSTITUTE(IF(_xlfn.ISFORMULA('#_Financial Analysis Bal Sheet'!F32),_xlfn.FORMULATEXT('#_Financial Analysis Bal Sheet'!F32),'#_Financial Analysis Bal Sheet'!F32),"$",""))),TRUE,FALSE),"MissingAbsMsg",TRUE,"PerfectMsg")</f>
        <v/>
      </c>
      <c r="G32" s="193" t="str">
        <f ca="1">_xlfn.IFS(ISBLANK('Financial Analysis Bal Sheet'!G32),"",IF(NOT(ISNA('#_Financial Analysis Bal Sheet'!G32)),IF(ISNA('Financial Analysis Bal Sheet'!G32),TRUE,FALSE),FALSE),"StuNAMsg",IF(AND(ISNA('#_Financial Analysis Bal Sheet'!G32),ISNA('Financial Analysis Bal Sheet'!G32)),TRUE,FALSE),"PerfectMsg",IF(NOT(ISERROR('#_Financial Analysis Bal Sheet'!G32)),IF(ISERROR('Financial Analysis Bal Sheet'!G32),TRUE,FALSE),FALSE),"StuErrorMsg",IF(TYPE('#_Financial Analysis Bal Sheet'!G32)&lt;&gt;TYPE('Financial Analysis Bal Sheet'!G32),TRUE,FALSE),"WrongTypeMsg",IF(_xlfn.ISFORMULA('#_Financial Analysis Bal Sheet'!G32),IF(NOT(_xlfn.ISFORMULA('Financial Analysis Bal Sheet'!G32)),TRUE),FALSE),"MissingFormulaMsg",IF(NOT(AND(ISNUMBER(FIND("[",_xlfn.FORMULATEXT('#_Financial Analysis Bal Sheet'!G32))),ISNUMBER(FIND("!",_xlfn.FORMULATEXT('#_Financial Analysis Bal Sheet'!G32))))),AND(ISNUMBER(FIND("[",_xlfn.FORMULATEXT('Financial Analysis Bal Sheet'!G32))),ISNUMBER(FIND("!",_xlfn.FORMULATEXT('Financial Analysis Bal Sheet'!G32)))),FALSE),"ExternalRefsMsg",IF(ISNUMBER('#_Financial Analysis Bal Sheet'!G32),IF(ABS('#_Financial Analysis Bal Sheet'!G32-'Financial Analysis Bal Sheet'!G32)&gt;0.00001,TRUE,FALSE),IF('#_Financial Analysis Bal Sheet'!G32&lt;&gt;'Financial Analysis Bal Sheet'!G32,TRUE,FALSE)),IF(ISNUMBER('#_Financial Analysis Bal Sheet'!G32),IF('#_Financial Analysis Bal Sheet'!G32&gt;'Financial Analysis Bal Sheet'!G32,"TooLow","TooHigh"),"WrongAnswer"),NOT(_xlfn.ISFORMULA('#_Financial Analysis Bal Sheet'!G32)),"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Sheet'!G32),_xlfn.FORMULATEXT('Financial Analysis Bal Sheet'!G32),'Financial Analysis Bal Sheet'!G32),"9","#"),"8","#"),"7","#"),"6","#"),"5","#"),"4","#"),"3","#"),"2","#"),"1","#"),"0","#"),"$",""),"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Sheet'!G32),_xlfn.FORMULATEXT('Financial Analysis Bal Sheet'!G32),'Financial Analysis Bal Sheet'!G32),"9","#"),"8","#"),"7","#"),"6","#"),"5","#"),"4","#"),"3","#"),"2","#"),"1","#"),"0","#"),"$",""),"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Sheet'!G32),_xlfn.FORMULATEXT('#_Financial Analysis Bal Sheet'!G32),'#_Financial Analysis Bal Sheet'!G32),"9","#"),"8","#"),"7","#"),"6","#"),"5","#"),"4","#"),"3","#"),"2","#"),"1","#"),"0","#"),"$",""),"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Sheet'!G32),_xlfn.FORMULATEXT('#_Financial Analysis Bal Sheet'!G32),'#_Financial Analysis Bal Sheet'!G32),"9","#"),"8","#"),"7","#"),"6","#"),"5","#"),"4","#"),"3","#"),"2","#"),"1","#"),"0","#"),"$","")," ",""),",","@"),"&gt;","@"),"&lt;","@"),"=","@"),")","@"),"(","@"),"^","@"),"/","@"),"+","@"),"*","@"),"-","@"),"@#","")))/2,TRUE,FALSE),"HardCodeMsg",IF(LEN(IF(_xlfn.ISFORMULA('Financial Analysis Bal Sheet'!G32),_xlfn.FORMULATEXT('Financial Analysis Bal Sheet'!G32),'Financial Analysis Bal Sheet'!G32))-LEN(SUBSTITUTE(IF(_xlfn.ISFORMULA('Financial Analysis Bal Sheet'!G32),_xlfn.FORMULATEXT('Financial Analysis Bal Sheet'!G32),'Financial Analysis Bal Sheet'!G32),"""",""))&gt;LEN(IF(_xlfn.ISFORMULA('#_Financial Analysis Bal Sheet'!G32),_xlfn.FORMULATEXT('#_Financial Analysis Bal Sheet'!G32),'#_Financial Analysis Bal Sheet'!G32))-LEN(SUBSTITUTE(IF(_xlfn.ISFORMULA('#_Financial Analysis Bal Sheet'!G32),_xlfn.FORMULATEXT('#_Financial Analysis Bal Sheet'!G32),'#_Financial Analysis Bal Sheet'!G32),"""","")),TRUE,FALSE),"HardQuoteMsg",IF(LEN(IF(_xlfn.ISFORMULA('Financial Analysis Bal Sheet'!G32),_xlfn.FORMULATEXT('Financial Analysis Bal Sheet'!G32),'Financial Analysis Bal Sheet'!G32))-LEN(SUBSTITUTE(IF(_xlfn.ISFORMULA('Financial Analysis Bal Sheet'!G32),_xlfn.FORMULATEXT('Financial Analysis Bal Sheet'!G32),'Financial Analysis Bal Sheet'!G32),"$",""))&lt;0.5*(LEN(IF(_xlfn.ISFORMULA('#_Financial Analysis Bal Sheet'!G32),_xlfn.FORMULATEXT('#_Financial Analysis Bal Sheet'!G32),'#_Financial Analysis Bal Sheet'!G32))-LEN(SUBSTITUTE(IF(_xlfn.ISFORMULA('#_Financial Analysis Bal Sheet'!G32),_xlfn.FORMULATEXT('#_Financial Analysis Bal Sheet'!G32),'#_Financial Analysis Bal Sheet'!G32),"$",""))),TRUE,FALSE),"MissingAbsMsg",TRUE,"PerfectMsg")</f>
        <v/>
      </c>
      <c r="H32" s="194" t="str">
        <f ca="1">_xlfn.IFS(ISBLANK('Financial Analysis Bal Sheet'!H32),"",IF(NOT(ISNA('#_Financial Analysis Bal Sheet'!H32)),IF(ISNA('Financial Analysis Bal Sheet'!H32),TRUE,FALSE),FALSE),"StuNAMsg",IF(AND(ISNA('#_Financial Analysis Bal Sheet'!H32),ISNA('Financial Analysis Bal Sheet'!H32)),TRUE,FALSE),"PerfectMsg",IF(NOT(ISERROR('#_Financial Analysis Bal Sheet'!H32)),IF(ISERROR('Financial Analysis Bal Sheet'!H32),TRUE,FALSE),FALSE),"StuErrorMsg",IF(TYPE('#_Financial Analysis Bal Sheet'!H32)&lt;&gt;TYPE('Financial Analysis Bal Sheet'!H32),TRUE,FALSE),"WrongTypeMsg",IF(_xlfn.ISFORMULA('#_Financial Analysis Bal Sheet'!H32),IF(NOT(_xlfn.ISFORMULA('Financial Analysis Bal Sheet'!H32)),TRUE),FALSE),"MissingFormulaMsg",IF(NOT(AND(ISNUMBER(FIND("[",_xlfn.FORMULATEXT('#_Financial Analysis Bal Sheet'!H32))),ISNUMBER(FIND("!",_xlfn.FORMULATEXT('#_Financial Analysis Bal Sheet'!H32))))),AND(ISNUMBER(FIND("[",_xlfn.FORMULATEXT('Financial Analysis Bal Sheet'!H32))),ISNUMBER(FIND("!",_xlfn.FORMULATEXT('Financial Analysis Bal Sheet'!H32)))),FALSE),"ExternalRefsMsg",IF(ISNUMBER('#_Financial Analysis Bal Sheet'!H32),IF(ABS('#_Financial Analysis Bal Sheet'!H32-'Financial Analysis Bal Sheet'!H32)&gt;0.00001,TRUE,FALSE),IF('#_Financial Analysis Bal Sheet'!H32&lt;&gt;'Financial Analysis Bal Sheet'!H32,TRUE,FALSE)),IF(ISNUMBER('#_Financial Analysis Bal Sheet'!H32),IF('#_Financial Analysis Bal Sheet'!H32&gt;'Financial Analysis Bal Sheet'!H32,"TooLow","TooHigh"),"WrongAnswer"),NOT(_xlfn.ISFORMULA('#_Financial Analysis Bal Sheet'!H32)),"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Sheet'!H32),_xlfn.FORMULATEXT('Financial Analysis Bal Sheet'!H32),'Financial Analysis Bal Sheet'!H32),"9","#"),"8","#"),"7","#"),"6","#"),"5","#"),"4","#"),"3","#"),"2","#"),"1","#"),"0","#"),"$",""),"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Sheet'!H32),_xlfn.FORMULATEXT('Financial Analysis Bal Sheet'!H32),'Financial Analysis Bal Sheet'!H32),"9","#"),"8","#"),"7","#"),"6","#"),"5","#"),"4","#"),"3","#"),"2","#"),"1","#"),"0","#"),"$",""),"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Sheet'!H32),_xlfn.FORMULATEXT('#_Financial Analysis Bal Sheet'!H32),'#_Financial Analysis Bal Sheet'!H32),"9","#"),"8","#"),"7","#"),"6","#"),"5","#"),"4","#"),"3","#"),"2","#"),"1","#"),"0","#"),"$",""),"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Sheet'!H32),_xlfn.FORMULATEXT('#_Financial Analysis Bal Sheet'!H32),'#_Financial Analysis Bal Sheet'!H32),"9","#"),"8","#"),"7","#"),"6","#"),"5","#"),"4","#"),"3","#"),"2","#"),"1","#"),"0","#"),"$","")," ",""),",","@"),"&gt;","@"),"&lt;","@"),"=","@"),")","@"),"(","@"),"^","@"),"/","@"),"+","@"),"*","@"),"-","@"),"@#","")))/2,TRUE,FALSE),"HardCodeMsg",IF(LEN(IF(_xlfn.ISFORMULA('Financial Analysis Bal Sheet'!H32),_xlfn.FORMULATEXT('Financial Analysis Bal Sheet'!H32),'Financial Analysis Bal Sheet'!H32))-LEN(SUBSTITUTE(IF(_xlfn.ISFORMULA('Financial Analysis Bal Sheet'!H32),_xlfn.FORMULATEXT('Financial Analysis Bal Sheet'!H32),'Financial Analysis Bal Sheet'!H32),"""",""))&gt;LEN(IF(_xlfn.ISFORMULA('#_Financial Analysis Bal Sheet'!H32),_xlfn.FORMULATEXT('#_Financial Analysis Bal Sheet'!H32),'#_Financial Analysis Bal Sheet'!H32))-LEN(SUBSTITUTE(IF(_xlfn.ISFORMULA('#_Financial Analysis Bal Sheet'!H32),_xlfn.FORMULATEXT('#_Financial Analysis Bal Sheet'!H32),'#_Financial Analysis Bal Sheet'!H32),"""","")),TRUE,FALSE),"HardQuoteMsg",IF(LEN(IF(_xlfn.ISFORMULA('Financial Analysis Bal Sheet'!H32),_xlfn.FORMULATEXT('Financial Analysis Bal Sheet'!H32),'Financial Analysis Bal Sheet'!H32))-LEN(SUBSTITUTE(IF(_xlfn.ISFORMULA('Financial Analysis Bal Sheet'!H32),_xlfn.FORMULATEXT('Financial Analysis Bal Sheet'!H32),'Financial Analysis Bal Sheet'!H32),"$",""))&lt;0.5*(LEN(IF(_xlfn.ISFORMULA('#_Financial Analysis Bal Sheet'!H32),_xlfn.FORMULATEXT('#_Financial Analysis Bal Sheet'!H32),'#_Financial Analysis Bal Sheet'!H32))-LEN(SUBSTITUTE(IF(_xlfn.ISFORMULA('#_Financial Analysis Bal Sheet'!H32),_xlfn.FORMULATEXT('#_Financial Analysis Bal Sheet'!H32),'#_Financial Analysis Bal Sheet'!H32),"$",""))),TRUE,FALSE),"MissingAbsMsg",TRUE,"PerfectMsg")</f>
        <v/>
      </c>
    </row>
    <row r="33" spans="2:8" x14ac:dyDescent="0.15">
      <c r="B33" s="197">
        <v>0</v>
      </c>
      <c r="C33" s="208">
        <v>0</v>
      </c>
      <c r="D33" s="192" t="str">
        <f ca="1">_xlfn.IFS(ISBLANK('Financial Analysis Bal Sheet'!D33),"",IF(NOT(ISNA('#_Financial Analysis Bal Sheet'!D33)),IF(ISNA('Financial Analysis Bal Sheet'!D33),TRUE,FALSE),FALSE),"StuNAMsg",IF(AND(ISNA('#_Financial Analysis Bal Sheet'!D33),ISNA('Financial Analysis Bal Sheet'!D33)),TRUE,FALSE),"PerfectMsg",IF(NOT(ISERROR('#_Financial Analysis Bal Sheet'!D33)),IF(ISERROR('Financial Analysis Bal Sheet'!D33),TRUE,FALSE),FALSE),"StuErrorMsg",IF(TYPE('#_Financial Analysis Bal Sheet'!D33)&lt;&gt;TYPE('Financial Analysis Bal Sheet'!D33),TRUE,FALSE),"WrongTypeMsg",IF(_xlfn.ISFORMULA('#_Financial Analysis Bal Sheet'!D33),IF(NOT(_xlfn.ISFORMULA('Financial Analysis Bal Sheet'!D33)),TRUE),FALSE),"MissingFormulaMsg",IF(NOT(AND(ISNUMBER(FIND("[",_xlfn.FORMULATEXT('#_Financial Analysis Bal Sheet'!D33))),ISNUMBER(FIND("!",_xlfn.FORMULATEXT('#_Financial Analysis Bal Sheet'!D33))))),AND(ISNUMBER(FIND("[",_xlfn.FORMULATEXT('Financial Analysis Bal Sheet'!D33))),ISNUMBER(FIND("!",_xlfn.FORMULATEXT('Financial Analysis Bal Sheet'!D33)))),FALSE),"ExternalRefsMsg",IF(ISNUMBER('#_Financial Analysis Bal Sheet'!D33),IF(ABS('#_Financial Analysis Bal Sheet'!D33-'Financial Analysis Bal Sheet'!D33)&gt;0.00001,TRUE,FALSE),IF('#_Financial Analysis Bal Sheet'!D33&lt;&gt;'Financial Analysis Bal Sheet'!D33,TRUE,FALSE)),IF(ISNUMBER('#_Financial Analysis Bal Sheet'!D33),IF('#_Financial Analysis Bal Sheet'!D33&gt;'Financial Analysis Bal Sheet'!D33,"TooLow","TooHigh"),"WrongAnswer"),NOT(_xlfn.ISFORMULA('#_Financial Analysis Bal Sheet'!D33)),"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Sheet'!D33),_xlfn.FORMULATEXT('Financial Analysis Bal Sheet'!D33),'Financial Analysis Bal Sheet'!D33),"9","#"),"8","#"),"7","#"),"6","#"),"5","#"),"4","#"),"3","#"),"2","#"),"1","#"),"0","#"),"$",""),"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Sheet'!D33),_xlfn.FORMULATEXT('Financial Analysis Bal Sheet'!D33),'Financial Analysis Bal Sheet'!D33),"9","#"),"8","#"),"7","#"),"6","#"),"5","#"),"4","#"),"3","#"),"2","#"),"1","#"),"0","#"),"$",""),"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Sheet'!D33),_xlfn.FORMULATEXT('#_Financial Analysis Bal Sheet'!D33),'#_Financial Analysis Bal Sheet'!D33),"9","#"),"8","#"),"7","#"),"6","#"),"5","#"),"4","#"),"3","#"),"2","#"),"1","#"),"0","#"),"$",""),"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Sheet'!D33),_xlfn.FORMULATEXT('#_Financial Analysis Bal Sheet'!D33),'#_Financial Analysis Bal Sheet'!D33),"9","#"),"8","#"),"7","#"),"6","#"),"5","#"),"4","#"),"3","#"),"2","#"),"1","#"),"0","#"),"$","")," ",""),",","@"),"&gt;","@"),"&lt;","@"),"=","@"),")","@"),"(","@"),"^","@"),"/","@"),"+","@"),"*","@"),"-","@"),"@#","")))/2,TRUE,FALSE),"HardCodeMsg",IF(LEN(IF(_xlfn.ISFORMULA('Financial Analysis Bal Sheet'!D33),_xlfn.FORMULATEXT('Financial Analysis Bal Sheet'!D33),'Financial Analysis Bal Sheet'!D33))-LEN(SUBSTITUTE(IF(_xlfn.ISFORMULA('Financial Analysis Bal Sheet'!D33),_xlfn.FORMULATEXT('Financial Analysis Bal Sheet'!D33),'Financial Analysis Bal Sheet'!D33),"""",""))&gt;LEN(IF(_xlfn.ISFORMULA('#_Financial Analysis Bal Sheet'!D33),_xlfn.FORMULATEXT('#_Financial Analysis Bal Sheet'!D33),'#_Financial Analysis Bal Sheet'!D33))-LEN(SUBSTITUTE(IF(_xlfn.ISFORMULA('#_Financial Analysis Bal Sheet'!D33),_xlfn.FORMULATEXT('#_Financial Analysis Bal Sheet'!D33),'#_Financial Analysis Bal Sheet'!D33),"""","")),TRUE,FALSE),"HardQuoteMsg",IF(LEN(IF(_xlfn.ISFORMULA('Financial Analysis Bal Sheet'!D33),_xlfn.FORMULATEXT('Financial Analysis Bal Sheet'!D33),'Financial Analysis Bal Sheet'!D33))-LEN(SUBSTITUTE(IF(_xlfn.ISFORMULA('Financial Analysis Bal Sheet'!D33),_xlfn.FORMULATEXT('Financial Analysis Bal Sheet'!D33),'Financial Analysis Bal Sheet'!D33),"$",""))&lt;0.5*(LEN(IF(_xlfn.ISFORMULA('#_Financial Analysis Bal Sheet'!D33),_xlfn.FORMULATEXT('#_Financial Analysis Bal Sheet'!D33),'#_Financial Analysis Bal Sheet'!D33))-LEN(SUBSTITUTE(IF(_xlfn.ISFORMULA('#_Financial Analysis Bal Sheet'!D33),_xlfn.FORMULATEXT('#_Financial Analysis Bal Sheet'!D33),'#_Financial Analysis Bal Sheet'!D33),"$",""))),TRUE,FALSE),"MissingAbsMsg",TRUE,"PerfectMsg")</f>
        <v/>
      </c>
      <c r="E33" s="208">
        <v>0</v>
      </c>
      <c r="F33" s="192" t="str">
        <f ca="1">_xlfn.IFS(ISBLANK('Financial Analysis Bal Sheet'!F33),"",IF(NOT(ISNA('#_Financial Analysis Bal Sheet'!F33)),IF(ISNA('Financial Analysis Bal Sheet'!F33),TRUE,FALSE),FALSE),"StuNAMsg",IF(AND(ISNA('#_Financial Analysis Bal Sheet'!F33),ISNA('Financial Analysis Bal Sheet'!F33)),TRUE,FALSE),"PerfectMsg",IF(NOT(ISERROR('#_Financial Analysis Bal Sheet'!F33)),IF(ISERROR('Financial Analysis Bal Sheet'!F33),TRUE,FALSE),FALSE),"StuErrorMsg",IF(TYPE('#_Financial Analysis Bal Sheet'!F33)&lt;&gt;TYPE('Financial Analysis Bal Sheet'!F33),TRUE,FALSE),"WrongTypeMsg",IF(_xlfn.ISFORMULA('#_Financial Analysis Bal Sheet'!F33),IF(NOT(_xlfn.ISFORMULA('Financial Analysis Bal Sheet'!F33)),TRUE),FALSE),"MissingFormulaMsg",IF(NOT(AND(ISNUMBER(FIND("[",_xlfn.FORMULATEXT('#_Financial Analysis Bal Sheet'!F33))),ISNUMBER(FIND("!",_xlfn.FORMULATEXT('#_Financial Analysis Bal Sheet'!F33))))),AND(ISNUMBER(FIND("[",_xlfn.FORMULATEXT('Financial Analysis Bal Sheet'!F33))),ISNUMBER(FIND("!",_xlfn.FORMULATEXT('Financial Analysis Bal Sheet'!F33)))),FALSE),"ExternalRefsMsg",IF(ISNUMBER('#_Financial Analysis Bal Sheet'!F33),IF(ABS('#_Financial Analysis Bal Sheet'!F33-'Financial Analysis Bal Sheet'!F33)&gt;0.00001,TRUE,FALSE),IF('#_Financial Analysis Bal Sheet'!F33&lt;&gt;'Financial Analysis Bal Sheet'!F33,TRUE,FALSE)),IF(ISNUMBER('#_Financial Analysis Bal Sheet'!F33),IF('#_Financial Analysis Bal Sheet'!F33&gt;'Financial Analysis Bal Sheet'!F33,"TooLow","TooHigh"),"WrongAnswer"),NOT(_xlfn.ISFORMULA('#_Financial Analysis Bal Sheet'!F33)),"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Sheet'!F33),_xlfn.FORMULATEXT('Financial Analysis Bal Sheet'!F33),'Financial Analysis Bal Sheet'!F33),"9","#"),"8","#"),"7","#"),"6","#"),"5","#"),"4","#"),"3","#"),"2","#"),"1","#"),"0","#"),"$",""),"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Sheet'!F33),_xlfn.FORMULATEXT('Financial Analysis Bal Sheet'!F33),'Financial Analysis Bal Sheet'!F33),"9","#"),"8","#"),"7","#"),"6","#"),"5","#"),"4","#"),"3","#"),"2","#"),"1","#"),"0","#"),"$",""),"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Sheet'!F33),_xlfn.FORMULATEXT('#_Financial Analysis Bal Sheet'!F33),'#_Financial Analysis Bal Sheet'!F33),"9","#"),"8","#"),"7","#"),"6","#"),"5","#"),"4","#"),"3","#"),"2","#"),"1","#"),"0","#"),"$",""),"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Sheet'!F33),_xlfn.FORMULATEXT('#_Financial Analysis Bal Sheet'!F33),'#_Financial Analysis Bal Sheet'!F33),"9","#"),"8","#"),"7","#"),"6","#"),"5","#"),"4","#"),"3","#"),"2","#"),"1","#"),"0","#"),"$","")," ",""),",","@"),"&gt;","@"),"&lt;","@"),"=","@"),")","@"),"(","@"),"^","@"),"/","@"),"+","@"),"*","@"),"-","@"),"@#","")))/2,TRUE,FALSE),"HardCodeMsg",IF(LEN(IF(_xlfn.ISFORMULA('Financial Analysis Bal Sheet'!F33),_xlfn.FORMULATEXT('Financial Analysis Bal Sheet'!F33),'Financial Analysis Bal Sheet'!F33))-LEN(SUBSTITUTE(IF(_xlfn.ISFORMULA('Financial Analysis Bal Sheet'!F33),_xlfn.FORMULATEXT('Financial Analysis Bal Sheet'!F33),'Financial Analysis Bal Sheet'!F33),"""",""))&gt;LEN(IF(_xlfn.ISFORMULA('#_Financial Analysis Bal Sheet'!F33),_xlfn.FORMULATEXT('#_Financial Analysis Bal Sheet'!F33),'#_Financial Analysis Bal Sheet'!F33))-LEN(SUBSTITUTE(IF(_xlfn.ISFORMULA('#_Financial Analysis Bal Sheet'!F33),_xlfn.FORMULATEXT('#_Financial Analysis Bal Sheet'!F33),'#_Financial Analysis Bal Sheet'!F33),"""","")),TRUE,FALSE),"HardQuoteMsg",IF(LEN(IF(_xlfn.ISFORMULA('Financial Analysis Bal Sheet'!F33),_xlfn.FORMULATEXT('Financial Analysis Bal Sheet'!F33),'Financial Analysis Bal Sheet'!F33))-LEN(SUBSTITUTE(IF(_xlfn.ISFORMULA('Financial Analysis Bal Sheet'!F33),_xlfn.FORMULATEXT('Financial Analysis Bal Sheet'!F33),'Financial Analysis Bal Sheet'!F33),"$",""))&lt;0.5*(LEN(IF(_xlfn.ISFORMULA('#_Financial Analysis Bal Sheet'!F33),_xlfn.FORMULATEXT('#_Financial Analysis Bal Sheet'!F33),'#_Financial Analysis Bal Sheet'!F33))-LEN(SUBSTITUTE(IF(_xlfn.ISFORMULA('#_Financial Analysis Bal Sheet'!F33),_xlfn.FORMULATEXT('#_Financial Analysis Bal Sheet'!F33),'#_Financial Analysis Bal Sheet'!F33),"$",""))),TRUE,FALSE),"MissingAbsMsg",TRUE,"PerfectMsg")</f>
        <v/>
      </c>
      <c r="G33" s="193" t="str">
        <f ca="1">_xlfn.IFS(ISBLANK('Financial Analysis Bal Sheet'!G33),"",IF(NOT(ISNA('#_Financial Analysis Bal Sheet'!G33)),IF(ISNA('Financial Analysis Bal Sheet'!G33),TRUE,FALSE),FALSE),"StuNAMsg",IF(AND(ISNA('#_Financial Analysis Bal Sheet'!G33),ISNA('Financial Analysis Bal Sheet'!G33)),TRUE,FALSE),"PerfectMsg",IF(NOT(ISERROR('#_Financial Analysis Bal Sheet'!G33)),IF(ISERROR('Financial Analysis Bal Sheet'!G33),TRUE,FALSE),FALSE),"StuErrorMsg",IF(TYPE('#_Financial Analysis Bal Sheet'!G33)&lt;&gt;TYPE('Financial Analysis Bal Sheet'!G33),TRUE,FALSE),"WrongTypeMsg",IF(_xlfn.ISFORMULA('#_Financial Analysis Bal Sheet'!G33),IF(NOT(_xlfn.ISFORMULA('Financial Analysis Bal Sheet'!G33)),TRUE),FALSE),"MissingFormulaMsg",IF(NOT(AND(ISNUMBER(FIND("[",_xlfn.FORMULATEXT('#_Financial Analysis Bal Sheet'!G33))),ISNUMBER(FIND("!",_xlfn.FORMULATEXT('#_Financial Analysis Bal Sheet'!G33))))),AND(ISNUMBER(FIND("[",_xlfn.FORMULATEXT('Financial Analysis Bal Sheet'!G33))),ISNUMBER(FIND("!",_xlfn.FORMULATEXT('Financial Analysis Bal Sheet'!G33)))),FALSE),"ExternalRefsMsg",IF(ISNUMBER('#_Financial Analysis Bal Sheet'!G33),IF(ABS('#_Financial Analysis Bal Sheet'!G33-'Financial Analysis Bal Sheet'!G33)&gt;0.00001,TRUE,FALSE),IF('#_Financial Analysis Bal Sheet'!G33&lt;&gt;'Financial Analysis Bal Sheet'!G33,TRUE,FALSE)),IF(ISNUMBER('#_Financial Analysis Bal Sheet'!G33),IF('#_Financial Analysis Bal Sheet'!G33&gt;'Financial Analysis Bal Sheet'!G33,"TooLow","TooHigh"),"WrongAnswer"),NOT(_xlfn.ISFORMULA('#_Financial Analysis Bal Sheet'!G33)),"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Sheet'!G33),_xlfn.FORMULATEXT('Financial Analysis Bal Sheet'!G33),'Financial Analysis Bal Sheet'!G33),"9","#"),"8","#"),"7","#"),"6","#"),"5","#"),"4","#"),"3","#"),"2","#"),"1","#"),"0","#"),"$",""),"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Sheet'!G33),_xlfn.FORMULATEXT('Financial Analysis Bal Sheet'!G33),'Financial Analysis Bal Sheet'!G33),"9","#"),"8","#"),"7","#"),"6","#"),"5","#"),"4","#"),"3","#"),"2","#"),"1","#"),"0","#"),"$",""),"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Sheet'!G33),_xlfn.FORMULATEXT('#_Financial Analysis Bal Sheet'!G33),'#_Financial Analysis Bal Sheet'!G33),"9","#"),"8","#"),"7","#"),"6","#"),"5","#"),"4","#"),"3","#"),"2","#"),"1","#"),"0","#"),"$",""),"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Sheet'!G33),_xlfn.FORMULATEXT('#_Financial Analysis Bal Sheet'!G33),'#_Financial Analysis Bal Sheet'!G33),"9","#"),"8","#"),"7","#"),"6","#"),"5","#"),"4","#"),"3","#"),"2","#"),"1","#"),"0","#"),"$","")," ",""),",","@"),"&gt;","@"),"&lt;","@"),"=","@"),")","@"),"(","@"),"^","@"),"/","@"),"+","@"),"*","@"),"-","@"),"@#","")))/2,TRUE,FALSE),"HardCodeMsg",IF(LEN(IF(_xlfn.ISFORMULA('Financial Analysis Bal Sheet'!G33),_xlfn.FORMULATEXT('Financial Analysis Bal Sheet'!G33),'Financial Analysis Bal Sheet'!G33))-LEN(SUBSTITUTE(IF(_xlfn.ISFORMULA('Financial Analysis Bal Sheet'!G33),_xlfn.FORMULATEXT('Financial Analysis Bal Sheet'!G33),'Financial Analysis Bal Sheet'!G33),"""",""))&gt;LEN(IF(_xlfn.ISFORMULA('#_Financial Analysis Bal Sheet'!G33),_xlfn.FORMULATEXT('#_Financial Analysis Bal Sheet'!G33),'#_Financial Analysis Bal Sheet'!G33))-LEN(SUBSTITUTE(IF(_xlfn.ISFORMULA('#_Financial Analysis Bal Sheet'!G33),_xlfn.FORMULATEXT('#_Financial Analysis Bal Sheet'!G33),'#_Financial Analysis Bal Sheet'!G33),"""","")),TRUE,FALSE),"HardQuoteMsg",IF(LEN(IF(_xlfn.ISFORMULA('Financial Analysis Bal Sheet'!G33),_xlfn.FORMULATEXT('Financial Analysis Bal Sheet'!G33),'Financial Analysis Bal Sheet'!G33))-LEN(SUBSTITUTE(IF(_xlfn.ISFORMULA('Financial Analysis Bal Sheet'!G33),_xlfn.FORMULATEXT('Financial Analysis Bal Sheet'!G33),'Financial Analysis Bal Sheet'!G33),"$",""))&lt;0.5*(LEN(IF(_xlfn.ISFORMULA('#_Financial Analysis Bal Sheet'!G33),_xlfn.FORMULATEXT('#_Financial Analysis Bal Sheet'!G33),'#_Financial Analysis Bal Sheet'!G33))-LEN(SUBSTITUTE(IF(_xlfn.ISFORMULA('#_Financial Analysis Bal Sheet'!G33),_xlfn.FORMULATEXT('#_Financial Analysis Bal Sheet'!G33),'#_Financial Analysis Bal Sheet'!G33),"$",""))),TRUE,FALSE),"MissingAbsMsg",TRUE,"PerfectMsg")</f>
        <v/>
      </c>
      <c r="H33" s="194" t="str">
        <f ca="1">_xlfn.IFS(ISBLANK('Financial Analysis Bal Sheet'!H33),"",IF(NOT(ISNA('#_Financial Analysis Bal Sheet'!H33)),IF(ISNA('Financial Analysis Bal Sheet'!H33),TRUE,FALSE),FALSE),"StuNAMsg",IF(AND(ISNA('#_Financial Analysis Bal Sheet'!H33),ISNA('Financial Analysis Bal Sheet'!H33)),TRUE,FALSE),"PerfectMsg",IF(NOT(ISERROR('#_Financial Analysis Bal Sheet'!H33)),IF(ISERROR('Financial Analysis Bal Sheet'!H33),TRUE,FALSE),FALSE),"StuErrorMsg",IF(TYPE('#_Financial Analysis Bal Sheet'!H33)&lt;&gt;TYPE('Financial Analysis Bal Sheet'!H33),TRUE,FALSE),"WrongTypeMsg",IF(_xlfn.ISFORMULA('#_Financial Analysis Bal Sheet'!H33),IF(NOT(_xlfn.ISFORMULA('Financial Analysis Bal Sheet'!H33)),TRUE),FALSE),"MissingFormulaMsg",IF(NOT(AND(ISNUMBER(FIND("[",_xlfn.FORMULATEXT('#_Financial Analysis Bal Sheet'!H33))),ISNUMBER(FIND("!",_xlfn.FORMULATEXT('#_Financial Analysis Bal Sheet'!H33))))),AND(ISNUMBER(FIND("[",_xlfn.FORMULATEXT('Financial Analysis Bal Sheet'!H33))),ISNUMBER(FIND("!",_xlfn.FORMULATEXT('Financial Analysis Bal Sheet'!H33)))),FALSE),"ExternalRefsMsg",IF(ISNUMBER('#_Financial Analysis Bal Sheet'!H33),IF(ABS('#_Financial Analysis Bal Sheet'!H33-'Financial Analysis Bal Sheet'!H33)&gt;0.00001,TRUE,FALSE),IF('#_Financial Analysis Bal Sheet'!H33&lt;&gt;'Financial Analysis Bal Sheet'!H33,TRUE,FALSE)),IF(ISNUMBER('#_Financial Analysis Bal Sheet'!H33),IF('#_Financial Analysis Bal Sheet'!H33&gt;'Financial Analysis Bal Sheet'!H33,"TooLow","TooHigh"),"WrongAnswer"),NOT(_xlfn.ISFORMULA('#_Financial Analysis Bal Sheet'!H33)),"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Sheet'!H33),_xlfn.FORMULATEXT('Financial Analysis Bal Sheet'!H33),'Financial Analysis Bal Sheet'!H33),"9","#"),"8","#"),"7","#"),"6","#"),"5","#"),"4","#"),"3","#"),"2","#"),"1","#"),"0","#"),"$",""),"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Sheet'!H33),_xlfn.FORMULATEXT('Financial Analysis Bal Sheet'!H33),'Financial Analysis Bal Sheet'!H33),"9","#"),"8","#"),"7","#"),"6","#"),"5","#"),"4","#"),"3","#"),"2","#"),"1","#"),"0","#"),"$",""),"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Sheet'!H33),_xlfn.FORMULATEXT('#_Financial Analysis Bal Sheet'!H33),'#_Financial Analysis Bal Sheet'!H33),"9","#"),"8","#"),"7","#"),"6","#"),"5","#"),"4","#"),"3","#"),"2","#"),"1","#"),"0","#"),"$",""),"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Sheet'!H33),_xlfn.FORMULATEXT('#_Financial Analysis Bal Sheet'!H33),'#_Financial Analysis Bal Sheet'!H33),"9","#"),"8","#"),"7","#"),"6","#"),"5","#"),"4","#"),"3","#"),"2","#"),"1","#"),"0","#"),"$","")," ",""),",","@"),"&gt;","@"),"&lt;","@"),"=","@"),")","@"),"(","@"),"^","@"),"/","@"),"+","@"),"*","@"),"-","@"),"@#","")))/2,TRUE,FALSE),"HardCodeMsg",IF(LEN(IF(_xlfn.ISFORMULA('Financial Analysis Bal Sheet'!H33),_xlfn.FORMULATEXT('Financial Analysis Bal Sheet'!H33),'Financial Analysis Bal Sheet'!H33))-LEN(SUBSTITUTE(IF(_xlfn.ISFORMULA('Financial Analysis Bal Sheet'!H33),_xlfn.FORMULATEXT('Financial Analysis Bal Sheet'!H33),'Financial Analysis Bal Sheet'!H33),"""",""))&gt;LEN(IF(_xlfn.ISFORMULA('#_Financial Analysis Bal Sheet'!H33),_xlfn.FORMULATEXT('#_Financial Analysis Bal Sheet'!H33),'#_Financial Analysis Bal Sheet'!H33))-LEN(SUBSTITUTE(IF(_xlfn.ISFORMULA('#_Financial Analysis Bal Sheet'!H33),_xlfn.FORMULATEXT('#_Financial Analysis Bal Sheet'!H33),'#_Financial Analysis Bal Sheet'!H33),"""","")),TRUE,FALSE),"HardQuoteMsg",IF(LEN(IF(_xlfn.ISFORMULA('Financial Analysis Bal Sheet'!H33),_xlfn.FORMULATEXT('Financial Analysis Bal Sheet'!H33),'Financial Analysis Bal Sheet'!H33))-LEN(SUBSTITUTE(IF(_xlfn.ISFORMULA('Financial Analysis Bal Sheet'!H33),_xlfn.FORMULATEXT('Financial Analysis Bal Sheet'!H33),'Financial Analysis Bal Sheet'!H33),"$",""))&lt;0.5*(LEN(IF(_xlfn.ISFORMULA('#_Financial Analysis Bal Sheet'!H33),_xlfn.FORMULATEXT('#_Financial Analysis Bal Sheet'!H33),'#_Financial Analysis Bal Sheet'!H33))-LEN(SUBSTITUTE(IF(_xlfn.ISFORMULA('#_Financial Analysis Bal Sheet'!H33),_xlfn.FORMULATEXT('#_Financial Analysis Bal Sheet'!H33),'#_Financial Analysis Bal Sheet'!H33),"$",""))),TRUE,FALSE),"MissingAbsMsg",TRUE,"PerfectMsg")</f>
        <v/>
      </c>
    </row>
    <row r="34" spans="2:8" x14ac:dyDescent="0.15">
      <c r="B34" s="197"/>
      <c r="C34" s="191"/>
      <c r="D34" s="201"/>
      <c r="E34" s="201"/>
      <c r="F34" s="201"/>
    </row>
    <row r="35" spans="2:8" x14ac:dyDescent="0.15">
      <c r="B35" s="197"/>
      <c r="C35" s="191"/>
      <c r="D35" s="201"/>
      <c r="E35" s="201"/>
      <c r="F35" s="201"/>
    </row>
    <row r="36" spans="2:8" x14ac:dyDescent="0.15">
      <c r="B36" s="197">
        <v>0</v>
      </c>
      <c r="C36" s="191"/>
    </row>
    <row r="37" spans="2:8" x14ac:dyDescent="0.15">
      <c r="B37" s="176">
        <v>0</v>
      </c>
      <c r="C37" s="191">
        <v>0</v>
      </c>
      <c r="D37" s="192" t="str">
        <f ca="1">_xlfn.IFS(ISBLANK('Financial Analysis Bal Sheet'!D37),"",IF(NOT(ISNA('#_Financial Analysis Bal Sheet'!D37)),IF(ISNA('Financial Analysis Bal Sheet'!D37),TRUE,FALSE),FALSE),"StuNAMsg",IF(AND(ISNA('#_Financial Analysis Bal Sheet'!D37),ISNA('Financial Analysis Bal Sheet'!D37)),TRUE,FALSE),"PerfectMsg",IF(NOT(ISERROR('#_Financial Analysis Bal Sheet'!D37)),IF(ISERROR('Financial Analysis Bal Sheet'!D37),TRUE,FALSE),FALSE),"StuErrorMsg",IF(TYPE('#_Financial Analysis Bal Sheet'!D37)&lt;&gt;TYPE('Financial Analysis Bal Sheet'!D37),TRUE,FALSE),"WrongTypeMsg",IF(_xlfn.ISFORMULA('#_Financial Analysis Bal Sheet'!D37),IF(NOT(_xlfn.ISFORMULA('Financial Analysis Bal Sheet'!D37)),TRUE),FALSE),"MissingFormulaMsg",IF(NOT(AND(ISNUMBER(FIND("[",_xlfn.FORMULATEXT('#_Financial Analysis Bal Sheet'!D37))),ISNUMBER(FIND("!",_xlfn.FORMULATEXT('#_Financial Analysis Bal Sheet'!D37))))),AND(ISNUMBER(FIND("[",_xlfn.FORMULATEXT('Financial Analysis Bal Sheet'!D37))),ISNUMBER(FIND("!",_xlfn.FORMULATEXT('Financial Analysis Bal Sheet'!D37)))),FALSE),"ExternalRefsMsg",IF(ISNUMBER('#_Financial Analysis Bal Sheet'!D37),IF(ABS('#_Financial Analysis Bal Sheet'!D37-'Financial Analysis Bal Sheet'!D37)&gt;0.00001,TRUE,FALSE),IF('#_Financial Analysis Bal Sheet'!D37&lt;&gt;'Financial Analysis Bal Sheet'!D37,TRUE,FALSE)),IF(ISNUMBER('#_Financial Analysis Bal Sheet'!D37),IF('#_Financial Analysis Bal Sheet'!D37&gt;'Financial Analysis Bal Sheet'!D37,"TooLow","TooHigh"),"WrongAnswer"),NOT(_xlfn.ISFORMULA('#_Financial Analysis Bal Sheet'!D37)),"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Sheet'!D37),_xlfn.FORMULATEXT('Financial Analysis Bal Sheet'!D37),'Financial Analysis Bal Sheet'!D37),"9","#"),"8","#"),"7","#"),"6","#"),"5","#"),"4","#"),"3","#"),"2","#"),"1","#"),"0","#"),"$",""),"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Sheet'!D37),_xlfn.FORMULATEXT('Financial Analysis Bal Sheet'!D37),'Financial Analysis Bal Sheet'!D37),"9","#"),"8","#"),"7","#"),"6","#"),"5","#"),"4","#"),"3","#"),"2","#"),"1","#"),"0","#"),"$",""),"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Sheet'!D37),_xlfn.FORMULATEXT('#_Financial Analysis Bal Sheet'!D37),'#_Financial Analysis Bal Sheet'!D37),"9","#"),"8","#"),"7","#"),"6","#"),"5","#"),"4","#"),"3","#"),"2","#"),"1","#"),"0","#"),"$",""),"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Sheet'!D37),_xlfn.FORMULATEXT('#_Financial Analysis Bal Sheet'!D37),'#_Financial Analysis Bal Sheet'!D37),"9","#"),"8","#"),"7","#"),"6","#"),"5","#"),"4","#"),"3","#"),"2","#"),"1","#"),"0","#"),"$","")," ",""),",","@"),"&gt;","@"),"&lt;","@"),"=","@"),")","@"),"(","@"),"^","@"),"/","@"),"+","@"),"*","@"),"-","@"),"@#","")))/2,TRUE,FALSE),"HardCodeMsg",IF(LEN(IF(_xlfn.ISFORMULA('Financial Analysis Bal Sheet'!D37),_xlfn.FORMULATEXT('Financial Analysis Bal Sheet'!D37),'Financial Analysis Bal Sheet'!D37))-LEN(SUBSTITUTE(IF(_xlfn.ISFORMULA('Financial Analysis Bal Sheet'!D37),_xlfn.FORMULATEXT('Financial Analysis Bal Sheet'!D37),'Financial Analysis Bal Sheet'!D37),"""",""))&gt;LEN(IF(_xlfn.ISFORMULA('#_Financial Analysis Bal Sheet'!D37),_xlfn.FORMULATEXT('#_Financial Analysis Bal Sheet'!D37),'#_Financial Analysis Bal Sheet'!D37))-LEN(SUBSTITUTE(IF(_xlfn.ISFORMULA('#_Financial Analysis Bal Sheet'!D37),_xlfn.FORMULATEXT('#_Financial Analysis Bal Sheet'!D37),'#_Financial Analysis Bal Sheet'!D37),"""","")),TRUE,FALSE),"HardQuoteMsg",IF(LEN(IF(_xlfn.ISFORMULA('Financial Analysis Bal Sheet'!D37),_xlfn.FORMULATEXT('Financial Analysis Bal Sheet'!D37),'Financial Analysis Bal Sheet'!D37))-LEN(SUBSTITUTE(IF(_xlfn.ISFORMULA('Financial Analysis Bal Sheet'!D37),_xlfn.FORMULATEXT('Financial Analysis Bal Sheet'!D37),'Financial Analysis Bal Sheet'!D37),"$",""))&lt;0.5*(LEN(IF(_xlfn.ISFORMULA('#_Financial Analysis Bal Sheet'!D37),_xlfn.FORMULATEXT('#_Financial Analysis Bal Sheet'!D37),'#_Financial Analysis Bal Sheet'!D37))-LEN(SUBSTITUTE(IF(_xlfn.ISFORMULA('#_Financial Analysis Bal Sheet'!D37),_xlfn.FORMULATEXT('#_Financial Analysis Bal Sheet'!D37),'#_Financial Analysis Bal Sheet'!D37),"$",""))),TRUE,FALSE),"MissingAbsMsg",TRUE,"PerfectMsg")</f>
        <v/>
      </c>
      <c r="E37" s="191">
        <v>0</v>
      </c>
      <c r="F37" s="192" t="str">
        <f ca="1">_xlfn.IFS(ISBLANK('Financial Analysis Bal Sheet'!F37),"",IF(NOT(ISNA('#_Financial Analysis Bal Sheet'!F37)),IF(ISNA('Financial Analysis Bal Sheet'!F37),TRUE,FALSE),FALSE),"StuNAMsg",IF(AND(ISNA('#_Financial Analysis Bal Sheet'!F37),ISNA('Financial Analysis Bal Sheet'!F37)),TRUE,FALSE),"PerfectMsg",IF(NOT(ISERROR('#_Financial Analysis Bal Sheet'!F37)),IF(ISERROR('Financial Analysis Bal Sheet'!F37),TRUE,FALSE),FALSE),"StuErrorMsg",IF(TYPE('#_Financial Analysis Bal Sheet'!F37)&lt;&gt;TYPE('Financial Analysis Bal Sheet'!F37),TRUE,FALSE),"WrongTypeMsg",IF(_xlfn.ISFORMULA('#_Financial Analysis Bal Sheet'!F37),IF(NOT(_xlfn.ISFORMULA('Financial Analysis Bal Sheet'!F37)),TRUE),FALSE),"MissingFormulaMsg",IF(NOT(AND(ISNUMBER(FIND("[",_xlfn.FORMULATEXT('#_Financial Analysis Bal Sheet'!F37))),ISNUMBER(FIND("!",_xlfn.FORMULATEXT('#_Financial Analysis Bal Sheet'!F37))))),AND(ISNUMBER(FIND("[",_xlfn.FORMULATEXT('Financial Analysis Bal Sheet'!F37))),ISNUMBER(FIND("!",_xlfn.FORMULATEXT('Financial Analysis Bal Sheet'!F37)))),FALSE),"ExternalRefsMsg",IF(ISNUMBER('#_Financial Analysis Bal Sheet'!F37),IF(ABS('#_Financial Analysis Bal Sheet'!F37-'Financial Analysis Bal Sheet'!F37)&gt;0.00001,TRUE,FALSE),IF('#_Financial Analysis Bal Sheet'!F37&lt;&gt;'Financial Analysis Bal Sheet'!F37,TRUE,FALSE)),IF(ISNUMBER('#_Financial Analysis Bal Sheet'!F37),IF('#_Financial Analysis Bal Sheet'!F37&gt;'Financial Analysis Bal Sheet'!F37,"TooLow","TooHigh"),"WrongAnswer"),NOT(_xlfn.ISFORMULA('#_Financial Analysis Bal Sheet'!F37)),"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Sheet'!F37),_xlfn.FORMULATEXT('Financial Analysis Bal Sheet'!F37),'Financial Analysis Bal Sheet'!F37),"9","#"),"8","#"),"7","#"),"6","#"),"5","#"),"4","#"),"3","#"),"2","#"),"1","#"),"0","#"),"$",""),"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Sheet'!F37),_xlfn.FORMULATEXT('Financial Analysis Bal Sheet'!F37),'Financial Analysis Bal Sheet'!F37),"9","#"),"8","#"),"7","#"),"6","#"),"5","#"),"4","#"),"3","#"),"2","#"),"1","#"),"0","#"),"$",""),"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Sheet'!F37),_xlfn.FORMULATEXT('#_Financial Analysis Bal Sheet'!F37),'#_Financial Analysis Bal Sheet'!F37),"9","#"),"8","#"),"7","#"),"6","#"),"5","#"),"4","#"),"3","#"),"2","#"),"1","#"),"0","#"),"$",""),"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Sheet'!F37),_xlfn.FORMULATEXT('#_Financial Analysis Bal Sheet'!F37),'#_Financial Analysis Bal Sheet'!F37),"9","#"),"8","#"),"7","#"),"6","#"),"5","#"),"4","#"),"3","#"),"2","#"),"1","#"),"0","#"),"$","")," ",""),",","@"),"&gt;","@"),"&lt;","@"),"=","@"),")","@"),"(","@"),"^","@"),"/","@"),"+","@"),"*","@"),"-","@"),"@#","")))/2,TRUE,FALSE),"HardCodeMsg",IF(LEN(IF(_xlfn.ISFORMULA('Financial Analysis Bal Sheet'!F37),_xlfn.FORMULATEXT('Financial Analysis Bal Sheet'!F37),'Financial Analysis Bal Sheet'!F37))-LEN(SUBSTITUTE(IF(_xlfn.ISFORMULA('Financial Analysis Bal Sheet'!F37),_xlfn.FORMULATEXT('Financial Analysis Bal Sheet'!F37),'Financial Analysis Bal Sheet'!F37),"""",""))&gt;LEN(IF(_xlfn.ISFORMULA('#_Financial Analysis Bal Sheet'!F37),_xlfn.FORMULATEXT('#_Financial Analysis Bal Sheet'!F37),'#_Financial Analysis Bal Sheet'!F37))-LEN(SUBSTITUTE(IF(_xlfn.ISFORMULA('#_Financial Analysis Bal Sheet'!F37),_xlfn.FORMULATEXT('#_Financial Analysis Bal Sheet'!F37),'#_Financial Analysis Bal Sheet'!F37),"""","")),TRUE,FALSE),"HardQuoteMsg",IF(LEN(IF(_xlfn.ISFORMULA('Financial Analysis Bal Sheet'!F37),_xlfn.FORMULATEXT('Financial Analysis Bal Sheet'!F37),'Financial Analysis Bal Sheet'!F37))-LEN(SUBSTITUTE(IF(_xlfn.ISFORMULA('Financial Analysis Bal Sheet'!F37),_xlfn.FORMULATEXT('Financial Analysis Bal Sheet'!F37),'Financial Analysis Bal Sheet'!F37),"$",""))&lt;0.5*(LEN(IF(_xlfn.ISFORMULA('#_Financial Analysis Bal Sheet'!F37),_xlfn.FORMULATEXT('#_Financial Analysis Bal Sheet'!F37),'#_Financial Analysis Bal Sheet'!F37))-LEN(SUBSTITUTE(IF(_xlfn.ISFORMULA('#_Financial Analysis Bal Sheet'!F37),_xlfn.FORMULATEXT('#_Financial Analysis Bal Sheet'!F37),'#_Financial Analysis Bal Sheet'!F37),"$",""))),TRUE,FALSE),"MissingAbsMsg",TRUE,"PerfectMsg")</f>
        <v/>
      </c>
      <c r="G37" s="193" t="str">
        <f ca="1">_xlfn.IFS(ISBLANK('Financial Analysis Bal Sheet'!G37),"",IF(NOT(ISNA('#_Financial Analysis Bal Sheet'!G37)),IF(ISNA('Financial Analysis Bal Sheet'!G37),TRUE,FALSE),FALSE),"StuNAMsg",IF(AND(ISNA('#_Financial Analysis Bal Sheet'!G37),ISNA('Financial Analysis Bal Sheet'!G37)),TRUE,FALSE),"PerfectMsg",IF(NOT(ISERROR('#_Financial Analysis Bal Sheet'!G37)),IF(ISERROR('Financial Analysis Bal Sheet'!G37),TRUE,FALSE),FALSE),"StuErrorMsg",IF(TYPE('#_Financial Analysis Bal Sheet'!G37)&lt;&gt;TYPE('Financial Analysis Bal Sheet'!G37),TRUE,FALSE),"WrongTypeMsg",IF(_xlfn.ISFORMULA('#_Financial Analysis Bal Sheet'!G37),IF(NOT(_xlfn.ISFORMULA('Financial Analysis Bal Sheet'!G37)),TRUE),FALSE),"MissingFormulaMsg",IF(NOT(AND(ISNUMBER(FIND("[",_xlfn.FORMULATEXT('#_Financial Analysis Bal Sheet'!G37))),ISNUMBER(FIND("!",_xlfn.FORMULATEXT('#_Financial Analysis Bal Sheet'!G37))))),AND(ISNUMBER(FIND("[",_xlfn.FORMULATEXT('Financial Analysis Bal Sheet'!G37))),ISNUMBER(FIND("!",_xlfn.FORMULATEXT('Financial Analysis Bal Sheet'!G37)))),FALSE),"ExternalRefsMsg",IF(ISNUMBER('#_Financial Analysis Bal Sheet'!G37),IF(ABS('#_Financial Analysis Bal Sheet'!G37-'Financial Analysis Bal Sheet'!G37)&gt;0.00001,TRUE,FALSE),IF('#_Financial Analysis Bal Sheet'!G37&lt;&gt;'Financial Analysis Bal Sheet'!G37,TRUE,FALSE)),IF(ISNUMBER('#_Financial Analysis Bal Sheet'!G37),IF('#_Financial Analysis Bal Sheet'!G37&gt;'Financial Analysis Bal Sheet'!G37,"TooLow","TooHigh"),"WrongAnswer"),NOT(_xlfn.ISFORMULA('#_Financial Analysis Bal Sheet'!G37)),"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Sheet'!G37),_xlfn.FORMULATEXT('Financial Analysis Bal Sheet'!G37),'Financial Analysis Bal Sheet'!G37),"9","#"),"8","#"),"7","#"),"6","#"),"5","#"),"4","#"),"3","#"),"2","#"),"1","#"),"0","#"),"$",""),"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Sheet'!G37),_xlfn.FORMULATEXT('Financial Analysis Bal Sheet'!G37),'Financial Analysis Bal Sheet'!G37),"9","#"),"8","#"),"7","#"),"6","#"),"5","#"),"4","#"),"3","#"),"2","#"),"1","#"),"0","#"),"$",""),"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Sheet'!G37),_xlfn.FORMULATEXT('#_Financial Analysis Bal Sheet'!G37),'#_Financial Analysis Bal Sheet'!G37),"9","#"),"8","#"),"7","#"),"6","#"),"5","#"),"4","#"),"3","#"),"2","#"),"1","#"),"0","#"),"$",""),"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Sheet'!G37),_xlfn.FORMULATEXT('#_Financial Analysis Bal Sheet'!G37),'#_Financial Analysis Bal Sheet'!G37),"9","#"),"8","#"),"7","#"),"6","#"),"5","#"),"4","#"),"3","#"),"2","#"),"1","#"),"0","#"),"$","")," ",""),",","@"),"&gt;","@"),"&lt;","@"),"=","@"),")","@"),"(","@"),"^","@"),"/","@"),"+","@"),"*","@"),"-","@"),"@#","")))/2,TRUE,FALSE),"HardCodeMsg",IF(LEN(IF(_xlfn.ISFORMULA('Financial Analysis Bal Sheet'!G37),_xlfn.FORMULATEXT('Financial Analysis Bal Sheet'!G37),'Financial Analysis Bal Sheet'!G37))-LEN(SUBSTITUTE(IF(_xlfn.ISFORMULA('Financial Analysis Bal Sheet'!G37),_xlfn.FORMULATEXT('Financial Analysis Bal Sheet'!G37),'Financial Analysis Bal Sheet'!G37),"""",""))&gt;LEN(IF(_xlfn.ISFORMULA('#_Financial Analysis Bal Sheet'!G37),_xlfn.FORMULATEXT('#_Financial Analysis Bal Sheet'!G37),'#_Financial Analysis Bal Sheet'!G37))-LEN(SUBSTITUTE(IF(_xlfn.ISFORMULA('#_Financial Analysis Bal Sheet'!G37),_xlfn.FORMULATEXT('#_Financial Analysis Bal Sheet'!G37),'#_Financial Analysis Bal Sheet'!G37),"""","")),TRUE,FALSE),"HardQuoteMsg",IF(LEN(IF(_xlfn.ISFORMULA('Financial Analysis Bal Sheet'!G37),_xlfn.FORMULATEXT('Financial Analysis Bal Sheet'!G37),'Financial Analysis Bal Sheet'!G37))-LEN(SUBSTITUTE(IF(_xlfn.ISFORMULA('Financial Analysis Bal Sheet'!G37),_xlfn.FORMULATEXT('Financial Analysis Bal Sheet'!G37),'Financial Analysis Bal Sheet'!G37),"$",""))&lt;0.5*(LEN(IF(_xlfn.ISFORMULA('#_Financial Analysis Bal Sheet'!G37),_xlfn.FORMULATEXT('#_Financial Analysis Bal Sheet'!G37),'#_Financial Analysis Bal Sheet'!G37))-LEN(SUBSTITUTE(IF(_xlfn.ISFORMULA('#_Financial Analysis Bal Sheet'!G37),_xlfn.FORMULATEXT('#_Financial Analysis Bal Sheet'!G37),'#_Financial Analysis Bal Sheet'!G37),"$",""))),TRUE,FALSE),"MissingAbsMsg",TRUE,"PerfectMsg")</f>
        <v/>
      </c>
      <c r="H37" s="194" t="str">
        <f ca="1">_xlfn.IFS(ISBLANK('Financial Analysis Bal Sheet'!H37),"",IF(NOT(ISNA('#_Financial Analysis Bal Sheet'!H37)),IF(ISNA('Financial Analysis Bal Sheet'!H37),TRUE,FALSE),FALSE),"StuNAMsg",IF(AND(ISNA('#_Financial Analysis Bal Sheet'!H37),ISNA('Financial Analysis Bal Sheet'!H37)),TRUE,FALSE),"PerfectMsg",IF(NOT(ISERROR('#_Financial Analysis Bal Sheet'!H37)),IF(ISERROR('Financial Analysis Bal Sheet'!H37),TRUE,FALSE),FALSE),"StuErrorMsg",IF(TYPE('#_Financial Analysis Bal Sheet'!H37)&lt;&gt;TYPE('Financial Analysis Bal Sheet'!H37),TRUE,FALSE),"WrongTypeMsg",IF(_xlfn.ISFORMULA('#_Financial Analysis Bal Sheet'!H37),IF(NOT(_xlfn.ISFORMULA('Financial Analysis Bal Sheet'!H37)),TRUE),FALSE),"MissingFormulaMsg",IF(NOT(AND(ISNUMBER(FIND("[",_xlfn.FORMULATEXT('#_Financial Analysis Bal Sheet'!H37))),ISNUMBER(FIND("!",_xlfn.FORMULATEXT('#_Financial Analysis Bal Sheet'!H37))))),AND(ISNUMBER(FIND("[",_xlfn.FORMULATEXT('Financial Analysis Bal Sheet'!H37))),ISNUMBER(FIND("!",_xlfn.FORMULATEXT('Financial Analysis Bal Sheet'!H37)))),FALSE),"ExternalRefsMsg",IF(ISNUMBER('#_Financial Analysis Bal Sheet'!H37),IF(ABS('#_Financial Analysis Bal Sheet'!H37-'Financial Analysis Bal Sheet'!H37)&gt;0.00001,TRUE,FALSE),IF('#_Financial Analysis Bal Sheet'!H37&lt;&gt;'Financial Analysis Bal Sheet'!H37,TRUE,FALSE)),IF(ISNUMBER('#_Financial Analysis Bal Sheet'!H37),IF('#_Financial Analysis Bal Sheet'!H37&gt;'Financial Analysis Bal Sheet'!H37,"TooLow","TooHigh"),"WrongAnswer"),NOT(_xlfn.ISFORMULA('#_Financial Analysis Bal Sheet'!H37)),"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Sheet'!H37),_xlfn.FORMULATEXT('Financial Analysis Bal Sheet'!H37),'Financial Analysis Bal Sheet'!H37),"9","#"),"8","#"),"7","#"),"6","#"),"5","#"),"4","#"),"3","#"),"2","#"),"1","#"),"0","#"),"$",""),"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Sheet'!H37),_xlfn.FORMULATEXT('Financial Analysis Bal Sheet'!H37),'Financial Analysis Bal Sheet'!H37),"9","#"),"8","#"),"7","#"),"6","#"),"5","#"),"4","#"),"3","#"),"2","#"),"1","#"),"0","#"),"$",""),"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Sheet'!H37),_xlfn.FORMULATEXT('#_Financial Analysis Bal Sheet'!H37),'#_Financial Analysis Bal Sheet'!H37),"9","#"),"8","#"),"7","#"),"6","#"),"5","#"),"4","#"),"3","#"),"2","#"),"1","#"),"0","#"),"$",""),"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Sheet'!H37),_xlfn.FORMULATEXT('#_Financial Analysis Bal Sheet'!H37),'#_Financial Analysis Bal Sheet'!H37),"9","#"),"8","#"),"7","#"),"6","#"),"5","#"),"4","#"),"3","#"),"2","#"),"1","#"),"0","#"),"$","")," ",""),",","@"),"&gt;","@"),"&lt;","@"),"=","@"),")","@"),"(","@"),"^","@"),"/","@"),"+","@"),"*","@"),"-","@"),"@#","")))/2,TRUE,FALSE),"HardCodeMsg",IF(LEN(IF(_xlfn.ISFORMULA('Financial Analysis Bal Sheet'!H37),_xlfn.FORMULATEXT('Financial Analysis Bal Sheet'!H37),'Financial Analysis Bal Sheet'!H37))-LEN(SUBSTITUTE(IF(_xlfn.ISFORMULA('Financial Analysis Bal Sheet'!H37),_xlfn.FORMULATEXT('Financial Analysis Bal Sheet'!H37),'Financial Analysis Bal Sheet'!H37),"""",""))&gt;LEN(IF(_xlfn.ISFORMULA('#_Financial Analysis Bal Sheet'!H37),_xlfn.FORMULATEXT('#_Financial Analysis Bal Sheet'!H37),'#_Financial Analysis Bal Sheet'!H37))-LEN(SUBSTITUTE(IF(_xlfn.ISFORMULA('#_Financial Analysis Bal Sheet'!H37),_xlfn.FORMULATEXT('#_Financial Analysis Bal Sheet'!H37),'#_Financial Analysis Bal Sheet'!H37),"""","")),TRUE,FALSE),"HardQuoteMsg",IF(LEN(IF(_xlfn.ISFORMULA('Financial Analysis Bal Sheet'!H37),_xlfn.FORMULATEXT('Financial Analysis Bal Sheet'!H37),'Financial Analysis Bal Sheet'!H37))-LEN(SUBSTITUTE(IF(_xlfn.ISFORMULA('Financial Analysis Bal Sheet'!H37),_xlfn.FORMULATEXT('Financial Analysis Bal Sheet'!H37),'Financial Analysis Bal Sheet'!H37),"$",""))&lt;0.5*(LEN(IF(_xlfn.ISFORMULA('#_Financial Analysis Bal Sheet'!H37),_xlfn.FORMULATEXT('#_Financial Analysis Bal Sheet'!H37),'#_Financial Analysis Bal Sheet'!H37))-LEN(SUBSTITUTE(IF(_xlfn.ISFORMULA('#_Financial Analysis Bal Sheet'!H37),_xlfn.FORMULATEXT('#_Financial Analysis Bal Sheet'!H37),'#_Financial Analysis Bal Sheet'!H37),"$",""))),TRUE,FALSE),"MissingAbsMsg",TRUE,"PerfectMsg")</f>
        <v/>
      </c>
    </row>
    <row r="38" spans="2:8" x14ac:dyDescent="0.15">
      <c r="B38" s="176">
        <v>0</v>
      </c>
      <c r="C38" s="191">
        <v>0</v>
      </c>
      <c r="D38" s="192" t="str">
        <f ca="1">_xlfn.IFS(ISBLANK('Financial Analysis Bal Sheet'!D38),"",IF(NOT(ISNA('#_Financial Analysis Bal Sheet'!D38)),IF(ISNA('Financial Analysis Bal Sheet'!D38),TRUE,FALSE),FALSE),"StuNAMsg",IF(AND(ISNA('#_Financial Analysis Bal Sheet'!D38),ISNA('Financial Analysis Bal Sheet'!D38)),TRUE,FALSE),"PerfectMsg",IF(NOT(ISERROR('#_Financial Analysis Bal Sheet'!D38)),IF(ISERROR('Financial Analysis Bal Sheet'!D38),TRUE,FALSE),FALSE),"StuErrorMsg",IF(TYPE('#_Financial Analysis Bal Sheet'!D38)&lt;&gt;TYPE('Financial Analysis Bal Sheet'!D38),TRUE,FALSE),"WrongTypeMsg",IF(_xlfn.ISFORMULA('#_Financial Analysis Bal Sheet'!D38),IF(NOT(_xlfn.ISFORMULA('Financial Analysis Bal Sheet'!D38)),TRUE),FALSE),"MissingFormulaMsg",IF(NOT(AND(ISNUMBER(FIND("[",_xlfn.FORMULATEXT('#_Financial Analysis Bal Sheet'!D38))),ISNUMBER(FIND("!",_xlfn.FORMULATEXT('#_Financial Analysis Bal Sheet'!D38))))),AND(ISNUMBER(FIND("[",_xlfn.FORMULATEXT('Financial Analysis Bal Sheet'!D38))),ISNUMBER(FIND("!",_xlfn.FORMULATEXT('Financial Analysis Bal Sheet'!D38)))),FALSE),"ExternalRefsMsg",IF(ISNUMBER('#_Financial Analysis Bal Sheet'!D38),IF(ABS('#_Financial Analysis Bal Sheet'!D38-'Financial Analysis Bal Sheet'!D38)&gt;0.00001,TRUE,FALSE),IF('#_Financial Analysis Bal Sheet'!D38&lt;&gt;'Financial Analysis Bal Sheet'!D38,TRUE,FALSE)),IF(ISNUMBER('#_Financial Analysis Bal Sheet'!D38),IF('#_Financial Analysis Bal Sheet'!D38&gt;'Financial Analysis Bal Sheet'!D38,"TooLow","TooHigh"),"WrongAnswer"),NOT(_xlfn.ISFORMULA('#_Financial Analysis Bal Sheet'!D38)),"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Sheet'!D38),_xlfn.FORMULATEXT('Financial Analysis Bal Sheet'!D38),'Financial Analysis Bal Sheet'!D38),"9","#"),"8","#"),"7","#"),"6","#"),"5","#"),"4","#"),"3","#"),"2","#"),"1","#"),"0","#"),"$",""),"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Sheet'!D38),_xlfn.FORMULATEXT('Financial Analysis Bal Sheet'!D38),'Financial Analysis Bal Sheet'!D38),"9","#"),"8","#"),"7","#"),"6","#"),"5","#"),"4","#"),"3","#"),"2","#"),"1","#"),"0","#"),"$",""),"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Sheet'!D38),_xlfn.FORMULATEXT('#_Financial Analysis Bal Sheet'!D38),'#_Financial Analysis Bal Sheet'!D38),"9","#"),"8","#"),"7","#"),"6","#"),"5","#"),"4","#"),"3","#"),"2","#"),"1","#"),"0","#"),"$",""),"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Sheet'!D38),_xlfn.FORMULATEXT('#_Financial Analysis Bal Sheet'!D38),'#_Financial Analysis Bal Sheet'!D38),"9","#"),"8","#"),"7","#"),"6","#"),"5","#"),"4","#"),"3","#"),"2","#"),"1","#"),"0","#"),"$","")," ",""),",","@"),"&gt;","@"),"&lt;","@"),"=","@"),")","@"),"(","@"),"^","@"),"/","@"),"+","@"),"*","@"),"-","@"),"@#","")))/2,TRUE,FALSE),"HardCodeMsg",IF(LEN(IF(_xlfn.ISFORMULA('Financial Analysis Bal Sheet'!D38),_xlfn.FORMULATEXT('Financial Analysis Bal Sheet'!D38),'Financial Analysis Bal Sheet'!D38))-LEN(SUBSTITUTE(IF(_xlfn.ISFORMULA('Financial Analysis Bal Sheet'!D38),_xlfn.FORMULATEXT('Financial Analysis Bal Sheet'!D38),'Financial Analysis Bal Sheet'!D38),"""",""))&gt;LEN(IF(_xlfn.ISFORMULA('#_Financial Analysis Bal Sheet'!D38),_xlfn.FORMULATEXT('#_Financial Analysis Bal Sheet'!D38),'#_Financial Analysis Bal Sheet'!D38))-LEN(SUBSTITUTE(IF(_xlfn.ISFORMULA('#_Financial Analysis Bal Sheet'!D38),_xlfn.FORMULATEXT('#_Financial Analysis Bal Sheet'!D38),'#_Financial Analysis Bal Sheet'!D38),"""","")),TRUE,FALSE),"HardQuoteMsg",IF(LEN(IF(_xlfn.ISFORMULA('Financial Analysis Bal Sheet'!D38),_xlfn.FORMULATEXT('Financial Analysis Bal Sheet'!D38),'Financial Analysis Bal Sheet'!D38))-LEN(SUBSTITUTE(IF(_xlfn.ISFORMULA('Financial Analysis Bal Sheet'!D38),_xlfn.FORMULATEXT('Financial Analysis Bal Sheet'!D38),'Financial Analysis Bal Sheet'!D38),"$",""))&lt;0.5*(LEN(IF(_xlfn.ISFORMULA('#_Financial Analysis Bal Sheet'!D38),_xlfn.FORMULATEXT('#_Financial Analysis Bal Sheet'!D38),'#_Financial Analysis Bal Sheet'!D38))-LEN(SUBSTITUTE(IF(_xlfn.ISFORMULA('#_Financial Analysis Bal Sheet'!D38),_xlfn.FORMULATEXT('#_Financial Analysis Bal Sheet'!D38),'#_Financial Analysis Bal Sheet'!D38),"$",""))),TRUE,FALSE),"MissingAbsMsg",TRUE,"PerfectMsg")</f>
        <v/>
      </c>
      <c r="E38" s="191">
        <v>0</v>
      </c>
      <c r="F38" s="192" t="str">
        <f ca="1">_xlfn.IFS(ISBLANK('Financial Analysis Bal Sheet'!F38),"",IF(NOT(ISNA('#_Financial Analysis Bal Sheet'!F38)),IF(ISNA('Financial Analysis Bal Sheet'!F38),TRUE,FALSE),FALSE),"StuNAMsg",IF(AND(ISNA('#_Financial Analysis Bal Sheet'!F38),ISNA('Financial Analysis Bal Sheet'!F38)),TRUE,FALSE),"PerfectMsg",IF(NOT(ISERROR('#_Financial Analysis Bal Sheet'!F38)),IF(ISERROR('Financial Analysis Bal Sheet'!F38),TRUE,FALSE),FALSE),"StuErrorMsg",IF(TYPE('#_Financial Analysis Bal Sheet'!F38)&lt;&gt;TYPE('Financial Analysis Bal Sheet'!F38),TRUE,FALSE),"WrongTypeMsg",IF(_xlfn.ISFORMULA('#_Financial Analysis Bal Sheet'!F38),IF(NOT(_xlfn.ISFORMULA('Financial Analysis Bal Sheet'!F38)),TRUE),FALSE),"MissingFormulaMsg",IF(NOT(AND(ISNUMBER(FIND("[",_xlfn.FORMULATEXT('#_Financial Analysis Bal Sheet'!F38))),ISNUMBER(FIND("!",_xlfn.FORMULATEXT('#_Financial Analysis Bal Sheet'!F38))))),AND(ISNUMBER(FIND("[",_xlfn.FORMULATEXT('Financial Analysis Bal Sheet'!F38))),ISNUMBER(FIND("!",_xlfn.FORMULATEXT('Financial Analysis Bal Sheet'!F38)))),FALSE),"ExternalRefsMsg",IF(ISNUMBER('#_Financial Analysis Bal Sheet'!F38),IF(ABS('#_Financial Analysis Bal Sheet'!F38-'Financial Analysis Bal Sheet'!F38)&gt;0.00001,TRUE,FALSE),IF('#_Financial Analysis Bal Sheet'!F38&lt;&gt;'Financial Analysis Bal Sheet'!F38,TRUE,FALSE)),IF(ISNUMBER('#_Financial Analysis Bal Sheet'!F38),IF('#_Financial Analysis Bal Sheet'!F38&gt;'Financial Analysis Bal Sheet'!F38,"TooLow","TooHigh"),"WrongAnswer"),NOT(_xlfn.ISFORMULA('#_Financial Analysis Bal Sheet'!F38)),"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Sheet'!F38),_xlfn.FORMULATEXT('Financial Analysis Bal Sheet'!F38),'Financial Analysis Bal Sheet'!F38),"9","#"),"8","#"),"7","#"),"6","#"),"5","#"),"4","#"),"3","#"),"2","#"),"1","#"),"0","#"),"$",""),"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Sheet'!F38),_xlfn.FORMULATEXT('Financial Analysis Bal Sheet'!F38),'Financial Analysis Bal Sheet'!F38),"9","#"),"8","#"),"7","#"),"6","#"),"5","#"),"4","#"),"3","#"),"2","#"),"1","#"),"0","#"),"$",""),"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Sheet'!F38),_xlfn.FORMULATEXT('#_Financial Analysis Bal Sheet'!F38),'#_Financial Analysis Bal Sheet'!F38),"9","#"),"8","#"),"7","#"),"6","#"),"5","#"),"4","#"),"3","#"),"2","#"),"1","#"),"0","#"),"$",""),"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Sheet'!F38),_xlfn.FORMULATEXT('#_Financial Analysis Bal Sheet'!F38),'#_Financial Analysis Bal Sheet'!F38),"9","#"),"8","#"),"7","#"),"6","#"),"5","#"),"4","#"),"3","#"),"2","#"),"1","#"),"0","#"),"$","")," ",""),",","@"),"&gt;","@"),"&lt;","@"),"=","@"),")","@"),"(","@"),"^","@"),"/","@"),"+","@"),"*","@"),"-","@"),"@#","")))/2,TRUE,FALSE),"HardCodeMsg",IF(LEN(IF(_xlfn.ISFORMULA('Financial Analysis Bal Sheet'!F38),_xlfn.FORMULATEXT('Financial Analysis Bal Sheet'!F38),'Financial Analysis Bal Sheet'!F38))-LEN(SUBSTITUTE(IF(_xlfn.ISFORMULA('Financial Analysis Bal Sheet'!F38),_xlfn.FORMULATEXT('Financial Analysis Bal Sheet'!F38),'Financial Analysis Bal Sheet'!F38),"""",""))&gt;LEN(IF(_xlfn.ISFORMULA('#_Financial Analysis Bal Sheet'!F38),_xlfn.FORMULATEXT('#_Financial Analysis Bal Sheet'!F38),'#_Financial Analysis Bal Sheet'!F38))-LEN(SUBSTITUTE(IF(_xlfn.ISFORMULA('#_Financial Analysis Bal Sheet'!F38),_xlfn.FORMULATEXT('#_Financial Analysis Bal Sheet'!F38),'#_Financial Analysis Bal Sheet'!F38),"""","")),TRUE,FALSE),"HardQuoteMsg",IF(LEN(IF(_xlfn.ISFORMULA('Financial Analysis Bal Sheet'!F38),_xlfn.FORMULATEXT('Financial Analysis Bal Sheet'!F38),'Financial Analysis Bal Sheet'!F38))-LEN(SUBSTITUTE(IF(_xlfn.ISFORMULA('Financial Analysis Bal Sheet'!F38),_xlfn.FORMULATEXT('Financial Analysis Bal Sheet'!F38),'Financial Analysis Bal Sheet'!F38),"$",""))&lt;0.5*(LEN(IF(_xlfn.ISFORMULA('#_Financial Analysis Bal Sheet'!F38),_xlfn.FORMULATEXT('#_Financial Analysis Bal Sheet'!F38),'#_Financial Analysis Bal Sheet'!F38))-LEN(SUBSTITUTE(IF(_xlfn.ISFORMULA('#_Financial Analysis Bal Sheet'!F38),_xlfn.FORMULATEXT('#_Financial Analysis Bal Sheet'!F38),'#_Financial Analysis Bal Sheet'!F38),"$",""))),TRUE,FALSE),"MissingAbsMsg",TRUE,"PerfectMsg")</f>
        <v/>
      </c>
      <c r="G38" s="193" t="str">
        <f ca="1">_xlfn.IFS(ISBLANK('Financial Analysis Bal Sheet'!G38),"",IF(NOT(ISNA('#_Financial Analysis Bal Sheet'!G38)),IF(ISNA('Financial Analysis Bal Sheet'!G38),TRUE,FALSE),FALSE),"StuNAMsg",IF(AND(ISNA('#_Financial Analysis Bal Sheet'!G38),ISNA('Financial Analysis Bal Sheet'!G38)),TRUE,FALSE),"PerfectMsg",IF(NOT(ISERROR('#_Financial Analysis Bal Sheet'!G38)),IF(ISERROR('Financial Analysis Bal Sheet'!G38),TRUE,FALSE),FALSE),"StuErrorMsg",IF(TYPE('#_Financial Analysis Bal Sheet'!G38)&lt;&gt;TYPE('Financial Analysis Bal Sheet'!G38),TRUE,FALSE),"WrongTypeMsg",IF(_xlfn.ISFORMULA('#_Financial Analysis Bal Sheet'!G38),IF(NOT(_xlfn.ISFORMULA('Financial Analysis Bal Sheet'!G38)),TRUE),FALSE),"MissingFormulaMsg",IF(NOT(AND(ISNUMBER(FIND("[",_xlfn.FORMULATEXT('#_Financial Analysis Bal Sheet'!G38))),ISNUMBER(FIND("!",_xlfn.FORMULATEXT('#_Financial Analysis Bal Sheet'!G38))))),AND(ISNUMBER(FIND("[",_xlfn.FORMULATEXT('Financial Analysis Bal Sheet'!G38))),ISNUMBER(FIND("!",_xlfn.FORMULATEXT('Financial Analysis Bal Sheet'!G38)))),FALSE),"ExternalRefsMsg",IF(ISNUMBER('#_Financial Analysis Bal Sheet'!G38),IF(ABS('#_Financial Analysis Bal Sheet'!G38-'Financial Analysis Bal Sheet'!G38)&gt;0.00001,TRUE,FALSE),IF('#_Financial Analysis Bal Sheet'!G38&lt;&gt;'Financial Analysis Bal Sheet'!G38,TRUE,FALSE)),IF(ISNUMBER('#_Financial Analysis Bal Sheet'!G38),IF('#_Financial Analysis Bal Sheet'!G38&gt;'Financial Analysis Bal Sheet'!G38,"TooLow","TooHigh"),"WrongAnswer"),NOT(_xlfn.ISFORMULA('#_Financial Analysis Bal Sheet'!G38)),"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Sheet'!G38),_xlfn.FORMULATEXT('Financial Analysis Bal Sheet'!G38),'Financial Analysis Bal Sheet'!G38),"9","#"),"8","#"),"7","#"),"6","#"),"5","#"),"4","#"),"3","#"),"2","#"),"1","#"),"0","#"),"$",""),"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Sheet'!G38),_xlfn.FORMULATEXT('Financial Analysis Bal Sheet'!G38),'Financial Analysis Bal Sheet'!G38),"9","#"),"8","#"),"7","#"),"6","#"),"5","#"),"4","#"),"3","#"),"2","#"),"1","#"),"0","#"),"$",""),"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Sheet'!G38),_xlfn.FORMULATEXT('#_Financial Analysis Bal Sheet'!G38),'#_Financial Analysis Bal Sheet'!G38),"9","#"),"8","#"),"7","#"),"6","#"),"5","#"),"4","#"),"3","#"),"2","#"),"1","#"),"0","#"),"$",""),"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Sheet'!G38),_xlfn.FORMULATEXT('#_Financial Analysis Bal Sheet'!G38),'#_Financial Analysis Bal Sheet'!G38),"9","#"),"8","#"),"7","#"),"6","#"),"5","#"),"4","#"),"3","#"),"2","#"),"1","#"),"0","#"),"$","")," ",""),",","@"),"&gt;","@"),"&lt;","@"),"=","@"),")","@"),"(","@"),"^","@"),"/","@"),"+","@"),"*","@"),"-","@"),"@#","")))/2,TRUE,FALSE),"HardCodeMsg",IF(LEN(IF(_xlfn.ISFORMULA('Financial Analysis Bal Sheet'!G38),_xlfn.FORMULATEXT('Financial Analysis Bal Sheet'!G38),'Financial Analysis Bal Sheet'!G38))-LEN(SUBSTITUTE(IF(_xlfn.ISFORMULA('Financial Analysis Bal Sheet'!G38),_xlfn.FORMULATEXT('Financial Analysis Bal Sheet'!G38),'Financial Analysis Bal Sheet'!G38),"""",""))&gt;LEN(IF(_xlfn.ISFORMULA('#_Financial Analysis Bal Sheet'!G38),_xlfn.FORMULATEXT('#_Financial Analysis Bal Sheet'!G38),'#_Financial Analysis Bal Sheet'!G38))-LEN(SUBSTITUTE(IF(_xlfn.ISFORMULA('#_Financial Analysis Bal Sheet'!G38),_xlfn.FORMULATEXT('#_Financial Analysis Bal Sheet'!G38),'#_Financial Analysis Bal Sheet'!G38),"""","")),TRUE,FALSE),"HardQuoteMsg",IF(LEN(IF(_xlfn.ISFORMULA('Financial Analysis Bal Sheet'!G38),_xlfn.FORMULATEXT('Financial Analysis Bal Sheet'!G38),'Financial Analysis Bal Sheet'!G38))-LEN(SUBSTITUTE(IF(_xlfn.ISFORMULA('Financial Analysis Bal Sheet'!G38),_xlfn.FORMULATEXT('Financial Analysis Bal Sheet'!G38),'Financial Analysis Bal Sheet'!G38),"$",""))&lt;0.5*(LEN(IF(_xlfn.ISFORMULA('#_Financial Analysis Bal Sheet'!G38),_xlfn.FORMULATEXT('#_Financial Analysis Bal Sheet'!G38),'#_Financial Analysis Bal Sheet'!G38))-LEN(SUBSTITUTE(IF(_xlfn.ISFORMULA('#_Financial Analysis Bal Sheet'!G38),_xlfn.FORMULATEXT('#_Financial Analysis Bal Sheet'!G38),'#_Financial Analysis Bal Sheet'!G38),"$",""))),TRUE,FALSE),"MissingAbsMsg",TRUE,"PerfectMsg")</f>
        <v/>
      </c>
      <c r="H38" s="194" t="str">
        <f ca="1">_xlfn.IFS(ISBLANK('Financial Analysis Bal Sheet'!H38),"",IF(NOT(ISNA('#_Financial Analysis Bal Sheet'!H38)),IF(ISNA('Financial Analysis Bal Sheet'!H38),TRUE,FALSE),FALSE),"StuNAMsg",IF(AND(ISNA('#_Financial Analysis Bal Sheet'!H38),ISNA('Financial Analysis Bal Sheet'!H38)),TRUE,FALSE),"PerfectMsg",IF(NOT(ISERROR('#_Financial Analysis Bal Sheet'!H38)),IF(ISERROR('Financial Analysis Bal Sheet'!H38),TRUE,FALSE),FALSE),"StuErrorMsg",IF(TYPE('#_Financial Analysis Bal Sheet'!H38)&lt;&gt;TYPE('Financial Analysis Bal Sheet'!H38),TRUE,FALSE),"WrongTypeMsg",IF(_xlfn.ISFORMULA('#_Financial Analysis Bal Sheet'!H38),IF(NOT(_xlfn.ISFORMULA('Financial Analysis Bal Sheet'!H38)),TRUE),FALSE),"MissingFormulaMsg",IF(NOT(AND(ISNUMBER(FIND("[",_xlfn.FORMULATEXT('#_Financial Analysis Bal Sheet'!H38))),ISNUMBER(FIND("!",_xlfn.FORMULATEXT('#_Financial Analysis Bal Sheet'!H38))))),AND(ISNUMBER(FIND("[",_xlfn.FORMULATEXT('Financial Analysis Bal Sheet'!H38))),ISNUMBER(FIND("!",_xlfn.FORMULATEXT('Financial Analysis Bal Sheet'!H38)))),FALSE),"ExternalRefsMsg",IF(ISNUMBER('#_Financial Analysis Bal Sheet'!H38),IF(ABS('#_Financial Analysis Bal Sheet'!H38-'Financial Analysis Bal Sheet'!H38)&gt;0.00001,TRUE,FALSE),IF('#_Financial Analysis Bal Sheet'!H38&lt;&gt;'Financial Analysis Bal Sheet'!H38,TRUE,FALSE)),IF(ISNUMBER('#_Financial Analysis Bal Sheet'!H38),IF('#_Financial Analysis Bal Sheet'!H38&gt;'Financial Analysis Bal Sheet'!H38,"TooLow","TooHigh"),"WrongAnswer"),NOT(_xlfn.ISFORMULA('#_Financial Analysis Bal Sheet'!H38)),"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Sheet'!H38),_xlfn.FORMULATEXT('Financial Analysis Bal Sheet'!H38),'Financial Analysis Bal Sheet'!H38),"9","#"),"8","#"),"7","#"),"6","#"),"5","#"),"4","#"),"3","#"),"2","#"),"1","#"),"0","#"),"$",""),"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Sheet'!H38),_xlfn.FORMULATEXT('Financial Analysis Bal Sheet'!H38),'Financial Analysis Bal Sheet'!H38),"9","#"),"8","#"),"7","#"),"6","#"),"5","#"),"4","#"),"3","#"),"2","#"),"1","#"),"0","#"),"$",""),"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Sheet'!H38),_xlfn.FORMULATEXT('#_Financial Analysis Bal Sheet'!H38),'#_Financial Analysis Bal Sheet'!H38),"9","#"),"8","#"),"7","#"),"6","#"),"5","#"),"4","#"),"3","#"),"2","#"),"1","#"),"0","#"),"$",""),"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Sheet'!H38),_xlfn.FORMULATEXT('#_Financial Analysis Bal Sheet'!H38),'#_Financial Analysis Bal Sheet'!H38),"9","#"),"8","#"),"7","#"),"6","#"),"5","#"),"4","#"),"3","#"),"2","#"),"1","#"),"0","#"),"$","")," ",""),",","@"),"&gt;","@"),"&lt;","@"),"=","@"),")","@"),"(","@"),"^","@"),"/","@"),"+","@"),"*","@"),"-","@"),"@#","")))/2,TRUE,FALSE),"HardCodeMsg",IF(LEN(IF(_xlfn.ISFORMULA('Financial Analysis Bal Sheet'!H38),_xlfn.FORMULATEXT('Financial Analysis Bal Sheet'!H38),'Financial Analysis Bal Sheet'!H38))-LEN(SUBSTITUTE(IF(_xlfn.ISFORMULA('Financial Analysis Bal Sheet'!H38),_xlfn.FORMULATEXT('Financial Analysis Bal Sheet'!H38),'Financial Analysis Bal Sheet'!H38),"""",""))&gt;LEN(IF(_xlfn.ISFORMULA('#_Financial Analysis Bal Sheet'!H38),_xlfn.FORMULATEXT('#_Financial Analysis Bal Sheet'!H38),'#_Financial Analysis Bal Sheet'!H38))-LEN(SUBSTITUTE(IF(_xlfn.ISFORMULA('#_Financial Analysis Bal Sheet'!H38),_xlfn.FORMULATEXT('#_Financial Analysis Bal Sheet'!H38),'#_Financial Analysis Bal Sheet'!H38),"""","")),TRUE,FALSE),"HardQuoteMsg",IF(LEN(IF(_xlfn.ISFORMULA('Financial Analysis Bal Sheet'!H38),_xlfn.FORMULATEXT('Financial Analysis Bal Sheet'!H38),'Financial Analysis Bal Sheet'!H38))-LEN(SUBSTITUTE(IF(_xlfn.ISFORMULA('Financial Analysis Bal Sheet'!H38),_xlfn.FORMULATEXT('Financial Analysis Bal Sheet'!H38),'Financial Analysis Bal Sheet'!H38),"$",""))&lt;0.5*(LEN(IF(_xlfn.ISFORMULA('#_Financial Analysis Bal Sheet'!H38),_xlfn.FORMULATEXT('#_Financial Analysis Bal Sheet'!H38),'#_Financial Analysis Bal Sheet'!H38))-LEN(SUBSTITUTE(IF(_xlfn.ISFORMULA('#_Financial Analysis Bal Sheet'!H38),_xlfn.FORMULATEXT('#_Financial Analysis Bal Sheet'!H38),'#_Financial Analysis Bal Sheet'!H38),"$",""))),TRUE,FALSE),"MissingAbsMsg",TRUE,"PerfectMsg")</f>
        <v/>
      </c>
    </row>
    <row r="39" spans="2:8" x14ac:dyDescent="0.15">
      <c r="B39" s="176">
        <v>0</v>
      </c>
      <c r="C39" s="191">
        <v>0</v>
      </c>
      <c r="D39" s="192" t="str">
        <f ca="1">_xlfn.IFS(ISBLANK('Financial Analysis Bal Sheet'!D39),"",IF(NOT(ISNA('#_Financial Analysis Bal Sheet'!D39)),IF(ISNA('Financial Analysis Bal Sheet'!D39),TRUE,FALSE),FALSE),"StuNAMsg",IF(AND(ISNA('#_Financial Analysis Bal Sheet'!D39),ISNA('Financial Analysis Bal Sheet'!D39)),TRUE,FALSE),"PerfectMsg",IF(NOT(ISERROR('#_Financial Analysis Bal Sheet'!D39)),IF(ISERROR('Financial Analysis Bal Sheet'!D39),TRUE,FALSE),FALSE),"StuErrorMsg",IF(TYPE('#_Financial Analysis Bal Sheet'!D39)&lt;&gt;TYPE('Financial Analysis Bal Sheet'!D39),TRUE,FALSE),"WrongTypeMsg",IF(_xlfn.ISFORMULA('#_Financial Analysis Bal Sheet'!D39),IF(NOT(_xlfn.ISFORMULA('Financial Analysis Bal Sheet'!D39)),TRUE),FALSE),"MissingFormulaMsg",IF(NOT(AND(ISNUMBER(FIND("[",_xlfn.FORMULATEXT('#_Financial Analysis Bal Sheet'!D39))),ISNUMBER(FIND("!",_xlfn.FORMULATEXT('#_Financial Analysis Bal Sheet'!D39))))),AND(ISNUMBER(FIND("[",_xlfn.FORMULATEXT('Financial Analysis Bal Sheet'!D39))),ISNUMBER(FIND("!",_xlfn.FORMULATEXT('Financial Analysis Bal Sheet'!D39)))),FALSE),"ExternalRefsMsg",IF(ISNUMBER('#_Financial Analysis Bal Sheet'!D39),IF(ABS('#_Financial Analysis Bal Sheet'!D39-'Financial Analysis Bal Sheet'!D39)&gt;0.00001,TRUE,FALSE),IF('#_Financial Analysis Bal Sheet'!D39&lt;&gt;'Financial Analysis Bal Sheet'!D39,TRUE,FALSE)),IF(ISNUMBER('#_Financial Analysis Bal Sheet'!D39),IF('#_Financial Analysis Bal Sheet'!D39&gt;'Financial Analysis Bal Sheet'!D39,"TooLow","TooHigh"),"WrongAnswer"),NOT(_xlfn.ISFORMULA('#_Financial Analysis Bal Sheet'!D39)),"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Sheet'!D39),_xlfn.FORMULATEXT('Financial Analysis Bal Sheet'!D39),'Financial Analysis Bal Sheet'!D39),"9","#"),"8","#"),"7","#"),"6","#"),"5","#"),"4","#"),"3","#"),"2","#"),"1","#"),"0","#"),"$",""),"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Sheet'!D39),_xlfn.FORMULATEXT('Financial Analysis Bal Sheet'!D39),'Financial Analysis Bal Sheet'!D39),"9","#"),"8","#"),"7","#"),"6","#"),"5","#"),"4","#"),"3","#"),"2","#"),"1","#"),"0","#"),"$",""),"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Sheet'!D39),_xlfn.FORMULATEXT('#_Financial Analysis Bal Sheet'!D39),'#_Financial Analysis Bal Sheet'!D39),"9","#"),"8","#"),"7","#"),"6","#"),"5","#"),"4","#"),"3","#"),"2","#"),"1","#"),"0","#"),"$",""),"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Sheet'!D39),_xlfn.FORMULATEXT('#_Financial Analysis Bal Sheet'!D39),'#_Financial Analysis Bal Sheet'!D39),"9","#"),"8","#"),"7","#"),"6","#"),"5","#"),"4","#"),"3","#"),"2","#"),"1","#"),"0","#"),"$","")," ",""),",","@"),"&gt;","@"),"&lt;","@"),"=","@"),")","@"),"(","@"),"^","@"),"/","@"),"+","@"),"*","@"),"-","@"),"@#","")))/2,TRUE,FALSE),"HardCodeMsg",IF(LEN(IF(_xlfn.ISFORMULA('Financial Analysis Bal Sheet'!D39),_xlfn.FORMULATEXT('Financial Analysis Bal Sheet'!D39),'Financial Analysis Bal Sheet'!D39))-LEN(SUBSTITUTE(IF(_xlfn.ISFORMULA('Financial Analysis Bal Sheet'!D39),_xlfn.FORMULATEXT('Financial Analysis Bal Sheet'!D39),'Financial Analysis Bal Sheet'!D39),"""",""))&gt;LEN(IF(_xlfn.ISFORMULA('#_Financial Analysis Bal Sheet'!D39),_xlfn.FORMULATEXT('#_Financial Analysis Bal Sheet'!D39),'#_Financial Analysis Bal Sheet'!D39))-LEN(SUBSTITUTE(IF(_xlfn.ISFORMULA('#_Financial Analysis Bal Sheet'!D39),_xlfn.FORMULATEXT('#_Financial Analysis Bal Sheet'!D39),'#_Financial Analysis Bal Sheet'!D39),"""","")),TRUE,FALSE),"HardQuoteMsg",IF(LEN(IF(_xlfn.ISFORMULA('Financial Analysis Bal Sheet'!D39),_xlfn.FORMULATEXT('Financial Analysis Bal Sheet'!D39),'Financial Analysis Bal Sheet'!D39))-LEN(SUBSTITUTE(IF(_xlfn.ISFORMULA('Financial Analysis Bal Sheet'!D39),_xlfn.FORMULATEXT('Financial Analysis Bal Sheet'!D39),'Financial Analysis Bal Sheet'!D39),"$",""))&lt;0.5*(LEN(IF(_xlfn.ISFORMULA('#_Financial Analysis Bal Sheet'!D39),_xlfn.FORMULATEXT('#_Financial Analysis Bal Sheet'!D39),'#_Financial Analysis Bal Sheet'!D39))-LEN(SUBSTITUTE(IF(_xlfn.ISFORMULA('#_Financial Analysis Bal Sheet'!D39),_xlfn.FORMULATEXT('#_Financial Analysis Bal Sheet'!D39),'#_Financial Analysis Bal Sheet'!D39),"$",""))),TRUE,FALSE),"MissingAbsMsg",TRUE,"PerfectMsg")</f>
        <v/>
      </c>
      <c r="E39" s="191">
        <v>0</v>
      </c>
      <c r="F39" s="192" t="str">
        <f ca="1">_xlfn.IFS(ISBLANK('Financial Analysis Bal Sheet'!F39),"",IF(NOT(ISNA('#_Financial Analysis Bal Sheet'!F39)),IF(ISNA('Financial Analysis Bal Sheet'!F39),TRUE,FALSE),FALSE),"StuNAMsg",IF(AND(ISNA('#_Financial Analysis Bal Sheet'!F39),ISNA('Financial Analysis Bal Sheet'!F39)),TRUE,FALSE),"PerfectMsg",IF(NOT(ISERROR('#_Financial Analysis Bal Sheet'!F39)),IF(ISERROR('Financial Analysis Bal Sheet'!F39),TRUE,FALSE),FALSE),"StuErrorMsg",IF(TYPE('#_Financial Analysis Bal Sheet'!F39)&lt;&gt;TYPE('Financial Analysis Bal Sheet'!F39),TRUE,FALSE),"WrongTypeMsg",IF(_xlfn.ISFORMULA('#_Financial Analysis Bal Sheet'!F39),IF(NOT(_xlfn.ISFORMULA('Financial Analysis Bal Sheet'!F39)),TRUE),FALSE),"MissingFormulaMsg",IF(NOT(AND(ISNUMBER(FIND("[",_xlfn.FORMULATEXT('#_Financial Analysis Bal Sheet'!F39))),ISNUMBER(FIND("!",_xlfn.FORMULATEXT('#_Financial Analysis Bal Sheet'!F39))))),AND(ISNUMBER(FIND("[",_xlfn.FORMULATEXT('Financial Analysis Bal Sheet'!F39))),ISNUMBER(FIND("!",_xlfn.FORMULATEXT('Financial Analysis Bal Sheet'!F39)))),FALSE),"ExternalRefsMsg",IF(ISNUMBER('#_Financial Analysis Bal Sheet'!F39),IF(ABS('#_Financial Analysis Bal Sheet'!F39-'Financial Analysis Bal Sheet'!F39)&gt;0.00001,TRUE,FALSE),IF('#_Financial Analysis Bal Sheet'!F39&lt;&gt;'Financial Analysis Bal Sheet'!F39,TRUE,FALSE)),IF(ISNUMBER('#_Financial Analysis Bal Sheet'!F39),IF('#_Financial Analysis Bal Sheet'!F39&gt;'Financial Analysis Bal Sheet'!F39,"TooLow","TooHigh"),"WrongAnswer"),NOT(_xlfn.ISFORMULA('#_Financial Analysis Bal Sheet'!F39)),"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Sheet'!F39),_xlfn.FORMULATEXT('Financial Analysis Bal Sheet'!F39),'Financial Analysis Bal Sheet'!F39),"9","#"),"8","#"),"7","#"),"6","#"),"5","#"),"4","#"),"3","#"),"2","#"),"1","#"),"0","#"),"$",""),"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Sheet'!F39),_xlfn.FORMULATEXT('Financial Analysis Bal Sheet'!F39),'Financial Analysis Bal Sheet'!F39),"9","#"),"8","#"),"7","#"),"6","#"),"5","#"),"4","#"),"3","#"),"2","#"),"1","#"),"0","#"),"$",""),"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Sheet'!F39),_xlfn.FORMULATEXT('#_Financial Analysis Bal Sheet'!F39),'#_Financial Analysis Bal Sheet'!F39),"9","#"),"8","#"),"7","#"),"6","#"),"5","#"),"4","#"),"3","#"),"2","#"),"1","#"),"0","#"),"$",""),"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Sheet'!F39),_xlfn.FORMULATEXT('#_Financial Analysis Bal Sheet'!F39),'#_Financial Analysis Bal Sheet'!F39),"9","#"),"8","#"),"7","#"),"6","#"),"5","#"),"4","#"),"3","#"),"2","#"),"1","#"),"0","#"),"$","")," ",""),",","@"),"&gt;","@"),"&lt;","@"),"=","@"),")","@"),"(","@"),"^","@"),"/","@"),"+","@"),"*","@"),"-","@"),"@#","")))/2,TRUE,FALSE),"HardCodeMsg",IF(LEN(IF(_xlfn.ISFORMULA('Financial Analysis Bal Sheet'!F39),_xlfn.FORMULATEXT('Financial Analysis Bal Sheet'!F39),'Financial Analysis Bal Sheet'!F39))-LEN(SUBSTITUTE(IF(_xlfn.ISFORMULA('Financial Analysis Bal Sheet'!F39),_xlfn.FORMULATEXT('Financial Analysis Bal Sheet'!F39),'Financial Analysis Bal Sheet'!F39),"""",""))&gt;LEN(IF(_xlfn.ISFORMULA('#_Financial Analysis Bal Sheet'!F39),_xlfn.FORMULATEXT('#_Financial Analysis Bal Sheet'!F39),'#_Financial Analysis Bal Sheet'!F39))-LEN(SUBSTITUTE(IF(_xlfn.ISFORMULA('#_Financial Analysis Bal Sheet'!F39),_xlfn.FORMULATEXT('#_Financial Analysis Bal Sheet'!F39),'#_Financial Analysis Bal Sheet'!F39),"""","")),TRUE,FALSE),"HardQuoteMsg",IF(LEN(IF(_xlfn.ISFORMULA('Financial Analysis Bal Sheet'!F39),_xlfn.FORMULATEXT('Financial Analysis Bal Sheet'!F39),'Financial Analysis Bal Sheet'!F39))-LEN(SUBSTITUTE(IF(_xlfn.ISFORMULA('Financial Analysis Bal Sheet'!F39),_xlfn.FORMULATEXT('Financial Analysis Bal Sheet'!F39),'Financial Analysis Bal Sheet'!F39),"$",""))&lt;0.5*(LEN(IF(_xlfn.ISFORMULA('#_Financial Analysis Bal Sheet'!F39),_xlfn.FORMULATEXT('#_Financial Analysis Bal Sheet'!F39),'#_Financial Analysis Bal Sheet'!F39))-LEN(SUBSTITUTE(IF(_xlfn.ISFORMULA('#_Financial Analysis Bal Sheet'!F39),_xlfn.FORMULATEXT('#_Financial Analysis Bal Sheet'!F39),'#_Financial Analysis Bal Sheet'!F39),"$",""))),TRUE,FALSE),"MissingAbsMsg",TRUE,"PerfectMsg")</f>
        <v/>
      </c>
      <c r="G39" s="193" t="str">
        <f ca="1">_xlfn.IFS(ISBLANK('Financial Analysis Bal Sheet'!G39),"",IF(NOT(ISNA('#_Financial Analysis Bal Sheet'!G39)),IF(ISNA('Financial Analysis Bal Sheet'!G39),TRUE,FALSE),FALSE),"StuNAMsg",IF(AND(ISNA('#_Financial Analysis Bal Sheet'!G39),ISNA('Financial Analysis Bal Sheet'!G39)),TRUE,FALSE),"PerfectMsg",IF(NOT(ISERROR('#_Financial Analysis Bal Sheet'!G39)),IF(ISERROR('Financial Analysis Bal Sheet'!G39),TRUE,FALSE),FALSE),"StuErrorMsg",IF(TYPE('#_Financial Analysis Bal Sheet'!G39)&lt;&gt;TYPE('Financial Analysis Bal Sheet'!G39),TRUE,FALSE),"WrongTypeMsg",IF(_xlfn.ISFORMULA('#_Financial Analysis Bal Sheet'!G39),IF(NOT(_xlfn.ISFORMULA('Financial Analysis Bal Sheet'!G39)),TRUE),FALSE),"MissingFormulaMsg",IF(NOT(AND(ISNUMBER(FIND("[",_xlfn.FORMULATEXT('#_Financial Analysis Bal Sheet'!G39))),ISNUMBER(FIND("!",_xlfn.FORMULATEXT('#_Financial Analysis Bal Sheet'!G39))))),AND(ISNUMBER(FIND("[",_xlfn.FORMULATEXT('Financial Analysis Bal Sheet'!G39))),ISNUMBER(FIND("!",_xlfn.FORMULATEXT('Financial Analysis Bal Sheet'!G39)))),FALSE),"ExternalRefsMsg",IF(ISNUMBER('#_Financial Analysis Bal Sheet'!G39),IF(ABS('#_Financial Analysis Bal Sheet'!G39-'Financial Analysis Bal Sheet'!G39)&gt;0.00001,TRUE,FALSE),IF('#_Financial Analysis Bal Sheet'!G39&lt;&gt;'Financial Analysis Bal Sheet'!G39,TRUE,FALSE)),IF(ISNUMBER('#_Financial Analysis Bal Sheet'!G39),IF('#_Financial Analysis Bal Sheet'!G39&gt;'Financial Analysis Bal Sheet'!G39,"TooLow","TooHigh"),"WrongAnswer"),NOT(_xlfn.ISFORMULA('#_Financial Analysis Bal Sheet'!G39)),"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Sheet'!G39),_xlfn.FORMULATEXT('Financial Analysis Bal Sheet'!G39),'Financial Analysis Bal Sheet'!G39),"9","#"),"8","#"),"7","#"),"6","#"),"5","#"),"4","#"),"3","#"),"2","#"),"1","#"),"0","#"),"$",""),"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Sheet'!G39),_xlfn.FORMULATEXT('Financial Analysis Bal Sheet'!G39),'Financial Analysis Bal Sheet'!G39),"9","#"),"8","#"),"7","#"),"6","#"),"5","#"),"4","#"),"3","#"),"2","#"),"1","#"),"0","#"),"$",""),"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Sheet'!G39),_xlfn.FORMULATEXT('#_Financial Analysis Bal Sheet'!G39),'#_Financial Analysis Bal Sheet'!G39),"9","#"),"8","#"),"7","#"),"6","#"),"5","#"),"4","#"),"3","#"),"2","#"),"1","#"),"0","#"),"$",""),"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Sheet'!G39),_xlfn.FORMULATEXT('#_Financial Analysis Bal Sheet'!G39),'#_Financial Analysis Bal Sheet'!G39),"9","#"),"8","#"),"7","#"),"6","#"),"5","#"),"4","#"),"3","#"),"2","#"),"1","#"),"0","#"),"$","")," ",""),",","@"),"&gt;","@"),"&lt;","@"),"=","@"),")","@"),"(","@"),"^","@"),"/","@"),"+","@"),"*","@"),"-","@"),"@#","")))/2,TRUE,FALSE),"HardCodeMsg",IF(LEN(IF(_xlfn.ISFORMULA('Financial Analysis Bal Sheet'!G39),_xlfn.FORMULATEXT('Financial Analysis Bal Sheet'!G39),'Financial Analysis Bal Sheet'!G39))-LEN(SUBSTITUTE(IF(_xlfn.ISFORMULA('Financial Analysis Bal Sheet'!G39),_xlfn.FORMULATEXT('Financial Analysis Bal Sheet'!G39),'Financial Analysis Bal Sheet'!G39),"""",""))&gt;LEN(IF(_xlfn.ISFORMULA('#_Financial Analysis Bal Sheet'!G39),_xlfn.FORMULATEXT('#_Financial Analysis Bal Sheet'!G39),'#_Financial Analysis Bal Sheet'!G39))-LEN(SUBSTITUTE(IF(_xlfn.ISFORMULA('#_Financial Analysis Bal Sheet'!G39),_xlfn.FORMULATEXT('#_Financial Analysis Bal Sheet'!G39),'#_Financial Analysis Bal Sheet'!G39),"""","")),TRUE,FALSE),"HardQuoteMsg",IF(LEN(IF(_xlfn.ISFORMULA('Financial Analysis Bal Sheet'!G39),_xlfn.FORMULATEXT('Financial Analysis Bal Sheet'!G39),'Financial Analysis Bal Sheet'!G39))-LEN(SUBSTITUTE(IF(_xlfn.ISFORMULA('Financial Analysis Bal Sheet'!G39),_xlfn.FORMULATEXT('Financial Analysis Bal Sheet'!G39),'Financial Analysis Bal Sheet'!G39),"$",""))&lt;0.5*(LEN(IF(_xlfn.ISFORMULA('#_Financial Analysis Bal Sheet'!G39),_xlfn.FORMULATEXT('#_Financial Analysis Bal Sheet'!G39),'#_Financial Analysis Bal Sheet'!G39))-LEN(SUBSTITUTE(IF(_xlfn.ISFORMULA('#_Financial Analysis Bal Sheet'!G39),_xlfn.FORMULATEXT('#_Financial Analysis Bal Sheet'!G39),'#_Financial Analysis Bal Sheet'!G39),"$",""))),TRUE,FALSE),"MissingAbsMsg",TRUE,"PerfectMsg")</f>
        <v/>
      </c>
      <c r="H39" s="194" t="str">
        <f ca="1">_xlfn.IFS(ISBLANK('Financial Analysis Bal Sheet'!H39),"",IF(NOT(ISNA('#_Financial Analysis Bal Sheet'!H39)),IF(ISNA('Financial Analysis Bal Sheet'!H39),TRUE,FALSE),FALSE),"StuNAMsg",IF(AND(ISNA('#_Financial Analysis Bal Sheet'!H39),ISNA('Financial Analysis Bal Sheet'!H39)),TRUE,FALSE),"PerfectMsg",IF(NOT(ISERROR('#_Financial Analysis Bal Sheet'!H39)),IF(ISERROR('Financial Analysis Bal Sheet'!H39),TRUE,FALSE),FALSE),"StuErrorMsg",IF(TYPE('#_Financial Analysis Bal Sheet'!H39)&lt;&gt;TYPE('Financial Analysis Bal Sheet'!H39),TRUE,FALSE),"WrongTypeMsg",IF(_xlfn.ISFORMULA('#_Financial Analysis Bal Sheet'!H39),IF(NOT(_xlfn.ISFORMULA('Financial Analysis Bal Sheet'!H39)),TRUE),FALSE),"MissingFormulaMsg",IF(NOT(AND(ISNUMBER(FIND("[",_xlfn.FORMULATEXT('#_Financial Analysis Bal Sheet'!H39))),ISNUMBER(FIND("!",_xlfn.FORMULATEXT('#_Financial Analysis Bal Sheet'!H39))))),AND(ISNUMBER(FIND("[",_xlfn.FORMULATEXT('Financial Analysis Bal Sheet'!H39))),ISNUMBER(FIND("!",_xlfn.FORMULATEXT('Financial Analysis Bal Sheet'!H39)))),FALSE),"ExternalRefsMsg",IF(ISNUMBER('#_Financial Analysis Bal Sheet'!H39),IF(ABS('#_Financial Analysis Bal Sheet'!H39-'Financial Analysis Bal Sheet'!H39)&gt;0.00001,TRUE,FALSE),IF('#_Financial Analysis Bal Sheet'!H39&lt;&gt;'Financial Analysis Bal Sheet'!H39,TRUE,FALSE)),IF(ISNUMBER('#_Financial Analysis Bal Sheet'!H39),IF('#_Financial Analysis Bal Sheet'!H39&gt;'Financial Analysis Bal Sheet'!H39,"TooLow","TooHigh"),"WrongAnswer"),NOT(_xlfn.ISFORMULA('#_Financial Analysis Bal Sheet'!H39)),"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Sheet'!H39),_xlfn.FORMULATEXT('Financial Analysis Bal Sheet'!H39),'Financial Analysis Bal Sheet'!H39),"9","#"),"8","#"),"7","#"),"6","#"),"5","#"),"4","#"),"3","#"),"2","#"),"1","#"),"0","#"),"$",""),"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Sheet'!H39),_xlfn.FORMULATEXT('Financial Analysis Bal Sheet'!H39),'Financial Analysis Bal Sheet'!H39),"9","#"),"8","#"),"7","#"),"6","#"),"5","#"),"4","#"),"3","#"),"2","#"),"1","#"),"0","#"),"$",""),"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Sheet'!H39),_xlfn.FORMULATEXT('#_Financial Analysis Bal Sheet'!H39),'#_Financial Analysis Bal Sheet'!H39),"9","#"),"8","#"),"7","#"),"6","#"),"5","#"),"4","#"),"3","#"),"2","#"),"1","#"),"0","#"),"$",""),"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Sheet'!H39),_xlfn.FORMULATEXT('#_Financial Analysis Bal Sheet'!H39),'#_Financial Analysis Bal Sheet'!H39),"9","#"),"8","#"),"7","#"),"6","#"),"5","#"),"4","#"),"3","#"),"2","#"),"1","#"),"0","#"),"$","")," ",""),",","@"),"&gt;","@"),"&lt;","@"),"=","@"),")","@"),"(","@"),"^","@"),"/","@"),"+","@"),"*","@"),"-","@"),"@#","")))/2,TRUE,FALSE),"HardCodeMsg",IF(LEN(IF(_xlfn.ISFORMULA('Financial Analysis Bal Sheet'!H39),_xlfn.FORMULATEXT('Financial Analysis Bal Sheet'!H39),'Financial Analysis Bal Sheet'!H39))-LEN(SUBSTITUTE(IF(_xlfn.ISFORMULA('Financial Analysis Bal Sheet'!H39),_xlfn.FORMULATEXT('Financial Analysis Bal Sheet'!H39),'Financial Analysis Bal Sheet'!H39),"""",""))&gt;LEN(IF(_xlfn.ISFORMULA('#_Financial Analysis Bal Sheet'!H39),_xlfn.FORMULATEXT('#_Financial Analysis Bal Sheet'!H39),'#_Financial Analysis Bal Sheet'!H39))-LEN(SUBSTITUTE(IF(_xlfn.ISFORMULA('#_Financial Analysis Bal Sheet'!H39),_xlfn.FORMULATEXT('#_Financial Analysis Bal Sheet'!H39),'#_Financial Analysis Bal Sheet'!H39),"""","")),TRUE,FALSE),"HardQuoteMsg",IF(LEN(IF(_xlfn.ISFORMULA('Financial Analysis Bal Sheet'!H39),_xlfn.FORMULATEXT('Financial Analysis Bal Sheet'!H39),'Financial Analysis Bal Sheet'!H39))-LEN(SUBSTITUTE(IF(_xlfn.ISFORMULA('Financial Analysis Bal Sheet'!H39),_xlfn.FORMULATEXT('Financial Analysis Bal Sheet'!H39),'Financial Analysis Bal Sheet'!H39),"$",""))&lt;0.5*(LEN(IF(_xlfn.ISFORMULA('#_Financial Analysis Bal Sheet'!H39),_xlfn.FORMULATEXT('#_Financial Analysis Bal Sheet'!H39),'#_Financial Analysis Bal Sheet'!H39))-LEN(SUBSTITUTE(IF(_xlfn.ISFORMULA('#_Financial Analysis Bal Sheet'!H39),_xlfn.FORMULATEXT('#_Financial Analysis Bal Sheet'!H39),'#_Financial Analysis Bal Sheet'!H39),"$",""))),TRUE,FALSE),"MissingAbsMsg",TRUE,"PerfectMsg")</f>
        <v/>
      </c>
    </row>
    <row r="40" spans="2:8" x14ac:dyDescent="0.15">
      <c r="B40" s="199">
        <v>0</v>
      </c>
      <c r="C40" s="191">
        <v>0</v>
      </c>
      <c r="D40" s="192" t="str">
        <f ca="1">_xlfn.IFS(ISBLANK('Financial Analysis Bal Sheet'!D40),"",IF(NOT(ISNA('#_Financial Analysis Bal Sheet'!D40)),IF(ISNA('Financial Analysis Bal Sheet'!D40),TRUE,FALSE),FALSE),"StuNAMsg",IF(AND(ISNA('#_Financial Analysis Bal Sheet'!D40),ISNA('Financial Analysis Bal Sheet'!D40)),TRUE,FALSE),"PerfectMsg",IF(NOT(ISERROR('#_Financial Analysis Bal Sheet'!D40)),IF(ISERROR('Financial Analysis Bal Sheet'!D40),TRUE,FALSE),FALSE),"StuErrorMsg",IF(TYPE('#_Financial Analysis Bal Sheet'!D40)&lt;&gt;TYPE('Financial Analysis Bal Sheet'!D40),TRUE,FALSE),"WrongTypeMsg",IF(_xlfn.ISFORMULA('#_Financial Analysis Bal Sheet'!D40),IF(NOT(_xlfn.ISFORMULA('Financial Analysis Bal Sheet'!D40)),TRUE),FALSE),"MissingFormulaMsg",IF(NOT(AND(ISNUMBER(FIND("[",_xlfn.FORMULATEXT('#_Financial Analysis Bal Sheet'!D40))),ISNUMBER(FIND("!",_xlfn.FORMULATEXT('#_Financial Analysis Bal Sheet'!D40))))),AND(ISNUMBER(FIND("[",_xlfn.FORMULATEXT('Financial Analysis Bal Sheet'!D40))),ISNUMBER(FIND("!",_xlfn.FORMULATEXT('Financial Analysis Bal Sheet'!D40)))),FALSE),"ExternalRefsMsg",IF(ISNUMBER('#_Financial Analysis Bal Sheet'!D40),IF(ABS('#_Financial Analysis Bal Sheet'!D40-'Financial Analysis Bal Sheet'!D40)&gt;0.00001,TRUE,FALSE),IF('#_Financial Analysis Bal Sheet'!D40&lt;&gt;'Financial Analysis Bal Sheet'!D40,TRUE,FALSE)),IF(ISNUMBER('#_Financial Analysis Bal Sheet'!D40),IF('#_Financial Analysis Bal Sheet'!D40&gt;'Financial Analysis Bal Sheet'!D40,"TooLow","TooHigh"),"WrongAnswer"),NOT(_xlfn.ISFORMULA('#_Financial Analysis Bal Sheet'!D40)),"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Sheet'!D40),_xlfn.FORMULATEXT('Financial Analysis Bal Sheet'!D40),'Financial Analysis Bal Sheet'!D40),"9","#"),"8","#"),"7","#"),"6","#"),"5","#"),"4","#"),"3","#"),"2","#"),"1","#"),"0","#"),"$",""),"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Sheet'!D40),_xlfn.FORMULATEXT('Financial Analysis Bal Sheet'!D40),'Financial Analysis Bal Sheet'!D40),"9","#"),"8","#"),"7","#"),"6","#"),"5","#"),"4","#"),"3","#"),"2","#"),"1","#"),"0","#"),"$",""),"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Sheet'!D40),_xlfn.FORMULATEXT('#_Financial Analysis Bal Sheet'!D40),'#_Financial Analysis Bal Sheet'!D40),"9","#"),"8","#"),"7","#"),"6","#"),"5","#"),"4","#"),"3","#"),"2","#"),"1","#"),"0","#"),"$",""),"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Sheet'!D40),_xlfn.FORMULATEXT('#_Financial Analysis Bal Sheet'!D40),'#_Financial Analysis Bal Sheet'!D40),"9","#"),"8","#"),"7","#"),"6","#"),"5","#"),"4","#"),"3","#"),"2","#"),"1","#"),"0","#"),"$","")," ",""),",","@"),"&gt;","@"),"&lt;","@"),"=","@"),")","@"),"(","@"),"^","@"),"/","@"),"+","@"),"*","@"),"-","@"),"@#","")))/2,TRUE,FALSE),"HardCodeMsg",IF(LEN(IF(_xlfn.ISFORMULA('Financial Analysis Bal Sheet'!D40),_xlfn.FORMULATEXT('Financial Analysis Bal Sheet'!D40),'Financial Analysis Bal Sheet'!D40))-LEN(SUBSTITUTE(IF(_xlfn.ISFORMULA('Financial Analysis Bal Sheet'!D40),_xlfn.FORMULATEXT('Financial Analysis Bal Sheet'!D40),'Financial Analysis Bal Sheet'!D40),"""",""))&gt;LEN(IF(_xlfn.ISFORMULA('#_Financial Analysis Bal Sheet'!D40),_xlfn.FORMULATEXT('#_Financial Analysis Bal Sheet'!D40),'#_Financial Analysis Bal Sheet'!D40))-LEN(SUBSTITUTE(IF(_xlfn.ISFORMULA('#_Financial Analysis Bal Sheet'!D40),_xlfn.FORMULATEXT('#_Financial Analysis Bal Sheet'!D40),'#_Financial Analysis Bal Sheet'!D40),"""","")),TRUE,FALSE),"HardQuoteMsg",IF(LEN(IF(_xlfn.ISFORMULA('Financial Analysis Bal Sheet'!D40),_xlfn.FORMULATEXT('Financial Analysis Bal Sheet'!D40),'Financial Analysis Bal Sheet'!D40))-LEN(SUBSTITUTE(IF(_xlfn.ISFORMULA('Financial Analysis Bal Sheet'!D40),_xlfn.FORMULATEXT('Financial Analysis Bal Sheet'!D40),'Financial Analysis Bal Sheet'!D40),"$",""))&lt;0.5*(LEN(IF(_xlfn.ISFORMULA('#_Financial Analysis Bal Sheet'!D40),_xlfn.FORMULATEXT('#_Financial Analysis Bal Sheet'!D40),'#_Financial Analysis Bal Sheet'!D40))-LEN(SUBSTITUTE(IF(_xlfn.ISFORMULA('#_Financial Analysis Bal Sheet'!D40),_xlfn.FORMULATEXT('#_Financial Analysis Bal Sheet'!D40),'#_Financial Analysis Bal Sheet'!D40),"$",""))),TRUE,FALSE),"MissingAbsMsg",TRUE,"PerfectMsg")</f>
        <v/>
      </c>
      <c r="E40" s="191">
        <v>0</v>
      </c>
      <c r="F40" s="192" t="str">
        <f ca="1">_xlfn.IFS(ISBLANK('Financial Analysis Bal Sheet'!F40),"",IF(NOT(ISNA('#_Financial Analysis Bal Sheet'!F40)),IF(ISNA('Financial Analysis Bal Sheet'!F40),TRUE,FALSE),FALSE),"StuNAMsg",IF(AND(ISNA('#_Financial Analysis Bal Sheet'!F40),ISNA('Financial Analysis Bal Sheet'!F40)),TRUE,FALSE),"PerfectMsg",IF(NOT(ISERROR('#_Financial Analysis Bal Sheet'!F40)),IF(ISERROR('Financial Analysis Bal Sheet'!F40),TRUE,FALSE),FALSE),"StuErrorMsg",IF(TYPE('#_Financial Analysis Bal Sheet'!F40)&lt;&gt;TYPE('Financial Analysis Bal Sheet'!F40),TRUE,FALSE),"WrongTypeMsg",IF(_xlfn.ISFORMULA('#_Financial Analysis Bal Sheet'!F40),IF(NOT(_xlfn.ISFORMULA('Financial Analysis Bal Sheet'!F40)),TRUE),FALSE),"MissingFormulaMsg",IF(NOT(AND(ISNUMBER(FIND("[",_xlfn.FORMULATEXT('#_Financial Analysis Bal Sheet'!F40))),ISNUMBER(FIND("!",_xlfn.FORMULATEXT('#_Financial Analysis Bal Sheet'!F40))))),AND(ISNUMBER(FIND("[",_xlfn.FORMULATEXT('Financial Analysis Bal Sheet'!F40))),ISNUMBER(FIND("!",_xlfn.FORMULATEXT('Financial Analysis Bal Sheet'!F40)))),FALSE),"ExternalRefsMsg",IF(ISNUMBER('#_Financial Analysis Bal Sheet'!F40),IF(ABS('#_Financial Analysis Bal Sheet'!F40-'Financial Analysis Bal Sheet'!F40)&gt;0.00001,TRUE,FALSE),IF('#_Financial Analysis Bal Sheet'!F40&lt;&gt;'Financial Analysis Bal Sheet'!F40,TRUE,FALSE)),IF(ISNUMBER('#_Financial Analysis Bal Sheet'!F40),IF('#_Financial Analysis Bal Sheet'!F40&gt;'Financial Analysis Bal Sheet'!F40,"TooLow","TooHigh"),"WrongAnswer"),NOT(_xlfn.ISFORMULA('#_Financial Analysis Bal Sheet'!F40)),"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Sheet'!F40),_xlfn.FORMULATEXT('Financial Analysis Bal Sheet'!F40),'Financial Analysis Bal Sheet'!F40),"9","#"),"8","#"),"7","#"),"6","#"),"5","#"),"4","#"),"3","#"),"2","#"),"1","#"),"0","#"),"$",""),"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Sheet'!F40),_xlfn.FORMULATEXT('Financial Analysis Bal Sheet'!F40),'Financial Analysis Bal Sheet'!F40),"9","#"),"8","#"),"7","#"),"6","#"),"5","#"),"4","#"),"3","#"),"2","#"),"1","#"),"0","#"),"$",""),"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Sheet'!F40),_xlfn.FORMULATEXT('#_Financial Analysis Bal Sheet'!F40),'#_Financial Analysis Bal Sheet'!F40),"9","#"),"8","#"),"7","#"),"6","#"),"5","#"),"4","#"),"3","#"),"2","#"),"1","#"),"0","#"),"$",""),"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Sheet'!F40),_xlfn.FORMULATEXT('#_Financial Analysis Bal Sheet'!F40),'#_Financial Analysis Bal Sheet'!F40),"9","#"),"8","#"),"7","#"),"6","#"),"5","#"),"4","#"),"3","#"),"2","#"),"1","#"),"0","#"),"$","")," ",""),",","@"),"&gt;","@"),"&lt;","@"),"=","@"),")","@"),"(","@"),"^","@"),"/","@"),"+","@"),"*","@"),"-","@"),"@#","")))/2,TRUE,FALSE),"HardCodeMsg",IF(LEN(IF(_xlfn.ISFORMULA('Financial Analysis Bal Sheet'!F40),_xlfn.FORMULATEXT('Financial Analysis Bal Sheet'!F40),'Financial Analysis Bal Sheet'!F40))-LEN(SUBSTITUTE(IF(_xlfn.ISFORMULA('Financial Analysis Bal Sheet'!F40),_xlfn.FORMULATEXT('Financial Analysis Bal Sheet'!F40),'Financial Analysis Bal Sheet'!F40),"""",""))&gt;LEN(IF(_xlfn.ISFORMULA('#_Financial Analysis Bal Sheet'!F40),_xlfn.FORMULATEXT('#_Financial Analysis Bal Sheet'!F40),'#_Financial Analysis Bal Sheet'!F40))-LEN(SUBSTITUTE(IF(_xlfn.ISFORMULA('#_Financial Analysis Bal Sheet'!F40),_xlfn.FORMULATEXT('#_Financial Analysis Bal Sheet'!F40),'#_Financial Analysis Bal Sheet'!F40),"""","")),TRUE,FALSE),"HardQuoteMsg",IF(LEN(IF(_xlfn.ISFORMULA('Financial Analysis Bal Sheet'!F40),_xlfn.FORMULATEXT('Financial Analysis Bal Sheet'!F40),'Financial Analysis Bal Sheet'!F40))-LEN(SUBSTITUTE(IF(_xlfn.ISFORMULA('Financial Analysis Bal Sheet'!F40),_xlfn.FORMULATEXT('Financial Analysis Bal Sheet'!F40),'Financial Analysis Bal Sheet'!F40),"$",""))&lt;0.5*(LEN(IF(_xlfn.ISFORMULA('#_Financial Analysis Bal Sheet'!F40),_xlfn.FORMULATEXT('#_Financial Analysis Bal Sheet'!F40),'#_Financial Analysis Bal Sheet'!F40))-LEN(SUBSTITUTE(IF(_xlfn.ISFORMULA('#_Financial Analysis Bal Sheet'!F40),_xlfn.FORMULATEXT('#_Financial Analysis Bal Sheet'!F40),'#_Financial Analysis Bal Sheet'!F40),"$",""))),TRUE,FALSE),"MissingAbsMsg",TRUE,"PerfectMsg")</f>
        <v/>
      </c>
      <c r="G40" s="193" t="str">
        <f ca="1">_xlfn.IFS(ISBLANK('Financial Analysis Bal Sheet'!G40),"",IF(NOT(ISNA('#_Financial Analysis Bal Sheet'!G40)),IF(ISNA('Financial Analysis Bal Sheet'!G40),TRUE,FALSE),FALSE),"StuNAMsg",IF(AND(ISNA('#_Financial Analysis Bal Sheet'!G40),ISNA('Financial Analysis Bal Sheet'!G40)),TRUE,FALSE),"PerfectMsg",IF(NOT(ISERROR('#_Financial Analysis Bal Sheet'!G40)),IF(ISERROR('Financial Analysis Bal Sheet'!G40),TRUE,FALSE),FALSE),"StuErrorMsg",IF(TYPE('#_Financial Analysis Bal Sheet'!G40)&lt;&gt;TYPE('Financial Analysis Bal Sheet'!G40),TRUE,FALSE),"WrongTypeMsg",IF(_xlfn.ISFORMULA('#_Financial Analysis Bal Sheet'!G40),IF(NOT(_xlfn.ISFORMULA('Financial Analysis Bal Sheet'!G40)),TRUE),FALSE),"MissingFormulaMsg",IF(NOT(AND(ISNUMBER(FIND("[",_xlfn.FORMULATEXT('#_Financial Analysis Bal Sheet'!G40))),ISNUMBER(FIND("!",_xlfn.FORMULATEXT('#_Financial Analysis Bal Sheet'!G40))))),AND(ISNUMBER(FIND("[",_xlfn.FORMULATEXT('Financial Analysis Bal Sheet'!G40))),ISNUMBER(FIND("!",_xlfn.FORMULATEXT('Financial Analysis Bal Sheet'!G40)))),FALSE),"ExternalRefsMsg",IF(ISNUMBER('#_Financial Analysis Bal Sheet'!G40),IF(ABS('#_Financial Analysis Bal Sheet'!G40-'Financial Analysis Bal Sheet'!G40)&gt;0.00001,TRUE,FALSE),IF('#_Financial Analysis Bal Sheet'!G40&lt;&gt;'Financial Analysis Bal Sheet'!G40,TRUE,FALSE)),IF(ISNUMBER('#_Financial Analysis Bal Sheet'!G40),IF('#_Financial Analysis Bal Sheet'!G40&gt;'Financial Analysis Bal Sheet'!G40,"TooLow","TooHigh"),"WrongAnswer"),NOT(_xlfn.ISFORMULA('#_Financial Analysis Bal Sheet'!G40)),"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Sheet'!G40),_xlfn.FORMULATEXT('Financial Analysis Bal Sheet'!G40),'Financial Analysis Bal Sheet'!G40),"9","#"),"8","#"),"7","#"),"6","#"),"5","#"),"4","#"),"3","#"),"2","#"),"1","#"),"0","#"),"$",""),"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Sheet'!G40),_xlfn.FORMULATEXT('Financial Analysis Bal Sheet'!G40),'Financial Analysis Bal Sheet'!G40),"9","#"),"8","#"),"7","#"),"6","#"),"5","#"),"4","#"),"3","#"),"2","#"),"1","#"),"0","#"),"$",""),"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Sheet'!G40),_xlfn.FORMULATEXT('#_Financial Analysis Bal Sheet'!G40),'#_Financial Analysis Bal Sheet'!G40),"9","#"),"8","#"),"7","#"),"6","#"),"5","#"),"4","#"),"3","#"),"2","#"),"1","#"),"0","#"),"$",""),"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Sheet'!G40),_xlfn.FORMULATEXT('#_Financial Analysis Bal Sheet'!G40),'#_Financial Analysis Bal Sheet'!G40),"9","#"),"8","#"),"7","#"),"6","#"),"5","#"),"4","#"),"3","#"),"2","#"),"1","#"),"0","#"),"$","")," ",""),",","@"),"&gt;","@"),"&lt;","@"),"=","@"),")","@"),"(","@"),"^","@"),"/","@"),"+","@"),"*","@"),"-","@"),"@#","")))/2,TRUE,FALSE),"HardCodeMsg",IF(LEN(IF(_xlfn.ISFORMULA('Financial Analysis Bal Sheet'!G40),_xlfn.FORMULATEXT('Financial Analysis Bal Sheet'!G40),'Financial Analysis Bal Sheet'!G40))-LEN(SUBSTITUTE(IF(_xlfn.ISFORMULA('Financial Analysis Bal Sheet'!G40),_xlfn.FORMULATEXT('Financial Analysis Bal Sheet'!G40),'Financial Analysis Bal Sheet'!G40),"""",""))&gt;LEN(IF(_xlfn.ISFORMULA('#_Financial Analysis Bal Sheet'!G40),_xlfn.FORMULATEXT('#_Financial Analysis Bal Sheet'!G40),'#_Financial Analysis Bal Sheet'!G40))-LEN(SUBSTITUTE(IF(_xlfn.ISFORMULA('#_Financial Analysis Bal Sheet'!G40),_xlfn.FORMULATEXT('#_Financial Analysis Bal Sheet'!G40),'#_Financial Analysis Bal Sheet'!G40),"""","")),TRUE,FALSE),"HardQuoteMsg",IF(LEN(IF(_xlfn.ISFORMULA('Financial Analysis Bal Sheet'!G40),_xlfn.FORMULATEXT('Financial Analysis Bal Sheet'!G40),'Financial Analysis Bal Sheet'!G40))-LEN(SUBSTITUTE(IF(_xlfn.ISFORMULA('Financial Analysis Bal Sheet'!G40),_xlfn.FORMULATEXT('Financial Analysis Bal Sheet'!G40),'Financial Analysis Bal Sheet'!G40),"$",""))&lt;0.5*(LEN(IF(_xlfn.ISFORMULA('#_Financial Analysis Bal Sheet'!G40),_xlfn.FORMULATEXT('#_Financial Analysis Bal Sheet'!G40),'#_Financial Analysis Bal Sheet'!G40))-LEN(SUBSTITUTE(IF(_xlfn.ISFORMULA('#_Financial Analysis Bal Sheet'!G40),_xlfn.FORMULATEXT('#_Financial Analysis Bal Sheet'!G40),'#_Financial Analysis Bal Sheet'!G40),"$",""))),TRUE,FALSE),"MissingAbsMsg",TRUE,"PerfectMsg")</f>
        <v/>
      </c>
      <c r="H40" s="194" t="str">
        <f ca="1">_xlfn.IFS(ISBLANK('Financial Analysis Bal Sheet'!H40),"",IF(NOT(ISNA('#_Financial Analysis Bal Sheet'!H40)),IF(ISNA('Financial Analysis Bal Sheet'!H40),TRUE,FALSE),FALSE),"StuNAMsg",IF(AND(ISNA('#_Financial Analysis Bal Sheet'!H40),ISNA('Financial Analysis Bal Sheet'!H40)),TRUE,FALSE),"PerfectMsg",IF(NOT(ISERROR('#_Financial Analysis Bal Sheet'!H40)),IF(ISERROR('Financial Analysis Bal Sheet'!H40),TRUE,FALSE),FALSE),"StuErrorMsg",IF(TYPE('#_Financial Analysis Bal Sheet'!H40)&lt;&gt;TYPE('Financial Analysis Bal Sheet'!H40),TRUE,FALSE),"WrongTypeMsg",IF(_xlfn.ISFORMULA('#_Financial Analysis Bal Sheet'!H40),IF(NOT(_xlfn.ISFORMULA('Financial Analysis Bal Sheet'!H40)),TRUE),FALSE),"MissingFormulaMsg",IF(NOT(AND(ISNUMBER(FIND("[",_xlfn.FORMULATEXT('#_Financial Analysis Bal Sheet'!H40))),ISNUMBER(FIND("!",_xlfn.FORMULATEXT('#_Financial Analysis Bal Sheet'!H40))))),AND(ISNUMBER(FIND("[",_xlfn.FORMULATEXT('Financial Analysis Bal Sheet'!H40))),ISNUMBER(FIND("!",_xlfn.FORMULATEXT('Financial Analysis Bal Sheet'!H40)))),FALSE),"ExternalRefsMsg",IF(ISNUMBER('#_Financial Analysis Bal Sheet'!H40),IF(ABS('#_Financial Analysis Bal Sheet'!H40-'Financial Analysis Bal Sheet'!H40)&gt;0.00001,TRUE,FALSE),IF('#_Financial Analysis Bal Sheet'!H40&lt;&gt;'Financial Analysis Bal Sheet'!H40,TRUE,FALSE)),IF(ISNUMBER('#_Financial Analysis Bal Sheet'!H40),IF('#_Financial Analysis Bal Sheet'!H40&gt;'Financial Analysis Bal Sheet'!H40,"TooLow","TooHigh"),"WrongAnswer"),NOT(_xlfn.ISFORMULA('#_Financial Analysis Bal Sheet'!H40)),"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Sheet'!H40),_xlfn.FORMULATEXT('Financial Analysis Bal Sheet'!H40),'Financial Analysis Bal Sheet'!H40),"9","#"),"8","#"),"7","#"),"6","#"),"5","#"),"4","#"),"3","#"),"2","#"),"1","#"),"0","#"),"$",""),"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Sheet'!H40),_xlfn.FORMULATEXT('Financial Analysis Bal Sheet'!H40),'Financial Analysis Bal Sheet'!H40),"9","#"),"8","#"),"7","#"),"6","#"),"5","#"),"4","#"),"3","#"),"2","#"),"1","#"),"0","#"),"$",""),"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Sheet'!H40),_xlfn.FORMULATEXT('#_Financial Analysis Bal Sheet'!H40),'#_Financial Analysis Bal Sheet'!H40),"9","#"),"8","#"),"7","#"),"6","#"),"5","#"),"4","#"),"3","#"),"2","#"),"1","#"),"0","#"),"$",""),"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Sheet'!H40),_xlfn.FORMULATEXT('#_Financial Analysis Bal Sheet'!H40),'#_Financial Analysis Bal Sheet'!H40),"9","#"),"8","#"),"7","#"),"6","#"),"5","#"),"4","#"),"3","#"),"2","#"),"1","#"),"0","#"),"$","")," ",""),",","@"),"&gt;","@"),"&lt;","@"),"=","@"),")","@"),"(","@"),"^","@"),"/","@"),"+","@"),"*","@"),"-","@"),"@#","")))/2,TRUE,FALSE),"HardCodeMsg",IF(LEN(IF(_xlfn.ISFORMULA('Financial Analysis Bal Sheet'!H40),_xlfn.FORMULATEXT('Financial Analysis Bal Sheet'!H40),'Financial Analysis Bal Sheet'!H40))-LEN(SUBSTITUTE(IF(_xlfn.ISFORMULA('Financial Analysis Bal Sheet'!H40),_xlfn.FORMULATEXT('Financial Analysis Bal Sheet'!H40),'Financial Analysis Bal Sheet'!H40),"""",""))&gt;LEN(IF(_xlfn.ISFORMULA('#_Financial Analysis Bal Sheet'!H40),_xlfn.FORMULATEXT('#_Financial Analysis Bal Sheet'!H40),'#_Financial Analysis Bal Sheet'!H40))-LEN(SUBSTITUTE(IF(_xlfn.ISFORMULA('#_Financial Analysis Bal Sheet'!H40),_xlfn.FORMULATEXT('#_Financial Analysis Bal Sheet'!H40),'#_Financial Analysis Bal Sheet'!H40),"""","")),TRUE,FALSE),"HardQuoteMsg",IF(LEN(IF(_xlfn.ISFORMULA('Financial Analysis Bal Sheet'!H40),_xlfn.FORMULATEXT('Financial Analysis Bal Sheet'!H40),'Financial Analysis Bal Sheet'!H40))-LEN(SUBSTITUTE(IF(_xlfn.ISFORMULA('Financial Analysis Bal Sheet'!H40),_xlfn.FORMULATEXT('Financial Analysis Bal Sheet'!H40),'Financial Analysis Bal Sheet'!H40),"$",""))&lt;0.5*(LEN(IF(_xlfn.ISFORMULA('#_Financial Analysis Bal Sheet'!H40),_xlfn.FORMULATEXT('#_Financial Analysis Bal Sheet'!H40),'#_Financial Analysis Bal Sheet'!H40))-LEN(SUBSTITUTE(IF(_xlfn.ISFORMULA('#_Financial Analysis Bal Sheet'!H40),_xlfn.FORMULATEXT('#_Financial Analysis Bal Sheet'!H40),'#_Financial Analysis Bal Sheet'!H40),"$",""))),TRUE,FALSE),"MissingAbsMsg",TRUE,"PerfectMsg")</f>
        <v/>
      </c>
    </row>
    <row r="41" spans="2:8" x14ac:dyDescent="0.15">
      <c r="B41" s="176">
        <v>0</v>
      </c>
      <c r="C41" s="191">
        <v>0</v>
      </c>
      <c r="D41" s="192" t="str">
        <f ca="1">_xlfn.IFS(ISBLANK('Financial Analysis Bal Sheet'!D41),"",IF(NOT(ISNA('#_Financial Analysis Bal Sheet'!D41)),IF(ISNA('Financial Analysis Bal Sheet'!D41),TRUE,FALSE),FALSE),"StuNAMsg",IF(AND(ISNA('#_Financial Analysis Bal Sheet'!D41),ISNA('Financial Analysis Bal Sheet'!D41)),TRUE,FALSE),"PerfectMsg",IF(NOT(ISERROR('#_Financial Analysis Bal Sheet'!D41)),IF(ISERROR('Financial Analysis Bal Sheet'!D41),TRUE,FALSE),FALSE),"StuErrorMsg",IF(TYPE('#_Financial Analysis Bal Sheet'!D41)&lt;&gt;TYPE('Financial Analysis Bal Sheet'!D41),TRUE,FALSE),"WrongTypeMsg",IF(_xlfn.ISFORMULA('#_Financial Analysis Bal Sheet'!D41),IF(NOT(_xlfn.ISFORMULA('Financial Analysis Bal Sheet'!D41)),TRUE),FALSE),"MissingFormulaMsg",IF(NOT(AND(ISNUMBER(FIND("[",_xlfn.FORMULATEXT('#_Financial Analysis Bal Sheet'!D41))),ISNUMBER(FIND("!",_xlfn.FORMULATEXT('#_Financial Analysis Bal Sheet'!D41))))),AND(ISNUMBER(FIND("[",_xlfn.FORMULATEXT('Financial Analysis Bal Sheet'!D41))),ISNUMBER(FIND("!",_xlfn.FORMULATEXT('Financial Analysis Bal Sheet'!D41)))),FALSE),"ExternalRefsMsg",IF(ISNUMBER('#_Financial Analysis Bal Sheet'!D41),IF(ABS('#_Financial Analysis Bal Sheet'!D41-'Financial Analysis Bal Sheet'!D41)&gt;0.00001,TRUE,FALSE),IF('#_Financial Analysis Bal Sheet'!D41&lt;&gt;'Financial Analysis Bal Sheet'!D41,TRUE,FALSE)),IF(ISNUMBER('#_Financial Analysis Bal Sheet'!D41),IF('#_Financial Analysis Bal Sheet'!D41&gt;'Financial Analysis Bal Sheet'!D41,"TooLow","TooHigh"),"WrongAnswer"),NOT(_xlfn.ISFORMULA('#_Financial Analysis Bal Sheet'!D41)),"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Sheet'!D41),_xlfn.FORMULATEXT('Financial Analysis Bal Sheet'!D41),'Financial Analysis Bal Sheet'!D41),"9","#"),"8","#"),"7","#"),"6","#"),"5","#"),"4","#"),"3","#"),"2","#"),"1","#"),"0","#"),"$",""),"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Sheet'!D41),_xlfn.FORMULATEXT('Financial Analysis Bal Sheet'!D41),'Financial Analysis Bal Sheet'!D41),"9","#"),"8","#"),"7","#"),"6","#"),"5","#"),"4","#"),"3","#"),"2","#"),"1","#"),"0","#"),"$",""),"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Sheet'!D41),_xlfn.FORMULATEXT('#_Financial Analysis Bal Sheet'!D41),'#_Financial Analysis Bal Sheet'!D41),"9","#"),"8","#"),"7","#"),"6","#"),"5","#"),"4","#"),"3","#"),"2","#"),"1","#"),"0","#"),"$",""),"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Sheet'!D41),_xlfn.FORMULATEXT('#_Financial Analysis Bal Sheet'!D41),'#_Financial Analysis Bal Sheet'!D41),"9","#"),"8","#"),"7","#"),"6","#"),"5","#"),"4","#"),"3","#"),"2","#"),"1","#"),"0","#"),"$","")," ",""),",","@"),"&gt;","@"),"&lt;","@"),"=","@"),")","@"),"(","@"),"^","@"),"/","@"),"+","@"),"*","@"),"-","@"),"@#","")))/2,TRUE,FALSE),"HardCodeMsg",IF(LEN(IF(_xlfn.ISFORMULA('Financial Analysis Bal Sheet'!D41),_xlfn.FORMULATEXT('Financial Analysis Bal Sheet'!D41),'Financial Analysis Bal Sheet'!D41))-LEN(SUBSTITUTE(IF(_xlfn.ISFORMULA('Financial Analysis Bal Sheet'!D41),_xlfn.FORMULATEXT('Financial Analysis Bal Sheet'!D41),'Financial Analysis Bal Sheet'!D41),"""",""))&gt;LEN(IF(_xlfn.ISFORMULA('#_Financial Analysis Bal Sheet'!D41),_xlfn.FORMULATEXT('#_Financial Analysis Bal Sheet'!D41),'#_Financial Analysis Bal Sheet'!D41))-LEN(SUBSTITUTE(IF(_xlfn.ISFORMULA('#_Financial Analysis Bal Sheet'!D41),_xlfn.FORMULATEXT('#_Financial Analysis Bal Sheet'!D41),'#_Financial Analysis Bal Sheet'!D41),"""","")),TRUE,FALSE),"HardQuoteMsg",IF(LEN(IF(_xlfn.ISFORMULA('Financial Analysis Bal Sheet'!D41),_xlfn.FORMULATEXT('Financial Analysis Bal Sheet'!D41),'Financial Analysis Bal Sheet'!D41))-LEN(SUBSTITUTE(IF(_xlfn.ISFORMULA('Financial Analysis Bal Sheet'!D41),_xlfn.FORMULATEXT('Financial Analysis Bal Sheet'!D41),'Financial Analysis Bal Sheet'!D41),"$",""))&lt;0.5*(LEN(IF(_xlfn.ISFORMULA('#_Financial Analysis Bal Sheet'!D41),_xlfn.FORMULATEXT('#_Financial Analysis Bal Sheet'!D41),'#_Financial Analysis Bal Sheet'!D41))-LEN(SUBSTITUTE(IF(_xlfn.ISFORMULA('#_Financial Analysis Bal Sheet'!D41),_xlfn.FORMULATEXT('#_Financial Analysis Bal Sheet'!D41),'#_Financial Analysis Bal Sheet'!D41),"$",""))),TRUE,FALSE),"MissingAbsMsg",TRUE,"PerfectMsg")</f>
        <v/>
      </c>
      <c r="E41" s="191">
        <v>0</v>
      </c>
      <c r="F41" s="192" t="str">
        <f ca="1">_xlfn.IFS(ISBLANK('Financial Analysis Bal Sheet'!F41),"",IF(NOT(ISNA('#_Financial Analysis Bal Sheet'!F41)),IF(ISNA('Financial Analysis Bal Sheet'!F41),TRUE,FALSE),FALSE),"StuNAMsg",IF(AND(ISNA('#_Financial Analysis Bal Sheet'!F41),ISNA('Financial Analysis Bal Sheet'!F41)),TRUE,FALSE),"PerfectMsg",IF(NOT(ISERROR('#_Financial Analysis Bal Sheet'!F41)),IF(ISERROR('Financial Analysis Bal Sheet'!F41),TRUE,FALSE),FALSE),"StuErrorMsg",IF(TYPE('#_Financial Analysis Bal Sheet'!F41)&lt;&gt;TYPE('Financial Analysis Bal Sheet'!F41),TRUE,FALSE),"WrongTypeMsg",IF(_xlfn.ISFORMULA('#_Financial Analysis Bal Sheet'!F41),IF(NOT(_xlfn.ISFORMULA('Financial Analysis Bal Sheet'!F41)),TRUE),FALSE),"MissingFormulaMsg",IF(NOT(AND(ISNUMBER(FIND("[",_xlfn.FORMULATEXT('#_Financial Analysis Bal Sheet'!F41))),ISNUMBER(FIND("!",_xlfn.FORMULATEXT('#_Financial Analysis Bal Sheet'!F41))))),AND(ISNUMBER(FIND("[",_xlfn.FORMULATEXT('Financial Analysis Bal Sheet'!F41))),ISNUMBER(FIND("!",_xlfn.FORMULATEXT('Financial Analysis Bal Sheet'!F41)))),FALSE),"ExternalRefsMsg",IF(ISNUMBER('#_Financial Analysis Bal Sheet'!F41),IF(ABS('#_Financial Analysis Bal Sheet'!F41-'Financial Analysis Bal Sheet'!F41)&gt;0.00001,TRUE,FALSE),IF('#_Financial Analysis Bal Sheet'!F41&lt;&gt;'Financial Analysis Bal Sheet'!F41,TRUE,FALSE)),IF(ISNUMBER('#_Financial Analysis Bal Sheet'!F41),IF('#_Financial Analysis Bal Sheet'!F41&gt;'Financial Analysis Bal Sheet'!F41,"TooLow","TooHigh"),"WrongAnswer"),NOT(_xlfn.ISFORMULA('#_Financial Analysis Bal Sheet'!F41)),"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Sheet'!F41),_xlfn.FORMULATEXT('Financial Analysis Bal Sheet'!F41),'Financial Analysis Bal Sheet'!F41),"9","#"),"8","#"),"7","#"),"6","#"),"5","#"),"4","#"),"3","#"),"2","#"),"1","#"),"0","#"),"$",""),"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Sheet'!F41),_xlfn.FORMULATEXT('Financial Analysis Bal Sheet'!F41),'Financial Analysis Bal Sheet'!F41),"9","#"),"8","#"),"7","#"),"6","#"),"5","#"),"4","#"),"3","#"),"2","#"),"1","#"),"0","#"),"$",""),"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Sheet'!F41),_xlfn.FORMULATEXT('#_Financial Analysis Bal Sheet'!F41),'#_Financial Analysis Bal Sheet'!F41),"9","#"),"8","#"),"7","#"),"6","#"),"5","#"),"4","#"),"3","#"),"2","#"),"1","#"),"0","#"),"$",""),"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Sheet'!F41),_xlfn.FORMULATEXT('#_Financial Analysis Bal Sheet'!F41),'#_Financial Analysis Bal Sheet'!F41),"9","#"),"8","#"),"7","#"),"6","#"),"5","#"),"4","#"),"3","#"),"2","#"),"1","#"),"0","#"),"$","")," ",""),",","@"),"&gt;","@"),"&lt;","@"),"=","@"),")","@"),"(","@"),"^","@"),"/","@"),"+","@"),"*","@"),"-","@"),"@#","")))/2,TRUE,FALSE),"HardCodeMsg",IF(LEN(IF(_xlfn.ISFORMULA('Financial Analysis Bal Sheet'!F41),_xlfn.FORMULATEXT('Financial Analysis Bal Sheet'!F41),'Financial Analysis Bal Sheet'!F41))-LEN(SUBSTITUTE(IF(_xlfn.ISFORMULA('Financial Analysis Bal Sheet'!F41),_xlfn.FORMULATEXT('Financial Analysis Bal Sheet'!F41),'Financial Analysis Bal Sheet'!F41),"""",""))&gt;LEN(IF(_xlfn.ISFORMULA('#_Financial Analysis Bal Sheet'!F41),_xlfn.FORMULATEXT('#_Financial Analysis Bal Sheet'!F41),'#_Financial Analysis Bal Sheet'!F41))-LEN(SUBSTITUTE(IF(_xlfn.ISFORMULA('#_Financial Analysis Bal Sheet'!F41),_xlfn.FORMULATEXT('#_Financial Analysis Bal Sheet'!F41),'#_Financial Analysis Bal Sheet'!F41),"""","")),TRUE,FALSE),"HardQuoteMsg",IF(LEN(IF(_xlfn.ISFORMULA('Financial Analysis Bal Sheet'!F41),_xlfn.FORMULATEXT('Financial Analysis Bal Sheet'!F41),'Financial Analysis Bal Sheet'!F41))-LEN(SUBSTITUTE(IF(_xlfn.ISFORMULA('Financial Analysis Bal Sheet'!F41),_xlfn.FORMULATEXT('Financial Analysis Bal Sheet'!F41),'Financial Analysis Bal Sheet'!F41),"$",""))&lt;0.5*(LEN(IF(_xlfn.ISFORMULA('#_Financial Analysis Bal Sheet'!F41),_xlfn.FORMULATEXT('#_Financial Analysis Bal Sheet'!F41),'#_Financial Analysis Bal Sheet'!F41))-LEN(SUBSTITUTE(IF(_xlfn.ISFORMULA('#_Financial Analysis Bal Sheet'!F41),_xlfn.FORMULATEXT('#_Financial Analysis Bal Sheet'!F41),'#_Financial Analysis Bal Sheet'!F41),"$",""))),TRUE,FALSE),"MissingAbsMsg",TRUE,"PerfectMsg")</f>
        <v/>
      </c>
      <c r="G41" s="193" t="str">
        <f ca="1">_xlfn.IFS(ISBLANK('Financial Analysis Bal Sheet'!G41),"",IF(NOT(ISNA('#_Financial Analysis Bal Sheet'!G41)),IF(ISNA('Financial Analysis Bal Sheet'!G41),TRUE,FALSE),FALSE),"StuNAMsg",IF(AND(ISNA('#_Financial Analysis Bal Sheet'!G41),ISNA('Financial Analysis Bal Sheet'!G41)),TRUE,FALSE),"PerfectMsg",IF(NOT(ISERROR('#_Financial Analysis Bal Sheet'!G41)),IF(ISERROR('Financial Analysis Bal Sheet'!G41),TRUE,FALSE),FALSE),"StuErrorMsg",IF(TYPE('#_Financial Analysis Bal Sheet'!G41)&lt;&gt;TYPE('Financial Analysis Bal Sheet'!G41),TRUE,FALSE),"WrongTypeMsg",IF(_xlfn.ISFORMULA('#_Financial Analysis Bal Sheet'!G41),IF(NOT(_xlfn.ISFORMULA('Financial Analysis Bal Sheet'!G41)),TRUE),FALSE),"MissingFormulaMsg",IF(NOT(AND(ISNUMBER(FIND("[",_xlfn.FORMULATEXT('#_Financial Analysis Bal Sheet'!G41))),ISNUMBER(FIND("!",_xlfn.FORMULATEXT('#_Financial Analysis Bal Sheet'!G41))))),AND(ISNUMBER(FIND("[",_xlfn.FORMULATEXT('Financial Analysis Bal Sheet'!G41))),ISNUMBER(FIND("!",_xlfn.FORMULATEXT('Financial Analysis Bal Sheet'!G41)))),FALSE),"ExternalRefsMsg",IF(ISNUMBER('#_Financial Analysis Bal Sheet'!G41),IF(ABS('#_Financial Analysis Bal Sheet'!G41-'Financial Analysis Bal Sheet'!G41)&gt;0.00001,TRUE,FALSE),IF('#_Financial Analysis Bal Sheet'!G41&lt;&gt;'Financial Analysis Bal Sheet'!G41,TRUE,FALSE)),IF(ISNUMBER('#_Financial Analysis Bal Sheet'!G41),IF('#_Financial Analysis Bal Sheet'!G41&gt;'Financial Analysis Bal Sheet'!G41,"TooLow","TooHigh"),"WrongAnswer"),NOT(_xlfn.ISFORMULA('#_Financial Analysis Bal Sheet'!G41)),"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Sheet'!G41),_xlfn.FORMULATEXT('Financial Analysis Bal Sheet'!G41),'Financial Analysis Bal Sheet'!G41),"9","#"),"8","#"),"7","#"),"6","#"),"5","#"),"4","#"),"3","#"),"2","#"),"1","#"),"0","#"),"$",""),"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Sheet'!G41),_xlfn.FORMULATEXT('Financial Analysis Bal Sheet'!G41),'Financial Analysis Bal Sheet'!G41),"9","#"),"8","#"),"7","#"),"6","#"),"5","#"),"4","#"),"3","#"),"2","#"),"1","#"),"0","#"),"$",""),"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Sheet'!G41),_xlfn.FORMULATEXT('#_Financial Analysis Bal Sheet'!G41),'#_Financial Analysis Bal Sheet'!G41),"9","#"),"8","#"),"7","#"),"6","#"),"5","#"),"4","#"),"3","#"),"2","#"),"1","#"),"0","#"),"$",""),"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Sheet'!G41),_xlfn.FORMULATEXT('#_Financial Analysis Bal Sheet'!G41),'#_Financial Analysis Bal Sheet'!G41),"9","#"),"8","#"),"7","#"),"6","#"),"5","#"),"4","#"),"3","#"),"2","#"),"1","#"),"0","#"),"$","")," ",""),",","@"),"&gt;","@"),"&lt;","@"),"=","@"),")","@"),"(","@"),"^","@"),"/","@"),"+","@"),"*","@"),"-","@"),"@#","")))/2,TRUE,FALSE),"HardCodeMsg",IF(LEN(IF(_xlfn.ISFORMULA('Financial Analysis Bal Sheet'!G41),_xlfn.FORMULATEXT('Financial Analysis Bal Sheet'!G41),'Financial Analysis Bal Sheet'!G41))-LEN(SUBSTITUTE(IF(_xlfn.ISFORMULA('Financial Analysis Bal Sheet'!G41),_xlfn.FORMULATEXT('Financial Analysis Bal Sheet'!G41),'Financial Analysis Bal Sheet'!G41),"""",""))&gt;LEN(IF(_xlfn.ISFORMULA('#_Financial Analysis Bal Sheet'!G41),_xlfn.FORMULATEXT('#_Financial Analysis Bal Sheet'!G41),'#_Financial Analysis Bal Sheet'!G41))-LEN(SUBSTITUTE(IF(_xlfn.ISFORMULA('#_Financial Analysis Bal Sheet'!G41),_xlfn.FORMULATEXT('#_Financial Analysis Bal Sheet'!G41),'#_Financial Analysis Bal Sheet'!G41),"""","")),TRUE,FALSE),"HardQuoteMsg",IF(LEN(IF(_xlfn.ISFORMULA('Financial Analysis Bal Sheet'!G41),_xlfn.FORMULATEXT('Financial Analysis Bal Sheet'!G41),'Financial Analysis Bal Sheet'!G41))-LEN(SUBSTITUTE(IF(_xlfn.ISFORMULA('Financial Analysis Bal Sheet'!G41),_xlfn.FORMULATEXT('Financial Analysis Bal Sheet'!G41),'Financial Analysis Bal Sheet'!G41),"$",""))&lt;0.5*(LEN(IF(_xlfn.ISFORMULA('#_Financial Analysis Bal Sheet'!G41),_xlfn.FORMULATEXT('#_Financial Analysis Bal Sheet'!G41),'#_Financial Analysis Bal Sheet'!G41))-LEN(SUBSTITUTE(IF(_xlfn.ISFORMULA('#_Financial Analysis Bal Sheet'!G41),_xlfn.FORMULATEXT('#_Financial Analysis Bal Sheet'!G41),'#_Financial Analysis Bal Sheet'!G41),"$",""))),TRUE,FALSE),"MissingAbsMsg",TRUE,"PerfectMsg")</f>
        <v/>
      </c>
      <c r="H41" s="194" t="str">
        <f ca="1">_xlfn.IFS(ISBLANK('Financial Analysis Bal Sheet'!H41),"",IF(NOT(ISNA('#_Financial Analysis Bal Sheet'!H41)),IF(ISNA('Financial Analysis Bal Sheet'!H41),TRUE,FALSE),FALSE),"StuNAMsg",IF(AND(ISNA('#_Financial Analysis Bal Sheet'!H41),ISNA('Financial Analysis Bal Sheet'!H41)),TRUE,FALSE),"PerfectMsg",IF(NOT(ISERROR('#_Financial Analysis Bal Sheet'!H41)),IF(ISERROR('Financial Analysis Bal Sheet'!H41),TRUE,FALSE),FALSE),"StuErrorMsg",IF(TYPE('#_Financial Analysis Bal Sheet'!H41)&lt;&gt;TYPE('Financial Analysis Bal Sheet'!H41),TRUE,FALSE),"WrongTypeMsg",IF(_xlfn.ISFORMULA('#_Financial Analysis Bal Sheet'!H41),IF(NOT(_xlfn.ISFORMULA('Financial Analysis Bal Sheet'!H41)),TRUE),FALSE),"MissingFormulaMsg",IF(NOT(AND(ISNUMBER(FIND("[",_xlfn.FORMULATEXT('#_Financial Analysis Bal Sheet'!H41))),ISNUMBER(FIND("!",_xlfn.FORMULATEXT('#_Financial Analysis Bal Sheet'!H41))))),AND(ISNUMBER(FIND("[",_xlfn.FORMULATEXT('Financial Analysis Bal Sheet'!H41))),ISNUMBER(FIND("!",_xlfn.FORMULATEXT('Financial Analysis Bal Sheet'!H41)))),FALSE),"ExternalRefsMsg",IF(ISNUMBER('#_Financial Analysis Bal Sheet'!H41),IF(ABS('#_Financial Analysis Bal Sheet'!H41-'Financial Analysis Bal Sheet'!H41)&gt;0.00001,TRUE,FALSE),IF('#_Financial Analysis Bal Sheet'!H41&lt;&gt;'Financial Analysis Bal Sheet'!H41,TRUE,FALSE)),IF(ISNUMBER('#_Financial Analysis Bal Sheet'!H41),IF('#_Financial Analysis Bal Sheet'!H41&gt;'Financial Analysis Bal Sheet'!H41,"TooLow","TooHigh"),"WrongAnswer"),NOT(_xlfn.ISFORMULA('#_Financial Analysis Bal Sheet'!H41)),"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Sheet'!H41),_xlfn.FORMULATEXT('Financial Analysis Bal Sheet'!H41),'Financial Analysis Bal Sheet'!H41),"9","#"),"8","#"),"7","#"),"6","#"),"5","#"),"4","#"),"3","#"),"2","#"),"1","#"),"0","#"),"$",""),"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Sheet'!H41),_xlfn.FORMULATEXT('Financial Analysis Bal Sheet'!H41),'Financial Analysis Bal Sheet'!H41),"9","#"),"8","#"),"7","#"),"6","#"),"5","#"),"4","#"),"3","#"),"2","#"),"1","#"),"0","#"),"$",""),"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Sheet'!H41),_xlfn.FORMULATEXT('#_Financial Analysis Bal Sheet'!H41),'#_Financial Analysis Bal Sheet'!H41),"9","#"),"8","#"),"7","#"),"6","#"),"5","#"),"4","#"),"3","#"),"2","#"),"1","#"),"0","#"),"$",""),"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Sheet'!H41),_xlfn.FORMULATEXT('#_Financial Analysis Bal Sheet'!H41),'#_Financial Analysis Bal Sheet'!H41),"9","#"),"8","#"),"7","#"),"6","#"),"5","#"),"4","#"),"3","#"),"2","#"),"1","#"),"0","#"),"$","")," ",""),",","@"),"&gt;","@"),"&lt;","@"),"=","@"),")","@"),"(","@"),"^","@"),"/","@"),"+","@"),"*","@"),"-","@"),"@#","")))/2,TRUE,FALSE),"HardCodeMsg",IF(LEN(IF(_xlfn.ISFORMULA('Financial Analysis Bal Sheet'!H41),_xlfn.FORMULATEXT('Financial Analysis Bal Sheet'!H41),'Financial Analysis Bal Sheet'!H41))-LEN(SUBSTITUTE(IF(_xlfn.ISFORMULA('Financial Analysis Bal Sheet'!H41),_xlfn.FORMULATEXT('Financial Analysis Bal Sheet'!H41),'Financial Analysis Bal Sheet'!H41),"""",""))&gt;LEN(IF(_xlfn.ISFORMULA('#_Financial Analysis Bal Sheet'!H41),_xlfn.FORMULATEXT('#_Financial Analysis Bal Sheet'!H41),'#_Financial Analysis Bal Sheet'!H41))-LEN(SUBSTITUTE(IF(_xlfn.ISFORMULA('#_Financial Analysis Bal Sheet'!H41),_xlfn.FORMULATEXT('#_Financial Analysis Bal Sheet'!H41),'#_Financial Analysis Bal Sheet'!H41),"""","")),TRUE,FALSE),"HardQuoteMsg",IF(LEN(IF(_xlfn.ISFORMULA('Financial Analysis Bal Sheet'!H41),_xlfn.FORMULATEXT('Financial Analysis Bal Sheet'!H41),'Financial Analysis Bal Sheet'!H41))-LEN(SUBSTITUTE(IF(_xlfn.ISFORMULA('Financial Analysis Bal Sheet'!H41),_xlfn.FORMULATEXT('Financial Analysis Bal Sheet'!H41),'Financial Analysis Bal Sheet'!H41),"$",""))&lt;0.5*(LEN(IF(_xlfn.ISFORMULA('#_Financial Analysis Bal Sheet'!H41),_xlfn.FORMULATEXT('#_Financial Analysis Bal Sheet'!H41),'#_Financial Analysis Bal Sheet'!H41))-LEN(SUBSTITUTE(IF(_xlfn.ISFORMULA('#_Financial Analysis Bal Sheet'!H41),_xlfn.FORMULATEXT('#_Financial Analysis Bal Sheet'!H41),'#_Financial Analysis Bal Sheet'!H41),"$",""))),TRUE,FALSE),"MissingAbsMsg",TRUE,"PerfectMsg")</f>
        <v/>
      </c>
    </row>
    <row r="42" spans="2:8" x14ac:dyDescent="0.15">
      <c r="B42" s="176">
        <v>0</v>
      </c>
      <c r="C42" s="191">
        <v>0</v>
      </c>
      <c r="D42" s="192" t="str">
        <f ca="1">_xlfn.IFS(ISBLANK('Financial Analysis Bal Sheet'!D42),"",IF(NOT(ISNA('#_Financial Analysis Bal Sheet'!D42)),IF(ISNA('Financial Analysis Bal Sheet'!D42),TRUE,FALSE),FALSE),"StuNAMsg",IF(AND(ISNA('#_Financial Analysis Bal Sheet'!D42),ISNA('Financial Analysis Bal Sheet'!D42)),TRUE,FALSE),"PerfectMsg",IF(NOT(ISERROR('#_Financial Analysis Bal Sheet'!D42)),IF(ISERROR('Financial Analysis Bal Sheet'!D42),TRUE,FALSE),FALSE),"StuErrorMsg",IF(TYPE('#_Financial Analysis Bal Sheet'!D42)&lt;&gt;TYPE('Financial Analysis Bal Sheet'!D42),TRUE,FALSE),"WrongTypeMsg",IF(_xlfn.ISFORMULA('#_Financial Analysis Bal Sheet'!D42),IF(NOT(_xlfn.ISFORMULA('Financial Analysis Bal Sheet'!D42)),TRUE),FALSE),"MissingFormulaMsg",IF(NOT(AND(ISNUMBER(FIND("[",_xlfn.FORMULATEXT('#_Financial Analysis Bal Sheet'!D42))),ISNUMBER(FIND("!",_xlfn.FORMULATEXT('#_Financial Analysis Bal Sheet'!D42))))),AND(ISNUMBER(FIND("[",_xlfn.FORMULATEXT('Financial Analysis Bal Sheet'!D42))),ISNUMBER(FIND("!",_xlfn.FORMULATEXT('Financial Analysis Bal Sheet'!D42)))),FALSE),"ExternalRefsMsg",IF(ISNUMBER('#_Financial Analysis Bal Sheet'!D42),IF(ABS('#_Financial Analysis Bal Sheet'!D42-'Financial Analysis Bal Sheet'!D42)&gt;0.00001,TRUE,FALSE),IF('#_Financial Analysis Bal Sheet'!D42&lt;&gt;'Financial Analysis Bal Sheet'!D42,TRUE,FALSE)),IF(ISNUMBER('#_Financial Analysis Bal Sheet'!D42),IF('#_Financial Analysis Bal Sheet'!D42&gt;'Financial Analysis Bal Sheet'!D42,"TooLow","TooHigh"),"WrongAnswer"),NOT(_xlfn.ISFORMULA('#_Financial Analysis Bal Sheet'!D42)),"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Sheet'!D42),_xlfn.FORMULATEXT('Financial Analysis Bal Sheet'!D42),'Financial Analysis Bal Sheet'!D42),"9","#"),"8","#"),"7","#"),"6","#"),"5","#"),"4","#"),"3","#"),"2","#"),"1","#"),"0","#"),"$",""),"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Sheet'!D42),_xlfn.FORMULATEXT('Financial Analysis Bal Sheet'!D42),'Financial Analysis Bal Sheet'!D42),"9","#"),"8","#"),"7","#"),"6","#"),"5","#"),"4","#"),"3","#"),"2","#"),"1","#"),"0","#"),"$",""),"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Sheet'!D42),_xlfn.FORMULATEXT('#_Financial Analysis Bal Sheet'!D42),'#_Financial Analysis Bal Sheet'!D42),"9","#"),"8","#"),"7","#"),"6","#"),"5","#"),"4","#"),"3","#"),"2","#"),"1","#"),"0","#"),"$",""),"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Sheet'!D42),_xlfn.FORMULATEXT('#_Financial Analysis Bal Sheet'!D42),'#_Financial Analysis Bal Sheet'!D42),"9","#"),"8","#"),"7","#"),"6","#"),"5","#"),"4","#"),"3","#"),"2","#"),"1","#"),"0","#"),"$","")," ",""),",","@"),"&gt;","@"),"&lt;","@"),"=","@"),")","@"),"(","@"),"^","@"),"/","@"),"+","@"),"*","@"),"-","@"),"@#","")))/2,TRUE,FALSE),"HardCodeMsg",IF(LEN(IF(_xlfn.ISFORMULA('Financial Analysis Bal Sheet'!D42),_xlfn.FORMULATEXT('Financial Analysis Bal Sheet'!D42),'Financial Analysis Bal Sheet'!D42))-LEN(SUBSTITUTE(IF(_xlfn.ISFORMULA('Financial Analysis Bal Sheet'!D42),_xlfn.FORMULATEXT('Financial Analysis Bal Sheet'!D42),'Financial Analysis Bal Sheet'!D42),"""",""))&gt;LEN(IF(_xlfn.ISFORMULA('#_Financial Analysis Bal Sheet'!D42),_xlfn.FORMULATEXT('#_Financial Analysis Bal Sheet'!D42),'#_Financial Analysis Bal Sheet'!D42))-LEN(SUBSTITUTE(IF(_xlfn.ISFORMULA('#_Financial Analysis Bal Sheet'!D42),_xlfn.FORMULATEXT('#_Financial Analysis Bal Sheet'!D42),'#_Financial Analysis Bal Sheet'!D42),"""","")),TRUE,FALSE),"HardQuoteMsg",IF(LEN(IF(_xlfn.ISFORMULA('Financial Analysis Bal Sheet'!D42),_xlfn.FORMULATEXT('Financial Analysis Bal Sheet'!D42),'Financial Analysis Bal Sheet'!D42))-LEN(SUBSTITUTE(IF(_xlfn.ISFORMULA('Financial Analysis Bal Sheet'!D42),_xlfn.FORMULATEXT('Financial Analysis Bal Sheet'!D42),'Financial Analysis Bal Sheet'!D42),"$",""))&lt;0.5*(LEN(IF(_xlfn.ISFORMULA('#_Financial Analysis Bal Sheet'!D42),_xlfn.FORMULATEXT('#_Financial Analysis Bal Sheet'!D42),'#_Financial Analysis Bal Sheet'!D42))-LEN(SUBSTITUTE(IF(_xlfn.ISFORMULA('#_Financial Analysis Bal Sheet'!D42),_xlfn.FORMULATEXT('#_Financial Analysis Bal Sheet'!D42),'#_Financial Analysis Bal Sheet'!D42),"$",""))),TRUE,FALSE),"MissingAbsMsg",TRUE,"PerfectMsg")</f>
        <v/>
      </c>
      <c r="E42" s="191">
        <v>0</v>
      </c>
      <c r="F42" s="192" t="str">
        <f ca="1">_xlfn.IFS(ISBLANK('Financial Analysis Bal Sheet'!F42),"",IF(NOT(ISNA('#_Financial Analysis Bal Sheet'!F42)),IF(ISNA('Financial Analysis Bal Sheet'!F42),TRUE,FALSE),FALSE),"StuNAMsg",IF(AND(ISNA('#_Financial Analysis Bal Sheet'!F42),ISNA('Financial Analysis Bal Sheet'!F42)),TRUE,FALSE),"PerfectMsg",IF(NOT(ISERROR('#_Financial Analysis Bal Sheet'!F42)),IF(ISERROR('Financial Analysis Bal Sheet'!F42),TRUE,FALSE),FALSE),"StuErrorMsg",IF(TYPE('#_Financial Analysis Bal Sheet'!F42)&lt;&gt;TYPE('Financial Analysis Bal Sheet'!F42),TRUE,FALSE),"WrongTypeMsg",IF(_xlfn.ISFORMULA('#_Financial Analysis Bal Sheet'!F42),IF(NOT(_xlfn.ISFORMULA('Financial Analysis Bal Sheet'!F42)),TRUE),FALSE),"MissingFormulaMsg",IF(NOT(AND(ISNUMBER(FIND("[",_xlfn.FORMULATEXT('#_Financial Analysis Bal Sheet'!F42))),ISNUMBER(FIND("!",_xlfn.FORMULATEXT('#_Financial Analysis Bal Sheet'!F42))))),AND(ISNUMBER(FIND("[",_xlfn.FORMULATEXT('Financial Analysis Bal Sheet'!F42))),ISNUMBER(FIND("!",_xlfn.FORMULATEXT('Financial Analysis Bal Sheet'!F42)))),FALSE),"ExternalRefsMsg",IF(ISNUMBER('#_Financial Analysis Bal Sheet'!F42),IF(ABS('#_Financial Analysis Bal Sheet'!F42-'Financial Analysis Bal Sheet'!F42)&gt;0.00001,TRUE,FALSE),IF('#_Financial Analysis Bal Sheet'!F42&lt;&gt;'Financial Analysis Bal Sheet'!F42,TRUE,FALSE)),IF(ISNUMBER('#_Financial Analysis Bal Sheet'!F42),IF('#_Financial Analysis Bal Sheet'!F42&gt;'Financial Analysis Bal Sheet'!F42,"TooLow","TooHigh"),"WrongAnswer"),NOT(_xlfn.ISFORMULA('#_Financial Analysis Bal Sheet'!F42)),"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Sheet'!F42),_xlfn.FORMULATEXT('Financial Analysis Bal Sheet'!F42),'Financial Analysis Bal Sheet'!F42),"9","#"),"8","#"),"7","#"),"6","#"),"5","#"),"4","#"),"3","#"),"2","#"),"1","#"),"0","#"),"$",""),"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Sheet'!F42),_xlfn.FORMULATEXT('Financial Analysis Bal Sheet'!F42),'Financial Analysis Bal Sheet'!F42),"9","#"),"8","#"),"7","#"),"6","#"),"5","#"),"4","#"),"3","#"),"2","#"),"1","#"),"0","#"),"$",""),"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Sheet'!F42),_xlfn.FORMULATEXT('#_Financial Analysis Bal Sheet'!F42),'#_Financial Analysis Bal Sheet'!F42),"9","#"),"8","#"),"7","#"),"6","#"),"5","#"),"4","#"),"3","#"),"2","#"),"1","#"),"0","#"),"$",""),"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Sheet'!F42),_xlfn.FORMULATEXT('#_Financial Analysis Bal Sheet'!F42),'#_Financial Analysis Bal Sheet'!F42),"9","#"),"8","#"),"7","#"),"6","#"),"5","#"),"4","#"),"3","#"),"2","#"),"1","#"),"0","#"),"$","")," ",""),",","@"),"&gt;","@"),"&lt;","@"),"=","@"),")","@"),"(","@"),"^","@"),"/","@"),"+","@"),"*","@"),"-","@"),"@#","")))/2,TRUE,FALSE),"HardCodeMsg",IF(LEN(IF(_xlfn.ISFORMULA('Financial Analysis Bal Sheet'!F42),_xlfn.FORMULATEXT('Financial Analysis Bal Sheet'!F42),'Financial Analysis Bal Sheet'!F42))-LEN(SUBSTITUTE(IF(_xlfn.ISFORMULA('Financial Analysis Bal Sheet'!F42),_xlfn.FORMULATEXT('Financial Analysis Bal Sheet'!F42),'Financial Analysis Bal Sheet'!F42),"""",""))&gt;LEN(IF(_xlfn.ISFORMULA('#_Financial Analysis Bal Sheet'!F42),_xlfn.FORMULATEXT('#_Financial Analysis Bal Sheet'!F42),'#_Financial Analysis Bal Sheet'!F42))-LEN(SUBSTITUTE(IF(_xlfn.ISFORMULA('#_Financial Analysis Bal Sheet'!F42),_xlfn.FORMULATEXT('#_Financial Analysis Bal Sheet'!F42),'#_Financial Analysis Bal Sheet'!F42),"""","")),TRUE,FALSE),"HardQuoteMsg",IF(LEN(IF(_xlfn.ISFORMULA('Financial Analysis Bal Sheet'!F42),_xlfn.FORMULATEXT('Financial Analysis Bal Sheet'!F42),'Financial Analysis Bal Sheet'!F42))-LEN(SUBSTITUTE(IF(_xlfn.ISFORMULA('Financial Analysis Bal Sheet'!F42),_xlfn.FORMULATEXT('Financial Analysis Bal Sheet'!F42),'Financial Analysis Bal Sheet'!F42),"$",""))&lt;0.5*(LEN(IF(_xlfn.ISFORMULA('#_Financial Analysis Bal Sheet'!F42),_xlfn.FORMULATEXT('#_Financial Analysis Bal Sheet'!F42),'#_Financial Analysis Bal Sheet'!F42))-LEN(SUBSTITUTE(IF(_xlfn.ISFORMULA('#_Financial Analysis Bal Sheet'!F42),_xlfn.FORMULATEXT('#_Financial Analysis Bal Sheet'!F42),'#_Financial Analysis Bal Sheet'!F42),"$",""))),TRUE,FALSE),"MissingAbsMsg",TRUE,"PerfectMsg")</f>
        <v/>
      </c>
      <c r="G42" s="193" t="str">
        <f ca="1">_xlfn.IFS(ISBLANK('Financial Analysis Bal Sheet'!G42),"",IF(NOT(ISNA('#_Financial Analysis Bal Sheet'!G42)),IF(ISNA('Financial Analysis Bal Sheet'!G42),TRUE,FALSE),FALSE),"StuNAMsg",IF(AND(ISNA('#_Financial Analysis Bal Sheet'!G42),ISNA('Financial Analysis Bal Sheet'!G42)),TRUE,FALSE),"PerfectMsg",IF(NOT(ISERROR('#_Financial Analysis Bal Sheet'!G42)),IF(ISERROR('Financial Analysis Bal Sheet'!G42),TRUE,FALSE),FALSE),"StuErrorMsg",IF(TYPE('#_Financial Analysis Bal Sheet'!G42)&lt;&gt;TYPE('Financial Analysis Bal Sheet'!G42),TRUE,FALSE),"WrongTypeMsg",IF(_xlfn.ISFORMULA('#_Financial Analysis Bal Sheet'!G42),IF(NOT(_xlfn.ISFORMULA('Financial Analysis Bal Sheet'!G42)),TRUE),FALSE),"MissingFormulaMsg",IF(NOT(AND(ISNUMBER(FIND("[",_xlfn.FORMULATEXT('#_Financial Analysis Bal Sheet'!G42))),ISNUMBER(FIND("!",_xlfn.FORMULATEXT('#_Financial Analysis Bal Sheet'!G42))))),AND(ISNUMBER(FIND("[",_xlfn.FORMULATEXT('Financial Analysis Bal Sheet'!G42))),ISNUMBER(FIND("!",_xlfn.FORMULATEXT('Financial Analysis Bal Sheet'!G42)))),FALSE),"ExternalRefsMsg",IF(ISNUMBER('#_Financial Analysis Bal Sheet'!G42),IF(ABS('#_Financial Analysis Bal Sheet'!G42-'Financial Analysis Bal Sheet'!G42)&gt;0.00001,TRUE,FALSE),IF('#_Financial Analysis Bal Sheet'!G42&lt;&gt;'Financial Analysis Bal Sheet'!G42,TRUE,FALSE)),IF(ISNUMBER('#_Financial Analysis Bal Sheet'!G42),IF('#_Financial Analysis Bal Sheet'!G42&gt;'Financial Analysis Bal Sheet'!G42,"TooLow","TooHigh"),"WrongAnswer"),NOT(_xlfn.ISFORMULA('#_Financial Analysis Bal Sheet'!G42)),"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Sheet'!G42),_xlfn.FORMULATEXT('Financial Analysis Bal Sheet'!G42),'Financial Analysis Bal Sheet'!G42),"9","#"),"8","#"),"7","#"),"6","#"),"5","#"),"4","#"),"3","#"),"2","#"),"1","#"),"0","#"),"$",""),"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Sheet'!G42),_xlfn.FORMULATEXT('Financial Analysis Bal Sheet'!G42),'Financial Analysis Bal Sheet'!G42),"9","#"),"8","#"),"7","#"),"6","#"),"5","#"),"4","#"),"3","#"),"2","#"),"1","#"),"0","#"),"$",""),"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Sheet'!G42),_xlfn.FORMULATEXT('#_Financial Analysis Bal Sheet'!G42),'#_Financial Analysis Bal Sheet'!G42),"9","#"),"8","#"),"7","#"),"6","#"),"5","#"),"4","#"),"3","#"),"2","#"),"1","#"),"0","#"),"$",""),"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Sheet'!G42),_xlfn.FORMULATEXT('#_Financial Analysis Bal Sheet'!G42),'#_Financial Analysis Bal Sheet'!G42),"9","#"),"8","#"),"7","#"),"6","#"),"5","#"),"4","#"),"3","#"),"2","#"),"1","#"),"0","#"),"$","")," ",""),",","@"),"&gt;","@"),"&lt;","@"),"=","@"),")","@"),"(","@"),"^","@"),"/","@"),"+","@"),"*","@"),"-","@"),"@#","")))/2,TRUE,FALSE),"HardCodeMsg",IF(LEN(IF(_xlfn.ISFORMULA('Financial Analysis Bal Sheet'!G42),_xlfn.FORMULATEXT('Financial Analysis Bal Sheet'!G42),'Financial Analysis Bal Sheet'!G42))-LEN(SUBSTITUTE(IF(_xlfn.ISFORMULA('Financial Analysis Bal Sheet'!G42),_xlfn.FORMULATEXT('Financial Analysis Bal Sheet'!G42),'Financial Analysis Bal Sheet'!G42),"""",""))&gt;LEN(IF(_xlfn.ISFORMULA('#_Financial Analysis Bal Sheet'!G42),_xlfn.FORMULATEXT('#_Financial Analysis Bal Sheet'!G42),'#_Financial Analysis Bal Sheet'!G42))-LEN(SUBSTITUTE(IF(_xlfn.ISFORMULA('#_Financial Analysis Bal Sheet'!G42),_xlfn.FORMULATEXT('#_Financial Analysis Bal Sheet'!G42),'#_Financial Analysis Bal Sheet'!G42),"""","")),TRUE,FALSE),"HardQuoteMsg",IF(LEN(IF(_xlfn.ISFORMULA('Financial Analysis Bal Sheet'!G42),_xlfn.FORMULATEXT('Financial Analysis Bal Sheet'!G42),'Financial Analysis Bal Sheet'!G42))-LEN(SUBSTITUTE(IF(_xlfn.ISFORMULA('Financial Analysis Bal Sheet'!G42),_xlfn.FORMULATEXT('Financial Analysis Bal Sheet'!G42),'Financial Analysis Bal Sheet'!G42),"$",""))&lt;0.5*(LEN(IF(_xlfn.ISFORMULA('#_Financial Analysis Bal Sheet'!G42),_xlfn.FORMULATEXT('#_Financial Analysis Bal Sheet'!G42),'#_Financial Analysis Bal Sheet'!G42))-LEN(SUBSTITUTE(IF(_xlfn.ISFORMULA('#_Financial Analysis Bal Sheet'!G42),_xlfn.FORMULATEXT('#_Financial Analysis Bal Sheet'!G42),'#_Financial Analysis Bal Sheet'!G42),"$",""))),TRUE,FALSE),"MissingAbsMsg",TRUE,"PerfectMsg")</f>
        <v/>
      </c>
      <c r="H42" s="194" t="str">
        <f ca="1">_xlfn.IFS(ISBLANK('Financial Analysis Bal Sheet'!H42),"",IF(NOT(ISNA('#_Financial Analysis Bal Sheet'!H42)),IF(ISNA('Financial Analysis Bal Sheet'!H42),TRUE,FALSE),FALSE),"StuNAMsg",IF(AND(ISNA('#_Financial Analysis Bal Sheet'!H42),ISNA('Financial Analysis Bal Sheet'!H42)),TRUE,FALSE),"PerfectMsg",IF(NOT(ISERROR('#_Financial Analysis Bal Sheet'!H42)),IF(ISERROR('Financial Analysis Bal Sheet'!H42),TRUE,FALSE),FALSE),"StuErrorMsg",IF(TYPE('#_Financial Analysis Bal Sheet'!H42)&lt;&gt;TYPE('Financial Analysis Bal Sheet'!H42),TRUE,FALSE),"WrongTypeMsg",IF(_xlfn.ISFORMULA('#_Financial Analysis Bal Sheet'!H42),IF(NOT(_xlfn.ISFORMULA('Financial Analysis Bal Sheet'!H42)),TRUE),FALSE),"MissingFormulaMsg",IF(NOT(AND(ISNUMBER(FIND("[",_xlfn.FORMULATEXT('#_Financial Analysis Bal Sheet'!H42))),ISNUMBER(FIND("!",_xlfn.FORMULATEXT('#_Financial Analysis Bal Sheet'!H42))))),AND(ISNUMBER(FIND("[",_xlfn.FORMULATEXT('Financial Analysis Bal Sheet'!H42))),ISNUMBER(FIND("!",_xlfn.FORMULATEXT('Financial Analysis Bal Sheet'!H42)))),FALSE),"ExternalRefsMsg",IF(ISNUMBER('#_Financial Analysis Bal Sheet'!H42),IF(ABS('#_Financial Analysis Bal Sheet'!H42-'Financial Analysis Bal Sheet'!H42)&gt;0.00001,TRUE,FALSE),IF('#_Financial Analysis Bal Sheet'!H42&lt;&gt;'Financial Analysis Bal Sheet'!H42,TRUE,FALSE)),IF(ISNUMBER('#_Financial Analysis Bal Sheet'!H42),IF('#_Financial Analysis Bal Sheet'!H42&gt;'Financial Analysis Bal Sheet'!H42,"TooLow","TooHigh"),"WrongAnswer"),NOT(_xlfn.ISFORMULA('#_Financial Analysis Bal Sheet'!H42)),"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Sheet'!H42),_xlfn.FORMULATEXT('Financial Analysis Bal Sheet'!H42),'Financial Analysis Bal Sheet'!H42),"9","#"),"8","#"),"7","#"),"6","#"),"5","#"),"4","#"),"3","#"),"2","#"),"1","#"),"0","#"),"$",""),"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Sheet'!H42),_xlfn.FORMULATEXT('Financial Analysis Bal Sheet'!H42),'Financial Analysis Bal Sheet'!H42),"9","#"),"8","#"),"7","#"),"6","#"),"5","#"),"4","#"),"3","#"),"2","#"),"1","#"),"0","#"),"$",""),"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Sheet'!H42),_xlfn.FORMULATEXT('#_Financial Analysis Bal Sheet'!H42),'#_Financial Analysis Bal Sheet'!H42),"9","#"),"8","#"),"7","#"),"6","#"),"5","#"),"4","#"),"3","#"),"2","#"),"1","#"),"0","#"),"$",""),"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Sheet'!H42),_xlfn.FORMULATEXT('#_Financial Analysis Bal Sheet'!H42),'#_Financial Analysis Bal Sheet'!H42),"9","#"),"8","#"),"7","#"),"6","#"),"5","#"),"4","#"),"3","#"),"2","#"),"1","#"),"0","#"),"$","")," ",""),",","@"),"&gt;","@"),"&lt;","@"),"=","@"),")","@"),"(","@"),"^","@"),"/","@"),"+","@"),"*","@"),"-","@"),"@#","")))/2,TRUE,FALSE),"HardCodeMsg",IF(LEN(IF(_xlfn.ISFORMULA('Financial Analysis Bal Sheet'!H42),_xlfn.FORMULATEXT('Financial Analysis Bal Sheet'!H42),'Financial Analysis Bal Sheet'!H42))-LEN(SUBSTITUTE(IF(_xlfn.ISFORMULA('Financial Analysis Bal Sheet'!H42),_xlfn.FORMULATEXT('Financial Analysis Bal Sheet'!H42),'Financial Analysis Bal Sheet'!H42),"""",""))&gt;LEN(IF(_xlfn.ISFORMULA('#_Financial Analysis Bal Sheet'!H42),_xlfn.FORMULATEXT('#_Financial Analysis Bal Sheet'!H42),'#_Financial Analysis Bal Sheet'!H42))-LEN(SUBSTITUTE(IF(_xlfn.ISFORMULA('#_Financial Analysis Bal Sheet'!H42),_xlfn.FORMULATEXT('#_Financial Analysis Bal Sheet'!H42),'#_Financial Analysis Bal Sheet'!H42),"""","")),TRUE,FALSE),"HardQuoteMsg",IF(LEN(IF(_xlfn.ISFORMULA('Financial Analysis Bal Sheet'!H42),_xlfn.FORMULATEXT('Financial Analysis Bal Sheet'!H42),'Financial Analysis Bal Sheet'!H42))-LEN(SUBSTITUTE(IF(_xlfn.ISFORMULA('Financial Analysis Bal Sheet'!H42),_xlfn.FORMULATEXT('Financial Analysis Bal Sheet'!H42),'Financial Analysis Bal Sheet'!H42),"$",""))&lt;0.5*(LEN(IF(_xlfn.ISFORMULA('#_Financial Analysis Bal Sheet'!H42),_xlfn.FORMULATEXT('#_Financial Analysis Bal Sheet'!H42),'#_Financial Analysis Bal Sheet'!H42))-LEN(SUBSTITUTE(IF(_xlfn.ISFORMULA('#_Financial Analysis Bal Sheet'!H42),_xlfn.FORMULATEXT('#_Financial Analysis Bal Sheet'!H42),'#_Financial Analysis Bal Sheet'!H42),"$",""))),TRUE,FALSE),"MissingAbsMsg",TRUE,"PerfectMsg")</f>
        <v/>
      </c>
    </row>
    <row r="43" spans="2:8" x14ac:dyDescent="0.15">
      <c r="B43" s="176">
        <v>0</v>
      </c>
      <c r="C43" s="191">
        <v>0</v>
      </c>
      <c r="D43" s="192" t="str">
        <f ca="1">_xlfn.IFS(ISBLANK('Financial Analysis Bal Sheet'!D43),"",IF(NOT(ISNA('#_Financial Analysis Bal Sheet'!D43)),IF(ISNA('Financial Analysis Bal Sheet'!D43),TRUE,FALSE),FALSE),"StuNAMsg",IF(AND(ISNA('#_Financial Analysis Bal Sheet'!D43),ISNA('Financial Analysis Bal Sheet'!D43)),TRUE,FALSE),"PerfectMsg",IF(NOT(ISERROR('#_Financial Analysis Bal Sheet'!D43)),IF(ISERROR('Financial Analysis Bal Sheet'!D43),TRUE,FALSE),FALSE),"StuErrorMsg",IF(TYPE('#_Financial Analysis Bal Sheet'!D43)&lt;&gt;TYPE('Financial Analysis Bal Sheet'!D43),TRUE,FALSE),"WrongTypeMsg",IF(_xlfn.ISFORMULA('#_Financial Analysis Bal Sheet'!D43),IF(NOT(_xlfn.ISFORMULA('Financial Analysis Bal Sheet'!D43)),TRUE),FALSE),"MissingFormulaMsg",IF(NOT(AND(ISNUMBER(FIND("[",_xlfn.FORMULATEXT('#_Financial Analysis Bal Sheet'!D43))),ISNUMBER(FIND("!",_xlfn.FORMULATEXT('#_Financial Analysis Bal Sheet'!D43))))),AND(ISNUMBER(FIND("[",_xlfn.FORMULATEXT('Financial Analysis Bal Sheet'!D43))),ISNUMBER(FIND("!",_xlfn.FORMULATEXT('Financial Analysis Bal Sheet'!D43)))),FALSE),"ExternalRefsMsg",IF(ISNUMBER('#_Financial Analysis Bal Sheet'!D43),IF(ABS('#_Financial Analysis Bal Sheet'!D43-'Financial Analysis Bal Sheet'!D43)&gt;0.00001,TRUE,FALSE),IF('#_Financial Analysis Bal Sheet'!D43&lt;&gt;'Financial Analysis Bal Sheet'!D43,TRUE,FALSE)),IF(ISNUMBER('#_Financial Analysis Bal Sheet'!D43),IF('#_Financial Analysis Bal Sheet'!D43&gt;'Financial Analysis Bal Sheet'!D43,"TooLow","TooHigh"),"WrongAnswer"),NOT(_xlfn.ISFORMULA('#_Financial Analysis Bal Sheet'!D43)),"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Sheet'!D43),_xlfn.FORMULATEXT('Financial Analysis Bal Sheet'!D43),'Financial Analysis Bal Sheet'!D43),"9","#"),"8","#"),"7","#"),"6","#"),"5","#"),"4","#"),"3","#"),"2","#"),"1","#"),"0","#"),"$",""),"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Sheet'!D43),_xlfn.FORMULATEXT('Financial Analysis Bal Sheet'!D43),'Financial Analysis Bal Sheet'!D43),"9","#"),"8","#"),"7","#"),"6","#"),"5","#"),"4","#"),"3","#"),"2","#"),"1","#"),"0","#"),"$",""),"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Sheet'!D43),_xlfn.FORMULATEXT('#_Financial Analysis Bal Sheet'!D43),'#_Financial Analysis Bal Sheet'!D43),"9","#"),"8","#"),"7","#"),"6","#"),"5","#"),"4","#"),"3","#"),"2","#"),"1","#"),"0","#"),"$",""),"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Sheet'!D43),_xlfn.FORMULATEXT('#_Financial Analysis Bal Sheet'!D43),'#_Financial Analysis Bal Sheet'!D43),"9","#"),"8","#"),"7","#"),"6","#"),"5","#"),"4","#"),"3","#"),"2","#"),"1","#"),"0","#"),"$","")," ",""),",","@"),"&gt;","@"),"&lt;","@"),"=","@"),")","@"),"(","@"),"^","@"),"/","@"),"+","@"),"*","@"),"-","@"),"@#","")))/2,TRUE,FALSE),"HardCodeMsg",IF(LEN(IF(_xlfn.ISFORMULA('Financial Analysis Bal Sheet'!D43),_xlfn.FORMULATEXT('Financial Analysis Bal Sheet'!D43),'Financial Analysis Bal Sheet'!D43))-LEN(SUBSTITUTE(IF(_xlfn.ISFORMULA('Financial Analysis Bal Sheet'!D43),_xlfn.FORMULATEXT('Financial Analysis Bal Sheet'!D43),'Financial Analysis Bal Sheet'!D43),"""",""))&gt;LEN(IF(_xlfn.ISFORMULA('#_Financial Analysis Bal Sheet'!D43),_xlfn.FORMULATEXT('#_Financial Analysis Bal Sheet'!D43),'#_Financial Analysis Bal Sheet'!D43))-LEN(SUBSTITUTE(IF(_xlfn.ISFORMULA('#_Financial Analysis Bal Sheet'!D43),_xlfn.FORMULATEXT('#_Financial Analysis Bal Sheet'!D43),'#_Financial Analysis Bal Sheet'!D43),"""","")),TRUE,FALSE),"HardQuoteMsg",IF(LEN(IF(_xlfn.ISFORMULA('Financial Analysis Bal Sheet'!D43),_xlfn.FORMULATEXT('Financial Analysis Bal Sheet'!D43),'Financial Analysis Bal Sheet'!D43))-LEN(SUBSTITUTE(IF(_xlfn.ISFORMULA('Financial Analysis Bal Sheet'!D43),_xlfn.FORMULATEXT('Financial Analysis Bal Sheet'!D43),'Financial Analysis Bal Sheet'!D43),"$",""))&lt;0.5*(LEN(IF(_xlfn.ISFORMULA('#_Financial Analysis Bal Sheet'!D43),_xlfn.FORMULATEXT('#_Financial Analysis Bal Sheet'!D43),'#_Financial Analysis Bal Sheet'!D43))-LEN(SUBSTITUTE(IF(_xlfn.ISFORMULA('#_Financial Analysis Bal Sheet'!D43),_xlfn.FORMULATEXT('#_Financial Analysis Bal Sheet'!D43),'#_Financial Analysis Bal Sheet'!D43),"$",""))),TRUE,FALSE),"MissingAbsMsg",TRUE,"PerfectMsg")</f>
        <v/>
      </c>
      <c r="E43" s="191">
        <v>0</v>
      </c>
      <c r="F43" s="192" t="str">
        <f ca="1">_xlfn.IFS(ISBLANK('Financial Analysis Bal Sheet'!F43),"",IF(NOT(ISNA('#_Financial Analysis Bal Sheet'!F43)),IF(ISNA('Financial Analysis Bal Sheet'!F43),TRUE,FALSE),FALSE),"StuNAMsg",IF(AND(ISNA('#_Financial Analysis Bal Sheet'!F43),ISNA('Financial Analysis Bal Sheet'!F43)),TRUE,FALSE),"PerfectMsg",IF(NOT(ISERROR('#_Financial Analysis Bal Sheet'!F43)),IF(ISERROR('Financial Analysis Bal Sheet'!F43),TRUE,FALSE),FALSE),"StuErrorMsg",IF(TYPE('#_Financial Analysis Bal Sheet'!F43)&lt;&gt;TYPE('Financial Analysis Bal Sheet'!F43),TRUE,FALSE),"WrongTypeMsg",IF(_xlfn.ISFORMULA('#_Financial Analysis Bal Sheet'!F43),IF(NOT(_xlfn.ISFORMULA('Financial Analysis Bal Sheet'!F43)),TRUE),FALSE),"MissingFormulaMsg",IF(NOT(AND(ISNUMBER(FIND("[",_xlfn.FORMULATEXT('#_Financial Analysis Bal Sheet'!F43))),ISNUMBER(FIND("!",_xlfn.FORMULATEXT('#_Financial Analysis Bal Sheet'!F43))))),AND(ISNUMBER(FIND("[",_xlfn.FORMULATEXT('Financial Analysis Bal Sheet'!F43))),ISNUMBER(FIND("!",_xlfn.FORMULATEXT('Financial Analysis Bal Sheet'!F43)))),FALSE),"ExternalRefsMsg",IF(ISNUMBER('#_Financial Analysis Bal Sheet'!F43),IF(ABS('#_Financial Analysis Bal Sheet'!F43-'Financial Analysis Bal Sheet'!F43)&gt;0.00001,TRUE,FALSE),IF('#_Financial Analysis Bal Sheet'!F43&lt;&gt;'Financial Analysis Bal Sheet'!F43,TRUE,FALSE)),IF(ISNUMBER('#_Financial Analysis Bal Sheet'!F43),IF('#_Financial Analysis Bal Sheet'!F43&gt;'Financial Analysis Bal Sheet'!F43,"TooLow","TooHigh"),"WrongAnswer"),NOT(_xlfn.ISFORMULA('#_Financial Analysis Bal Sheet'!F43)),"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Sheet'!F43),_xlfn.FORMULATEXT('Financial Analysis Bal Sheet'!F43),'Financial Analysis Bal Sheet'!F43),"9","#"),"8","#"),"7","#"),"6","#"),"5","#"),"4","#"),"3","#"),"2","#"),"1","#"),"0","#"),"$",""),"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Sheet'!F43),_xlfn.FORMULATEXT('Financial Analysis Bal Sheet'!F43),'Financial Analysis Bal Sheet'!F43),"9","#"),"8","#"),"7","#"),"6","#"),"5","#"),"4","#"),"3","#"),"2","#"),"1","#"),"0","#"),"$",""),"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Sheet'!F43),_xlfn.FORMULATEXT('#_Financial Analysis Bal Sheet'!F43),'#_Financial Analysis Bal Sheet'!F43),"9","#"),"8","#"),"7","#"),"6","#"),"5","#"),"4","#"),"3","#"),"2","#"),"1","#"),"0","#"),"$",""),"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Sheet'!F43),_xlfn.FORMULATEXT('#_Financial Analysis Bal Sheet'!F43),'#_Financial Analysis Bal Sheet'!F43),"9","#"),"8","#"),"7","#"),"6","#"),"5","#"),"4","#"),"3","#"),"2","#"),"1","#"),"0","#"),"$","")," ",""),",","@"),"&gt;","@"),"&lt;","@"),"=","@"),")","@"),"(","@"),"^","@"),"/","@"),"+","@"),"*","@"),"-","@"),"@#","")))/2,TRUE,FALSE),"HardCodeMsg",IF(LEN(IF(_xlfn.ISFORMULA('Financial Analysis Bal Sheet'!F43),_xlfn.FORMULATEXT('Financial Analysis Bal Sheet'!F43),'Financial Analysis Bal Sheet'!F43))-LEN(SUBSTITUTE(IF(_xlfn.ISFORMULA('Financial Analysis Bal Sheet'!F43),_xlfn.FORMULATEXT('Financial Analysis Bal Sheet'!F43),'Financial Analysis Bal Sheet'!F43),"""",""))&gt;LEN(IF(_xlfn.ISFORMULA('#_Financial Analysis Bal Sheet'!F43),_xlfn.FORMULATEXT('#_Financial Analysis Bal Sheet'!F43),'#_Financial Analysis Bal Sheet'!F43))-LEN(SUBSTITUTE(IF(_xlfn.ISFORMULA('#_Financial Analysis Bal Sheet'!F43),_xlfn.FORMULATEXT('#_Financial Analysis Bal Sheet'!F43),'#_Financial Analysis Bal Sheet'!F43),"""","")),TRUE,FALSE),"HardQuoteMsg",IF(LEN(IF(_xlfn.ISFORMULA('Financial Analysis Bal Sheet'!F43),_xlfn.FORMULATEXT('Financial Analysis Bal Sheet'!F43),'Financial Analysis Bal Sheet'!F43))-LEN(SUBSTITUTE(IF(_xlfn.ISFORMULA('Financial Analysis Bal Sheet'!F43),_xlfn.FORMULATEXT('Financial Analysis Bal Sheet'!F43),'Financial Analysis Bal Sheet'!F43),"$",""))&lt;0.5*(LEN(IF(_xlfn.ISFORMULA('#_Financial Analysis Bal Sheet'!F43),_xlfn.FORMULATEXT('#_Financial Analysis Bal Sheet'!F43),'#_Financial Analysis Bal Sheet'!F43))-LEN(SUBSTITUTE(IF(_xlfn.ISFORMULA('#_Financial Analysis Bal Sheet'!F43),_xlfn.FORMULATEXT('#_Financial Analysis Bal Sheet'!F43),'#_Financial Analysis Bal Sheet'!F43),"$",""))),TRUE,FALSE),"MissingAbsMsg",TRUE,"PerfectMsg")</f>
        <v/>
      </c>
      <c r="G43" s="193" t="str">
        <f ca="1">_xlfn.IFS(ISBLANK('Financial Analysis Bal Sheet'!G43),"",IF(NOT(ISNA('#_Financial Analysis Bal Sheet'!G43)),IF(ISNA('Financial Analysis Bal Sheet'!G43),TRUE,FALSE),FALSE),"StuNAMsg",IF(AND(ISNA('#_Financial Analysis Bal Sheet'!G43),ISNA('Financial Analysis Bal Sheet'!G43)),TRUE,FALSE),"PerfectMsg",IF(NOT(ISERROR('#_Financial Analysis Bal Sheet'!G43)),IF(ISERROR('Financial Analysis Bal Sheet'!G43),TRUE,FALSE),FALSE),"StuErrorMsg",IF(TYPE('#_Financial Analysis Bal Sheet'!G43)&lt;&gt;TYPE('Financial Analysis Bal Sheet'!G43),TRUE,FALSE),"WrongTypeMsg",IF(_xlfn.ISFORMULA('#_Financial Analysis Bal Sheet'!G43),IF(NOT(_xlfn.ISFORMULA('Financial Analysis Bal Sheet'!G43)),TRUE),FALSE),"MissingFormulaMsg",IF(NOT(AND(ISNUMBER(FIND("[",_xlfn.FORMULATEXT('#_Financial Analysis Bal Sheet'!G43))),ISNUMBER(FIND("!",_xlfn.FORMULATEXT('#_Financial Analysis Bal Sheet'!G43))))),AND(ISNUMBER(FIND("[",_xlfn.FORMULATEXT('Financial Analysis Bal Sheet'!G43))),ISNUMBER(FIND("!",_xlfn.FORMULATEXT('Financial Analysis Bal Sheet'!G43)))),FALSE),"ExternalRefsMsg",IF(ISNUMBER('#_Financial Analysis Bal Sheet'!G43),IF(ABS('#_Financial Analysis Bal Sheet'!G43-'Financial Analysis Bal Sheet'!G43)&gt;0.00001,TRUE,FALSE),IF('#_Financial Analysis Bal Sheet'!G43&lt;&gt;'Financial Analysis Bal Sheet'!G43,TRUE,FALSE)),IF(ISNUMBER('#_Financial Analysis Bal Sheet'!G43),IF('#_Financial Analysis Bal Sheet'!G43&gt;'Financial Analysis Bal Sheet'!G43,"TooLow","TooHigh"),"WrongAnswer"),NOT(_xlfn.ISFORMULA('#_Financial Analysis Bal Sheet'!G43)),"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Sheet'!G43),_xlfn.FORMULATEXT('Financial Analysis Bal Sheet'!G43),'Financial Analysis Bal Sheet'!G43),"9","#"),"8","#"),"7","#"),"6","#"),"5","#"),"4","#"),"3","#"),"2","#"),"1","#"),"0","#"),"$",""),"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Sheet'!G43),_xlfn.FORMULATEXT('Financial Analysis Bal Sheet'!G43),'Financial Analysis Bal Sheet'!G43),"9","#"),"8","#"),"7","#"),"6","#"),"5","#"),"4","#"),"3","#"),"2","#"),"1","#"),"0","#"),"$",""),"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Sheet'!G43),_xlfn.FORMULATEXT('#_Financial Analysis Bal Sheet'!G43),'#_Financial Analysis Bal Sheet'!G43),"9","#"),"8","#"),"7","#"),"6","#"),"5","#"),"4","#"),"3","#"),"2","#"),"1","#"),"0","#"),"$",""),"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Sheet'!G43),_xlfn.FORMULATEXT('#_Financial Analysis Bal Sheet'!G43),'#_Financial Analysis Bal Sheet'!G43),"9","#"),"8","#"),"7","#"),"6","#"),"5","#"),"4","#"),"3","#"),"2","#"),"1","#"),"0","#"),"$","")," ",""),",","@"),"&gt;","@"),"&lt;","@"),"=","@"),")","@"),"(","@"),"^","@"),"/","@"),"+","@"),"*","@"),"-","@"),"@#","")))/2,TRUE,FALSE),"HardCodeMsg",IF(LEN(IF(_xlfn.ISFORMULA('Financial Analysis Bal Sheet'!G43),_xlfn.FORMULATEXT('Financial Analysis Bal Sheet'!G43),'Financial Analysis Bal Sheet'!G43))-LEN(SUBSTITUTE(IF(_xlfn.ISFORMULA('Financial Analysis Bal Sheet'!G43),_xlfn.FORMULATEXT('Financial Analysis Bal Sheet'!G43),'Financial Analysis Bal Sheet'!G43),"""",""))&gt;LEN(IF(_xlfn.ISFORMULA('#_Financial Analysis Bal Sheet'!G43),_xlfn.FORMULATEXT('#_Financial Analysis Bal Sheet'!G43),'#_Financial Analysis Bal Sheet'!G43))-LEN(SUBSTITUTE(IF(_xlfn.ISFORMULA('#_Financial Analysis Bal Sheet'!G43),_xlfn.FORMULATEXT('#_Financial Analysis Bal Sheet'!G43),'#_Financial Analysis Bal Sheet'!G43),"""","")),TRUE,FALSE),"HardQuoteMsg",IF(LEN(IF(_xlfn.ISFORMULA('Financial Analysis Bal Sheet'!G43),_xlfn.FORMULATEXT('Financial Analysis Bal Sheet'!G43),'Financial Analysis Bal Sheet'!G43))-LEN(SUBSTITUTE(IF(_xlfn.ISFORMULA('Financial Analysis Bal Sheet'!G43),_xlfn.FORMULATEXT('Financial Analysis Bal Sheet'!G43),'Financial Analysis Bal Sheet'!G43),"$",""))&lt;0.5*(LEN(IF(_xlfn.ISFORMULA('#_Financial Analysis Bal Sheet'!G43),_xlfn.FORMULATEXT('#_Financial Analysis Bal Sheet'!G43),'#_Financial Analysis Bal Sheet'!G43))-LEN(SUBSTITUTE(IF(_xlfn.ISFORMULA('#_Financial Analysis Bal Sheet'!G43),_xlfn.FORMULATEXT('#_Financial Analysis Bal Sheet'!G43),'#_Financial Analysis Bal Sheet'!G43),"$",""))),TRUE,FALSE),"MissingAbsMsg",TRUE,"PerfectMsg")</f>
        <v/>
      </c>
      <c r="H43" s="194" t="str">
        <f ca="1">_xlfn.IFS(ISBLANK('Financial Analysis Bal Sheet'!H43),"",IF(NOT(ISNA('#_Financial Analysis Bal Sheet'!H43)),IF(ISNA('Financial Analysis Bal Sheet'!H43),TRUE,FALSE),FALSE),"StuNAMsg",IF(AND(ISNA('#_Financial Analysis Bal Sheet'!H43),ISNA('Financial Analysis Bal Sheet'!H43)),TRUE,FALSE),"PerfectMsg",IF(NOT(ISERROR('#_Financial Analysis Bal Sheet'!H43)),IF(ISERROR('Financial Analysis Bal Sheet'!H43),TRUE,FALSE),FALSE),"StuErrorMsg",IF(TYPE('#_Financial Analysis Bal Sheet'!H43)&lt;&gt;TYPE('Financial Analysis Bal Sheet'!H43),TRUE,FALSE),"WrongTypeMsg",IF(_xlfn.ISFORMULA('#_Financial Analysis Bal Sheet'!H43),IF(NOT(_xlfn.ISFORMULA('Financial Analysis Bal Sheet'!H43)),TRUE),FALSE),"MissingFormulaMsg",IF(NOT(AND(ISNUMBER(FIND("[",_xlfn.FORMULATEXT('#_Financial Analysis Bal Sheet'!H43))),ISNUMBER(FIND("!",_xlfn.FORMULATEXT('#_Financial Analysis Bal Sheet'!H43))))),AND(ISNUMBER(FIND("[",_xlfn.FORMULATEXT('Financial Analysis Bal Sheet'!H43))),ISNUMBER(FIND("!",_xlfn.FORMULATEXT('Financial Analysis Bal Sheet'!H43)))),FALSE),"ExternalRefsMsg",IF(ISNUMBER('#_Financial Analysis Bal Sheet'!H43),IF(ABS('#_Financial Analysis Bal Sheet'!H43-'Financial Analysis Bal Sheet'!H43)&gt;0.00001,TRUE,FALSE),IF('#_Financial Analysis Bal Sheet'!H43&lt;&gt;'Financial Analysis Bal Sheet'!H43,TRUE,FALSE)),IF(ISNUMBER('#_Financial Analysis Bal Sheet'!H43),IF('#_Financial Analysis Bal Sheet'!H43&gt;'Financial Analysis Bal Sheet'!H43,"TooLow","TooHigh"),"WrongAnswer"),NOT(_xlfn.ISFORMULA('#_Financial Analysis Bal Sheet'!H43)),"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Sheet'!H43),_xlfn.FORMULATEXT('Financial Analysis Bal Sheet'!H43),'Financial Analysis Bal Sheet'!H43),"9","#"),"8","#"),"7","#"),"6","#"),"5","#"),"4","#"),"3","#"),"2","#"),"1","#"),"0","#"),"$",""),"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Sheet'!H43),_xlfn.FORMULATEXT('Financial Analysis Bal Sheet'!H43),'Financial Analysis Bal Sheet'!H43),"9","#"),"8","#"),"7","#"),"6","#"),"5","#"),"4","#"),"3","#"),"2","#"),"1","#"),"0","#"),"$",""),"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Sheet'!H43),_xlfn.FORMULATEXT('#_Financial Analysis Bal Sheet'!H43),'#_Financial Analysis Bal Sheet'!H43),"9","#"),"8","#"),"7","#"),"6","#"),"5","#"),"4","#"),"3","#"),"2","#"),"1","#"),"0","#"),"$",""),"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Sheet'!H43),_xlfn.FORMULATEXT('#_Financial Analysis Bal Sheet'!H43),'#_Financial Analysis Bal Sheet'!H43),"9","#"),"8","#"),"7","#"),"6","#"),"5","#"),"4","#"),"3","#"),"2","#"),"1","#"),"0","#"),"$","")," ",""),",","@"),"&gt;","@"),"&lt;","@"),"=","@"),")","@"),"(","@"),"^","@"),"/","@"),"+","@"),"*","@"),"-","@"),"@#","")))/2,TRUE,FALSE),"HardCodeMsg",IF(LEN(IF(_xlfn.ISFORMULA('Financial Analysis Bal Sheet'!H43),_xlfn.FORMULATEXT('Financial Analysis Bal Sheet'!H43),'Financial Analysis Bal Sheet'!H43))-LEN(SUBSTITUTE(IF(_xlfn.ISFORMULA('Financial Analysis Bal Sheet'!H43),_xlfn.FORMULATEXT('Financial Analysis Bal Sheet'!H43),'Financial Analysis Bal Sheet'!H43),"""",""))&gt;LEN(IF(_xlfn.ISFORMULA('#_Financial Analysis Bal Sheet'!H43),_xlfn.FORMULATEXT('#_Financial Analysis Bal Sheet'!H43),'#_Financial Analysis Bal Sheet'!H43))-LEN(SUBSTITUTE(IF(_xlfn.ISFORMULA('#_Financial Analysis Bal Sheet'!H43),_xlfn.FORMULATEXT('#_Financial Analysis Bal Sheet'!H43),'#_Financial Analysis Bal Sheet'!H43),"""","")),TRUE,FALSE),"HardQuoteMsg",IF(LEN(IF(_xlfn.ISFORMULA('Financial Analysis Bal Sheet'!H43),_xlfn.FORMULATEXT('Financial Analysis Bal Sheet'!H43),'Financial Analysis Bal Sheet'!H43))-LEN(SUBSTITUTE(IF(_xlfn.ISFORMULA('Financial Analysis Bal Sheet'!H43),_xlfn.FORMULATEXT('Financial Analysis Bal Sheet'!H43),'Financial Analysis Bal Sheet'!H43),"$",""))&lt;0.5*(LEN(IF(_xlfn.ISFORMULA('#_Financial Analysis Bal Sheet'!H43),_xlfn.FORMULATEXT('#_Financial Analysis Bal Sheet'!H43),'#_Financial Analysis Bal Sheet'!H43))-LEN(SUBSTITUTE(IF(_xlfn.ISFORMULA('#_Financial Analysis Bal Sheet'!H43),_xlfn.FORMULATEXT('#_Financial Analysis Bal Sheet'!H43),'#_Financial Analysis Bal Sheet'!H43),"$",""))),TRUE,FALSE),"MissingAbsMsg",TRUE,"PerfectMsg")</f>
        <v/>
      </c>
    </row>
    <row r="44" spans="2:8" x14ac:dyDescent="0.15">
      <c r="B44" s="176">
        <v>0</v>
      </c>
      <c r="C44" s="191">
        <v>0</v>
      </c>
      <c r="D44" s="192" t="str">
        <f ca="1">_xlfn.IFS(ISBLANK('Financial Analysis Bal Sheet'!D44),"",IF(NOT(ISNA('#_Financial Analysis Bal Sheet'!D44)),IF(ISNA('Financial Analysis Bal Sheet'!D44),TRUE,FALSE),FALSE),"StuNAMsg",IF(AND(ISNA('#_Financial Analysis Bal Sheet'!D44),ISNA('Financial Analysis Bal Sheet'!D44)),TRUE,FALSE),"PerfectMsg",IF(NOT(ISERROR('#_Financial Analysis Bal Sheet'!D44)),IF(ISERROR('Financial Analysis Bal Sheet'!D44),TRUE,FALSE),FALSE),"StuErrorMsg",IF(TYPE('#_Financial Analysis Bal Sheet'!D44)&lt;&gt;TYPE('Financial Analysis Bal Sheet'!D44),TRUE,FALSE),"WrongTypeMsg",IF(_xlfn.ISFORMULA('#_Financial Analysis Bal Sheet'!D44),IF(NOT(_xlfn.ISFORMULA('Financial Analysis Bal Sheet'!D44)),TRUE),FALSE),"MissingFormulaMsg",IF(NOT(AND(ISNUMBER(FIND("[",_xlfn.FORMULATEXT('#_Financial Analysis Bal Sheet'!D44))),ISNUMBER(FIND("!",_xlfn.FORMULATEXT('#_Financial Analysis Bal Sheet'!D44))))),AND(ISNUMBER(FIND("[",_xlfn.FORMULATEXT('Financial Analysis Bal Sheet'!D44))),ISNUMBER(FIND("!",_xlfn.FORMULATEXT('Financial Analysis Bal Sheet'!D44)))),FALSE),"ExternalRefsMsg",IF(ISNUMBER('#_Financial Analysis Bal Sheet'!D44),IF(ABS('#_Financial Analysis Bal Sheet'!D44-'Financial Analysis Bal Sheet'!D44)&gt;0.00001,TRUE,FALSE),IF('#_Financial Analysis Bal Sheet'!D44&lt;&gt;'Financial Analysis Bal Sheet'!D44,TRUE,FALSE)),IF(ISNUMBER('#_Financial Analysis Bal Sheet'!D44),IF('#_Financial Analysis Bal Sheet'!D44&gt;'Financial Analysis Bal Sheet'!D44,"TooLow","TooHigh"),"WrongAnswer"),NOT(_xlfn.ISFORMULA('#_Financial Analysis Bal Sheet'!D44)),"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Sheet'!D44),_xlfn.FORMULATEXT('Financial Analysis Bal Sheet'!D44),'Financial Analysis Bal Sheet'!D44),"9","#"),"8","#"),"7","#"),"6","#"),"5","#"),"4","#"),"3","#"),"2","#"),"1","#"),"0","#"),"$",""),"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Sheet'!D44),_xlfn.FORMULATEXT('Financial Analysis Bal Sheet'!D44),'Financial Analysis Bal Sheet'!D44),"9","#"),"8","#"),"7","#"),"6","#"),"5","#"),"4","#"),"3","#"),"2","#"),"1","#"),"0","#"),"$",""),"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Sheet'!D44),_xlfn.FORMULATEXT('#_Financial Analysis Bal Sheet'!D44),'#_Financial Analysis Bal Sheet'!D44),"9","#"),"8","#"),"7","#"),"6","#"),"5","#"),"4","#"),"3","#"),"2","#"),"1","#"),"0","#"),"$",""),"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Sheet'!D44),_xlfn.FORMULATEXT('#_Financial Analysis Bal Sheet'!D44),'#_Financial Analysis Bal Sheet'!D44),"9","#"),"8","#"),"7","#"),"6","#"),"5","#"),"4","#"),"3","#"),"2","#"),"1","#"),"0","#"),"$","")," ",""),",","@"),"&gt;","@"),"&lt;","@"),"=","@"),")","@"),"(","@"),"^","@"),"/","@"),"+","@"),"*","@"),"-","@"),"@#","")))/2,TRUE,FALSE),"HardCodeMsg",IF(LEN(IF(_xlfn.ISFORMULA('Financial Analysis Bal Sheet'!D44),_xlfn.FORMULATEXT('Financial Analysis Bal Sheet'!D44),'Financial Analysis Bal Sheet'!D44))-LEN(SUBSTITUTE(IF(_xlfn.ISFORMULA('Financial Analysis Bal Sheet'!D44),_xlfn.FORMULATEXT('Financial Analysis Bal Sheet'!D44),'Financial Analysis Bal Sheet'!D44),"""",""))&gt;LEN(IF(_xlfn.ISFORMULA('#_Financial Analysis Bal Sheet'!D44),_xlfn.FORMULATEXT('#_Financial Analysis Bal Sheet'!D44),'#_Financial Analysis Bal Sheet'!D44))-LEN(SUBSTITUTE(IF(_xlfn.ISFORMULA('#_Financial Analysis Bal Sheet'!D44),_xlfn.FORMULATEXT('#_Financial Analysis Bal Sheet'!D44),'#_Financial Analysis Bal Sheet'!D44),"""","")),TRUE,FALSE),"HardQuoteMsg",IF(LEN(IF(_xlfn.ISFORMULA('Financial Analysis Bal Sheet'!D44),_xlfn.FORMULATEXT('Financial Analysis Bal Sheet'!D44),'Financial Analysis Bal Sheet'!D44))-LEN(SUBSTITUTE(IF(_xlfn.ISFORMULA('Financial Analysis Bal Sheet'!D44),_xlfn.FORMULATEXT('Financial Analysis Bal Sheet'!D44),'Financial Analysis Bal Sheet'!D44),"$",""))&lt;0.5*(LEN(IF(_xlfn.ISFORMULA('#_Financial Analysis Bal Sheet'!D44),_xlfn.FORMULATEXT('#_Financial Analysis Bal Sheet'!D44),'#_Financial Analysis Bal Sheet'!D44))-LEN(SUBSTITUTE(IF(_xlfn.ISFORMULA('#_Financial Analysis Bal Sheet'!D44),_xlfn.FORMULATEXT('#_Financial Analysis Bal Sheet'!D44),'#_Financial Analysis Bal Sheet'!D44),"$",""))),TRUE,FALSE),"MissingAbsMsg",TRUE,"PerfectMsg")</f>
        <v/>
      </c>
      <c r="E44" s="191">
        <v>0</v>
      </c>
      <c r="F44" s="192" t="str">
        <f ca="1">_xlfn.IFS(ISBLANK('Financial Analysis Bal Sheet'!F44),"",IF(NOT(ISNA('#_Financial Analysis Bal Sheet'!F44)),IF(ISNA('Financial Analysis Bal Sheet'!F44),TRUE,FALSE),FALSE),"StuNAMsg",IF(AND(ISNA('#_Financial Analysis Bal Sheet'!F44),ISNA('Financial Analysis Bal Sheet'!F44)),TRUE,FALSE),"PerfectMsg",IF(NOT(ISERROR('#_Financial Analysis Bal Sheet'!F44)),IF(ISERROR('Financial Analysis Bal Sheet'!F44),TRUE,FALSE),FALSE),"StuErrorMsg",IF(TYPE('#_Financial Analysis Bal Sheet'!F44)&lt;&gt;TYPE('Financial Analysis Bal Sheet'!F44),TRUE,FALSE),"WrongTypeMsg",IF(_xlfn.ISFORMULA('#_Financial Analysis Bal Sheet'!F44),IF(NOT(_xlfn.ISFORMULA('Financial Analysis Bal Sheet'!F44)),TRUE),FALSE),"MissingFormulaMsg",IF(NOT(AND(ISNUMBER(FIND("[",_xlfn.FORMULATEXT('#_Financial Analysis Bal Sheet'!F44))),ISNUMBER(FIND("!",_xlfn.FORMULATEXT('#_Financial Analysis Bal Sheet'!F44))))),AND(ISNUMBER(FIND("[",_xlfn.FORMULATEXT('Financial Analysis Bal Sheet'!F44))),ISNUMBER(FIND("!",_xlfn.FORMULATEXT('Financial Analysis Bal Sheet'!F44)))),FALSE),"ExternalRefsMsg",IF(ISNUMBER('#_Financial Analysis Bal Sheet'!F44),IF(ABS('#_Financial Analysis Bal Sheet'!F44-'Financial Analysis Bal Sheet'!F44)&gt;0.00001,TRUE,FALSE),IF('#_Financial Analysis Bal Sheet'!F44&lt;&gt;'Financial Analysis Bal Sheet'!F44,TRUE,FALSE)),IF(ISNUMBER('#_Financial Analysis Bal Sheet'!F44),IF('#_Financial Analysis Bal Sheet'!F44&gt;'Financial Analysis Bal Sheet'!F44,"TooLow","TooHigh"),"WrongAnswer"),NOT(_xlfn.ISFORMULA('#_Financial Analysis Bal Sheet'!F44)),"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Sheet'!F44),_xlfn.FORMULATEXT('Financial Analysis Bal Sheet'!F44),'Financial Analysis Bal Sheet'!F44),"9","#"),"8","#"),"7","#"),"6","#"),"5","#"),"4","#"),"3","#"),"2","#"),"1","#"),"0","#"),"$",""),"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Sheet'!F44),_xlfn.FORMULATEXT('Financial Analysis Bal Sheet'!F44),'Financial Analysis Bal Sheet'!F44),"9","#"),"8","#"),"7","#"),"6","#"),"5","#"),"4","#"),"3","#"),"2","#"),"1","#"),"0","#"),"$",""),"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Sheet'!F44),_xlfn.FORMULATEXT('#_Financial Analysis Bal Sheet'!F44),'#_Financial Analysis Bal Sheet'!F44),"9","#"),"8","#"),"7","#"),"6","#"),"5","#"),"4","#"),"3","#"),"2","#"),"1","#"),"0","#"),"$",""),"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Sheet'!F44),_xlfn.FORMULATEXT('#_Financial Analysis Bal Sheet'!F44),'#_Financial Analysis Bal Sheet'!F44),"9","#"),"8","#"),"7","#"),"6","#"),"5","#"),"4","#"),"3","#"),"2","#"),"1","#"),"0","#"),"$","")," ",""),",","@"),"&gt;","@"),"&lt;","@"),"=","@"),")","@"),"(","@"),"^","@"),"/","@"),"+","@"),"*","@"),"-","@"),"@#","")))/2,TRUE,FALSE),"HardCodeMsg",IF(LEN(IF(_xlfn.ISFORMULA('Financial Analysis Bal Sheet'!F44),_xlfn.FORMULATEXT('Financial Analysis Bal Sheet'!F44),'Financial Analysis Bal Sheet'!F44))-LEN(SUBSTITUTE(IF(_xlfn.ISFORMULA('Financial Analysis Bal Sheet'!F44),_xlfn.FORMULATEXT('Financial Analysis Bal Sheet'!F44),'Financial Analysis Bal Sheet'!F44),"""",""))&gt;LEN(IF(_xlfn.ISFORMULA('#_Financial Analysis Bal Sheet'!F44),_xlfn.FORMULATEXT('#_Financial Analysis Bal Sheet'!F44),'#_Financial Analysis Bal Sheet'!F44))-LEN(SUBSTITUTE(IF(_xlfn.ISFORMULA('#_Financial Analysis Bal Sheet'!F44),_xlfn.FORMULATEXT('#_Financial Analysis Bal Sheet'!F44),'#_Financial Analysis Bal Sheet'!F44),"""","")),TRUE,FALSE),"HardQuoteMsg",IF(LEN(IF(_xlfn.ISFORMULA('Financial Analysis Bal Sheet'!F44),_xlfn.FORMULATEXT('Financial Analysis Bal Sheet'!F44),'Financial Analysis Bal Sheet'!F44))-LEN(SUBSTITUTE(IF(_xlfn.ISFORMULA('Financial Analysis Bal Sheet'!F44),_xlfn.FORMULATEXT('Financial Analysis Bal Sheet'!F44),'Financial Analysis Bal Sheet'!F44),"$",""))&lt;0.5*(LEN(IF(_xlfn.ISFORMULA('#_Financial Analysis Bal Sheet'!F44),_xlfn.FORMULATEXT('#_Financial Analysis Bal Sheet'!F44),'#_Financial Analysis Bal Sheet'!F44))-LEN(SUBSTITUTE(IF(_xlfn.ISFORMULA('#_Financial Analysis Bal Sheet'!F44),_xlfn.FORMULATEXT('#_Financial Analysis Bal Sheet'!F44),'#_Financial Analysis Bal Sheet'!F44),"$",""))),TRUE,FALSE),"MissingAbsMsg",TRUE,"PerfectMsg")</f>
        <v/>
      </c>
      <c r="G44" s="193" t="str">
        <f ca="1">_xlfn.IFS(ISBLANK('Financial Analysis Bal Sheet'!G44),"",IF(NOT(ISNA('#_Financial Analysis Bal Sheet'!G44)),IF(ISNA('Financial Analysis Bal Sheet'!G44),TRUE,FALSE),FALSE),"StuNAMsg",IF(AND(ISNA('#_Financial Analysis Bal Sheet'!G44),ISNA('Financial Analysis Bal Sheet'!G44)),TRUE,FALSE),"PerfectMsg",IF(NOT(ISERROR('#_Financial Analysis Bal Sheet'!G44)),IF(ISERROR('Financial Analysis Bal Sheet'!G44),TRUE,FALSE),FALSE),"StuErrorMsg",IF(TYPE('#_Financial Analysis Bal Sheet'!G44)&lt;&gt;TYPE('Financial Analysis Bal Sheet'!G44),TRUE,FALSE),"WrongTypeMsg",IF(_xlfn.ISFORMULA('#_Financial Analysis Bal Sheet'!G44),IF(NOT(_xlfn.ISFORMULA('Financial Analysis Bal Sheet'!G44)),TRUE),FALSE),"MissingFormulaMsg",IF(NOT(AND(ISNUMBER(FIND("[",_xlfn.FORMULATEXT('#_Financial Analysis Bal Sheet'!G44))),ISNUMBER(FIND("!",_xlfn.FORMULATEXT('#_Financial Analysis Bal Sheet'!G44))))),AND(ISNUMBER(FIND("[",_xlfn.FORMULATEXT('Financial Analysis Bal Sheet'!G44))),ISNUMBER(FIND("!",_xlfn.FORMULATEXT('Financial Analysis Bal Sheet'!G44)))),FALSE),"ExternalRefsMsg",IF(ISNUMBER('#_Financial Analysis Bal Sheet'!G44),IF(ABS('#_Financial Analysis Bal Sheet'!G44-'Financial Analysis Bal Sheet'!G44)&gt;0.00001,TRUE,FALSE),IF('#_Financial Analysis Bal Sheet'!G44&lt;&gt;'Financial Analysis Bal Sheet'!G44,TRUE,FALSE)),IF(ISNUMBER('#_Financial Analysis Bal Sheet'!G44),IF('#_Financial Analysis Bal Sheet'!G44&gt;'Financial Analysis Bal Sheet'!G44,"TooLow","TooHigh"),"WrongAnswer"),NOT(_xlfn.ISFORMULA('#_Financial Analysis Bal Sheet'!G44)),"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Sheet'!G44),_xlfn.FORMULATEXT('Financial Analysis Bal Sheet'!G44),'Financial Analysis Bal Sheet'!G44),"9","#"),"8","#"),"7","#"),"6","#"),"5","#"),"4","#"),"3","#"),"2","#"),"1","#"),"0","#"),"$",""),"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Sheet'!G44),_xlfn.FORMULATEXT('Financial Analysis Bal Sheet'!G44),'Financial Analysis Bal Sheet'!G44),"9","#"),"8","#"),"7","#"),"6","#"),"5","#"),"4","#"),"3","#"),"2","#"),"1","#"),"0","#"),"$",""),"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Sheet'!G44),_xlfn.FORMULATEXT('#_Financial Analysis Bal Sheet'!G44),'#_Financial Analysis Bal Sheet'!G44),"9","#"),"8","#"),"7","#"),"6","#"),"5","#"),"4","#"),"3","#"),"2","#"),"1","#"),"0","#"),"$",""),"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Sheet'!G44),_xlfn.FORMULATEXT('#_Financial Analysis Bal Sheet'!G44),'#_Financial Analysis Bal Sheet'!G44),"9","#"),"8","#"),"7","#"),"6","#"),"5","#"),"4","#"),"3","#"),"2","#"),"1","#"),"0","#"),"$","")," ",""),",","@"),"&gt;","@"),"&lt;","@"),"=","@"),")","@"),"(","@"),"^","@"),"/","@"),"+","@"),"*","@"),"-","@"),"@#","")))/2,TRUE,FALSE),"HardCodeMsg",IF(LEN(IF(_xlfn.ISFORMULA('Financial Analysis Bal Sheet'!G44),_xlfn.FORMULATEXT('Financial Analysis Bal Sheet'!G44),'Financial Analysis Bal Sheet'!G44))-LEN(SUBSTITUTE(IF(_xlfn.ISFORMULA('Financial Analysis Bal Sheet'!G44),_xlfn.FORMULATEXT('Financial Analysis Bal Sheet'!G44),'Financial Analysis Bal Sheet'!G44),"""",""))&gt;LEN(IF(_xlfn.ISFORMULA('#_Financial Analysis Bal Sheet'!G44),_xlfn.FORMULATEXT('#_Financial Analysis Bal Sheet'!G44),'#_Financial Analysis Bal Sheet'!G44))-LEN(SUBSTITUTE(IF(_xlfn.ISFORMULA('#_Financial Analysis Bal Sheet'!G44),_xlfn.FORMULATEXT('#_Financial Analysis Bal Sheet'!G44),'#_Financial Analysis Bal Sheet'!G44),"""","")),TRUE,FALSE),"HardQuoteMsg",IF(LEN(IF(_xlfn.ISFORMULA('Financial Analysis Bal Sheet'!G44),_xlfn.FORMULATEXT('Financial Analysis Bal Sheet'!G44),'Financial Analysis Bal Sheet'!G44))-LEN(SUBSTITUTE(IF(_xlfn.ISFORMULA('Financial Analysis Bal Sheet'!G44),_xlfn.FORMULATEXT('Financial Analysis Bal Sheet'!G44),'Financial Analysis Bal Sheet'!G44),"$",""))&lt;0.5*(LEN(IF(_xlfn.ISFORMULA('#_Financial Analysis Bal Sheet'!G44),_xlfn.FORMULATEXT('#_Financial Analysis Bal Sheet'!G44),'#_Financial Analysis Bal Sheet'!G44))-LEN(SUBSTITUTE(IF(_xlfn.ISFORMULA('#_Financial Analysis Bal Sheet'!G44),_xlfn.FORMULATEXT('#_Financial Analysis Bal Sheet'!G44),'#_Financial Analysis Bal Sheet'!G44),"$",""))),TRUE,FALSE),"MissingAbsMsg",TRUE,"PerfectMsg")</f>
        <v/>
      </c>
      <c r="H44" s="194" t="str">
        <f ca="1">_xlfn.IFS(ISBLANK('Financial Analysis Bal Sheet'!H44),"",IF(NOT(ISNA('#_Financial Analysis Bal Sheet'!H44)),IF(ISNA('Financial Analysis Bal Sheet'!H44),TRUE,FALSE),FALSE),"StuNAMsg",IF(AND(ISNA('#_Financial Analysis Bal Sheet'!H44),ISNA('Financial Analysis Bal Sheet'!H44)),TRUE,FALSE),"PerfectMsg",IF(NOT(ISERROR('#_Financial Analysis Bal Sheet'!H44)),IF(ISERROR('Financial Analysis Bal Sheet'!H44),TRUE,FALSE),FALSE),"StuErrorMsg",IF(TYPE('#_Financial Analysis Bal Sheet'!H44)&lt;&gt;TYPE('Financial Analysis Bal Sheet'!H44),TRUE,FALSE),"WrongTypeMsg",IF(_xlfn.ISFORMULA('#_Financial Analysis Bal Sheet'!H44),IF(NOT(_xlfn.ISFORMULA('Financial Analysis Bal Sheet'!H44)),TRUE),FALSE),"MissingFormulaMsg",IF(NOT(AND(ISNUMBER(FIND("[",_xlfn.FORMULATEXT('#_Financial Analysis Bal Sheet'!H44))),ISNUMBER(FIND("!",_xlfn.FORMULATEXT('#_Financial Analysis Bal Sheet'!H44))))),AND(ISNUMBER(FIND("[",_xlfn.FORMULATEXT('Financial Analysis Bal Sheet'!H44))),ISNUMBER(FIND("!",_xlfn.FORMULATEXT('Financial Analysis Bal Sheet'!H44)))),FALSE),"ExternalRefsMsg",IF(ISNUMBER('#_Financial Analysis Bal Sheet'!H44),IF(ABS('#_Financial Analysis Bal Sheet'!H44-'Financial Analysis Bal Sheet'!H44)&gt;0.00001,TRUE,FALSE),IF('#_Financial Analysis Bal Sheet'!H44&lt;&gt;'Financial Analysis Bal Sheet'!H44,TRUE,FALSE)),IF(ISNUMBER('#_Financial Analysis Bal Sheet'!H44),IF('#_Financial Analysis Bal Sheet'!H44&gt;'Financial Analysis Bal Sheet'!H44,"TooLow","TooHigh"),"WrongAnswer"),NOT(_xlfn.ISFORMULA('#_Financial Analysis Bal Sheet'!H44)),"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Sheet'!H44),_xlfn.FORMULATEXT('Financial Analysis Bal Sheet'!H44),'Financial Analysis Bal Sheet'!H44),"9","#"),"8","#"),"7","#"),"6","#"),"5","#"),"4","#"),"3","#"),"2","#"),"1","#"),"0","#"),"$",""),"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Sheet'!H44),_xlfn.FORMULATEXT('Financial Analysis Bal Sheet'!H44),'Financial Analysis Bal Sheet'!H44),"9","#"),"8","#"),"7","#"),"6","#"),"5","#"),"4","#"),"3","#"),"2","#"),"1","#"),"0","#"),"$",""),"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Sheet'!H44),_xlfn.FORMULATEXT('#_Financial Analysis Bal Sheet'!H44),'#_Financial Analysis Bal Sheet'!H44),"9","#"),"8","#"),"7","#"),"6","#"),"5","#"),"4","#"),"3","#"),"2","#"),"1","#"),"0","#"),"$",""),"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Sheet'!H44),_xlfn.FORMULATEXT('#_Financial Analysis Bal Sheet'!H44),'#_Financial Analysis Bal Sheet'!H44),"9","#"),"8","#"),"7","#"),"6","#"),"5","#"),"4","#"),"3","#"),"2","#"),"1","#"),"0","#"),"$","")," ",""),",","@"),"&gt;","@"),"&lt;","@"),"=","@"),")","@"),"(","@"),"^","@"),"/","@"),"+","@"),"*","@"),"-","@"),"@#","")))/2,TRUE,FALSE),"HardCodeMsg",IF(LEN(IF(_xlfn.ISFORMULA('Financial Analysis Bal Sheet'!H44),_xlfn.FORMULATEXT('Financial Analysis Bal Sheet'!H44),'Financial Analysis Bal Sheet'!H44))-LEN(SUBSTITUTE(IF(_xlfn.ISFORMULA('Financial Analysis Bal Sheet'!H44),_xlfn.FORMULATEXT('Financial Analysis Bal Sheet'!H44),'Financial Analysis Bal Sheet'!H44),"""",""))&gt;LEN(IF(_xlfn.ISFORMULA('#_Financial Analysis Bal Sheet'!H44),_xlfn.FORMULATEXT('#_Financial Analysis Bal Sheet'!H44),'#_Financial Analysis Bal Sheet'!H44))-LEN(SUBSTITUTE(IF(_xlfn.ISFORMULA('#_Financial Analysis Bal Sheet'!H44),_xlfn.FORMULATEXT('#_Financial Analysis Bal Sheet'!H44),'#_Financial Analysis Bal Sheet'!H44),"""","")),TRUE,FALSE),"HardQuoteMsg",IF(LEN(IF(_xlfn.ISFORMULA('Financial Analysis Bal Sheet'!H44),_xlfn.FORMULATEXT('Financial Analysis Bal Sheet'!H44),'Financial Analysis Bal Sheet'!H44))-LEN(SUBSTITUTE(IF(_xlfn.ISFORMULA('Financial Analysis Bal Sheet'!H44),_xlfn.FORMULATEXT('Financial Analysis Bal Sheet'!H44),'Financial Analysis Bal Sheet'!H44),"$",""))&lt;0.5*(LEN(IF(_xlfn.ISFORMULA('#_Financial Analysis Bal Sheet'!H44),_xlfn.FORMULATEXT('#_Financial Analysis Bal Sheet'!H44),'#_Financial Analysis Bal Sheet'!H44))-LEN(SUBSTITUTE(IF(_xlfn.ISFORMULA('#_Financial Analysis Bal Sheet'!H44),_xlfn.FORMULATEXT('#_Financial Analysis Bal Sheet'!H44),'#_Financial Analysis Bal Sheet'!H44),"$",""))),TRUE,FALSE),"MissingAbsMsg",TRUE,"PerfectMsg")</f>
        <v/>
      </c>
    </row>
    <row r="45" spans="2:8" x14ac:dyDescent="0.15">
      <c r="B45" s="199">
        <v>0</v>
      </c>
      <c r="C45" s="191">
        <v>0</v>
      </c>
      <c r="D45" s="192" t="str">
        <f ca="1">_xlfn.IFS(ISBLANK('Financial Analysis Bal Sheet'!D45),"",IF(NOT(ISNA('#_Financial Analysis Bal Sheet'!D45)),IF(ISNA('Financial Analysis Bal Sheet'!D45),TRUE,FALSE),FALSE),"StuNAMsg",IF(AND(ISNA('#_Financial Analysis Bal Sheet'!D45),ISNA('Financial Analysis Bal Sheet'!D45)),TRUE,FALSE),"PerfectMsg",IF(NOT(ISERROR('#_Financial Analysis Bal Sheet'!D45)),IF(ISERROR('Financial Analysis Bal Sheet'!D45),TRUE,FALSE),FALSE),"StuErrorMsg",IF(TYPE('#_Financial Analysis Bal Sheet'!D45)&lt;&gt;TYPE('Financial Analysis Bal Sheet'!D45),TRUE,FALSE),"WrongTypeMsg",IF(_xlfn.ISFORMULA('#_Financial Analysis Bal Sheet'!D45),IF(NOT(_xlfn.ISFORMULA('Financial Analysis Bal Sheet'!D45)),TRUE),FALSE),"MissingFormulaMsg",IF(NOT(AND(ISNUMBER(FIND("[",_xlfn.FORMULATEXT('#_Financial Analysis Bal Sheet'!D45))),ISNUMBER(FIND("!",_xlfn.FORMULATEXT('#_Financial Analysis Bal Sheet'!D45))))),AND(ISNUMBER(FIND("[",_xlfn.FORMULATEXT('Financial Analysis Bal Sheet'!D45))),ISNUMBER(FIND("!",_xlfn.FORMULATEXT('Financial Analysis Bal Sheet'!D45)))),FALSE),"ExternalRefsMsg",IF(ISNUMBER('#_Financial Analysis Bal Sheet'!D45),IF(ABS('#_Financial Analysis Bal Sheet'!D45-'Financial Analysis Bal Sheet'!D45)&gt;0.00001,TRUE,FALSE),IF('#_Financial Analysis Bal Sheet'!D45&lt;&gt;'Financial Analysis Bal Sheet'!D45,TRUE,FALSE)),IF(ISNUMBER('#_Financial Analysis Bal Sheet'!D45),IF('#_Financial Analysis Bal Sheet'!D45&gt;'Financial Analysis Bal Sheet'!D45,"TooLow","TooHigh"),"WrongAnswer"),NOT(_xlfn.ISFORMULA('#_Financial Analysis Bal Sheet'!D45)),"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Sheet'!D45),_xlfn.FORMULATEXT('Financial Analysis Bal Sheet'!D45),'Financial Analysis Bal Sheet'!D45),"9","#"),"8","#"),"7","#"),"6","#"),"5","#"),"4","#"),"3","#"),"2","#"),"1","#"),"0","#"),"$",""),"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Sheet'!D45),_xlfn.FORMULATEXT('Financial Analysis Bal Sheet'!D45),'Financial Analysis Bal Sheet'!D45),"9","#"),"8","#"),"7","#"),"6","#"),"5","#"),"4","#"),"3","#"),"2","#"),"1","#"),"0","#"),"$",""),"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Sheet'!D45),_xlfn.FORMULATEXT('#_Financial Analysis Bal Sheet'!D45),'#_Financial Analysis Bal Sheet'!D45),"9","#"),"8","#"),"7","#"),"6","#"),"5","#"),"4","#"),"3","#"),"2","#"),"1","#"),"0","#"),"$",""),"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Sheet'!D45),_xlfn.FORMULATEXT('#_Financial Analysis Bal Sheet'!D45),'#_Financial Analysis Bal Sheet'!D45),"9","#"),"8","#"),"7","#"),"6","#"),"5","#"),"4","#"),"3","#"),"2","#"),"1","#"),"0","#"),"$","")," ",""),",","@"),"&gt;","@"),"&lt;","@"),"=","@"),")","@"),"(","@"),"^","@"),"/","@"),"+","@"),"*","@"),"-","@"),"@#","")))/2,TRUE,FALSE),"HardCodeMsg",IF(LEN(IF(_xlfn.ISFORMULA('Financial Analysis Bal Sheet'!D45),_xlfn.FORMULATEXT('Financial Analysis Bal Sheet'!D45),'Financial Analysis Bal Sheet'!D45))-LEN(SUBSTITUTE(IF(_xlfn.ISFORMULA('Financial Analysis Bal Sheet'!D45),_xlfn.FORMULATEXT('Financial Analysis Bal Sheet'!D45),'Financial Analysis Bal Sheet'!D45),"""",""))&gt;LEN(IF(_xlfn.ISFORMULA('#_Financial Analysis Bal Sheet'!D45),_xlfn.FORMULATEXT('#_Financial Analysis Bal Sheet'!D45),'#_Financial Analysis Bal Sheet'!D45))-LEN(SUBSTITUTE(IF(_xlfn.ISFORMULA('#_Financial Analysis Bal Sheet'!D45),_xlfn.FORMULATEXT('#_Financial Analysis Bal Sheet'!D45),'#_Financial Analysis Bal Sheet'!D45),"""","")),TRUE,FALSE),"HardQuoteMsg",IF(LEN(IF(_xlfn.ISFORMULA('Financial Analysis Bal Sheet'!D45),_xlfn.FORMULATEXT('Financial Analysis Bal Sheet'!D45),'Financial Analysis Bal Sheet'!D45))-LEN(SUBSTITUTE(IF(_xlfn.ISFORMULA('Financial Analysis Bal Sheet'!D45),_xlfn.FORMULATEXT('Financial Analysis Bal Sheet'!D45),'Financial Analysis Bal Sheet'!D45),"$",""))&lt;0.5*(LEN(IF(_xlfn.ISFORMULA('#_Financial Analysis Bal Sheet'!D45),_xlfn.FORMULATEXT('#_Financial Analysis Bal Sheet'!D45),'#_Financial Analysis Bal Sheet'!D45))-LEN(SUBSTITUTE(IF(_xlfn.ISFORMULA('#_Financial Analysis Bal Sheet'!D45),_xlfn.FORMULATEXT('#_Financial Analysis Bal Sheet'!D45),'#_Financial Analysis Bal Sheet'!D45),"$",""))),TRUE,FALSE),"MissingAbsMsg",TRUE,"PerfectMsg")</f>
        <v/>
      </c>
      <c r="E45" s="191">
        <v>0</v>
      </c>
      <c r="F45" s="192" t="str">
        <f ca="1">_xlfn.IFS(ISBLANK('Financial Analysis Bal Sheet'!F45),"",IF(NOT(ISNA('#_Financial Analysis Bal Sheet'!F45)),IF(ISNA('Financial Analysis Bal Sheet'!F45),TRUE,FALSE),FALSE),"StuNAMsg",IF(AND(ISNA('#_Financial Analysis Bal Sheet'!F45),ISNA('Financial Analysis Bal Sheet'!F45)),TRUE,FALSE),"PerfectMsg",IF(NOT(ISERROR('#_Financial Analysis Bal Sheet'!F45)),IF(ISERROR('Financial Analysis Bal Sheet'!F45),TRUE,FALSE),FALSE),"StuErrorMsg",IF(TYPE('#_Financial Analysis Bal Sheet'!F45)&lt;&gt;TYPE('Financial Analysis Bal Sheet'!F45),TRUE,FALSE),"WrongTypeMsg",IF(_xlfn.ISFORMULA('#_Financial Analysis Bal Sheet'!F45),IF(NOT(_xlfn.ISFORMULA('Financial Analysis Bal Sheet'!F45)),TRUE),FALSE),"MissingFormulaMsg",IF(NOT(AND(ISNUMBER(FIND("[",_xlfn.FORMULATEXT('#_Financial Analysis Bal Sheet'!F45))),ISNUMBER(FIND("!",_xlfn.FORMULATEXT('#_Financial Analysis Bal Sheet'!F45))))),AND(ISNUMBER(FIND("[",_xlfn.FORMULATEXT('Financial Analysis Bal Sheet'!F45))),ISNUMBER(FIND("!",_xlfn.FORMULATEXT('Financial Analysis Bal Sheet'!F45)))),FALSE),"ExternalRefsMsg",IF(ISNUMBER('#_Financial Analysis Bal Sheet'!F45),IF(ABS('#_Financial Analysis Bal Sheet'!F45-'Financial Analysis Bal Sheet'!F45)&gt;0.00001,TRUE,FALSE),IF('#_Financial Analysis Bal Sheet'!F45&lt;&gt;'Financial Analysis Bal Sheet'!F45,TRUE,FALSE)),IF(ISNUMBER('#_Financial Analysis Bal Sheet'!F45),IF('#_Financial Analysis Bal Sheet'!F45&gt;'Financial Analysis Bal Sheet'!F45,"TooLow","TooHigh"),"WrongAnswer"),NOT(_xlfn.ISFORMULA('#_Financial Analysis Bal Sheet'!F45)),"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Sheet'!F45),_xlfn.FORMULATEXT('Financial Analysis Bal Sheet'!F45),'Financial Analysis Bal Sheet'!F45),"9","#"),"8","#"),"7","#"),"6","#"),"5","#"),"4","#"),"3","#"),"2","#"),"1","#"),"0","#"),"$",""),"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Sheet'!F45),_xlfn.FORMULATEXT('Financial Analysis Bal Sheet'!F45),'Financial Analysis Bal Sheet'!F45),"9","#"),"8","#"),"7","#"),"6","#"),"5","#"),"4","#"),"3","#"),"2","#"),"1","#"),"0","#"),"$",""),"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Sheet'!F45),_xlfn.FORMULATEXT('#_Financial Analysis Bal Sheet'!F45),'#_Financial Analysis Bal Sheet'!F45),"9","#"),"8","#"),"7","#"),"6","#"),"5","#"),"4","#"),"3","#"),"2","#"),"1","#"),"0","#"),"$",""),"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Sheet'!F45),_xlfn.FORMULATEXT('#_Financial Analysis Bal Sheet'!F45),'#_Financial Analysis Bal Sheet'!F45),"9","#"),"8","#"),"7","#"),"6","#"),"5","#"),"4","#"),"3","#"),"2","#"),"1","#"),"0","#"),"$","")," ",""),",","@"),"&gt;","@"),"&lt;","@"),"=","@"),")","@"),"(","@"),"^","@"),"/","@"),"+","@"),"*","@"),"-","@"),"@#","")))/2,TRUE,FALSE),"HardCodeMsg",IF(LEN(IF(_xlfn.ISFORMULA('Financial Analysis Bal Sheet'!F45),_xlfn.FORMULATEXT('Financial Analysis Bal Sheet'!F45),'Financial Analysis Bal Sheet'!F45))-LEN(SUBSTITUTE(IF(_xlfn.ISFORMULA('Financial Analysis Bal Sheet'!F45),_xlfn.FORMULATEXT('Financial Analysis Bal Sheet'!F45),'Financial Analysis Bal Sheet'!F45),"""",""))&gt;LEN(IF(_xlfn.ISFORMULA('#_Financial Analysis Bal Sheet'!F45),_xlfn.FORMULATEXT('#_Financial Analysis Bal Sheet'!F45),'#_Financial Analysis Bal Sheet'!F45))-LEN(SUBSTITUTE(IF(_xlfn.ISFORMULA('#_Financial Analysis Bal Sheet'!F45),_xlfn.FORMULATEXT('#_Financial Analysis Bal Sheet'!F45),'#_Financial Analysis Bal Sheet'!F45),"""","")),TRUE,FALSE),"HardQuoteMsg",IF(LEN(IF(_xlfn.ISFORMULA('Financial Analysis Bal Sheet'!F45),_xlfn.FORMULATEXT('Financial Analysis Bal Sheet'!F45),'Financial Analysis Bal Sheet'!F45))-LEN(SUBSTITUTE(IF(_xlfn.ISFORMULA('Financial Analysis Bal Sheet'!F45),_xlfn.FORMULATEXT('Financial Analysis Bal Sheet'!F45),'Financial Analysis Bal Sheet'!F45),"$",""))&lt;0.5*(LEN(IF(_xlfn.ISFORMULA('#_Financial Analysis Bal Sheet'!F45),_xlfn.FORMULATEXT('#_Financial Analysis Bal Sheet'!F45),'#_Financial Analysis Bal Sheet'!F45))-LEN(SUBSTITUTE(IF(_xlfn.ISFORMULA('#_Financial Analysis Bal Sheet'!F45),_xlfn.FORMULATEXT('#_Financial Analysis Bal Sheet'!F45),'#_Financial Analysis Bal Sheet'!F45),"$",""))),TRUE,FALSE),"MissingAbsMsg",TRUE,"PerfectMsg")</f>
        <v/>
      </c>
      <c r="G45" s="193" t="str">
        <f ca="1">_xlfn.IFS(ISBLANK('Financial Analysis Bal Sheet'!G45),"",IF(NOT(ISNA('#_Financial Analysis Bal Sheet'!G45)),IF(ISNA('Financial Analysis Bal Sheet'!G45),TRUE,FALSE),FALSE),"StuNAMsg",IF(AND(ISNA('#_Financial Analysis Bal Sheet'!G45),ISNA('Financial Analysis Bal Sheet'!G45)),TRUE,FALSE),"PerfectMsg",IF(NOT(ISERROR('#_Financial Analysis Bal Sheet'!G45)),IF(ISERROR('Financial Analysis Bal Sheet'!G45),TRUE,FALSE),FALSE),"StuErrorMsg",IF(TYPE('#_Financial Analysis Bal Sheet'!G45)&lt;&gt;TYPE('Financial Analysis Bal Sheet'!G45),TRUE,FALSE),"WrongTypeMsg",IF(_xlfn.ISFORMULA('#_Financial Analysis Bal Sheet'!G45),IF(NOT(_xlfn.ISFORMULA('Financial Analysis Bal Sheet'!G45)),TRUE),FALSE),"MissingFormulaMsg",IF(NOT(AND(ISNUMBER(FIND("[",_xlfn.FORMULATEXT('#_Financial Analysis Bal Sheet'!G45))),ISNUMBER(FIND("!",_xlfn.FORMULATEXT('#_Financial Analysis Bal Sheet'!G45))))),AND(ISNUMBER(FIND("[",_xlfn.FORMULATEXT('Financial Analysis Bal Sheet'!G45))),ISNUMBER(FIND("!",_xlfn.FORMULATEXT('Financial Analysis Bal Sheet'!G45)))),FALSE),"ExternalRefsMsg",IF(ISNUMBER('#_Financial Analysis Bal Sheet'!G45),IF(ABS('#_Financial Analysis Bal Sheet'!G45-'Financial Analysis Bal Sheet'!G45)&gt;0.00001,TRUE,FALSE),IF('#_Financial Analysis Bal Sheet'!G45&lt;&gt;'Financial Analysis Bal Sheet'!G45,TRUE,FALSE)),IF(ISNUMBER('#_Financial Analysis Bal Sheet'!G45),IF('#_Financial Analysis Bal Sheet'!G45&gt;'Financial Analysis Bal Sheet'!G45,"TooLow","TooHigh"),"WrongAnswer"),NOT(_xlfn.ISFORMULA('#_Financial Analysis Bal Sheet'!G45)),"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Sheet'!G45),_xlfn.FORMULATEXT('Financial Analysis Bal Sheet'!G45),'Financial Analysis Bal Sheet'!G45),"9","#"),"8","#"),"7","#"),"6","#"),"5","#"),"4","#"),"3","#"),"2","#"),"1","#"),"0","#"),"$",""),"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Sheet'!G45),_xlfn.FORMULATEXT('Financial Analysis Bal Sheet'!G45),'Financial Analysis Bal Sheet'!G45),"9","#"),"8","#"),"7","#"),"6","#"),"5","#"),"4","#"),"3","#"),"2","#"),"1","#"),"0","#"),"$",""),"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Sheet'!G45),_xlfn.FORMULATEXT('#_Financial Analysis Bal Sheet'!G45),'#_Financial Analysis Bal Sheet'!G45),"9","#"),"8","#"),"7","#"),"6","#"),"5","#"),"4","#"),"3","#"),"2","#"),"1","#"),"0","#"),"$",""),"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Sheet'!G45),_xlfn.FORMULATEXT('#_Financial Analysis Bal Sheet'!G45),'#_Financial Analysis Bal Sheet'!G45),"9","#"),"8","#"),"7","#"),"6","#"),"5","#"),"4","#"),"3","#"),"2","#"),"1","#"),"0","#"),"$","")," ",""),",","@"),"&gt;","@"),"&lt;","@"),"=","@"),")","@"),"(","@"),"^","@"),"/","@"),"+","@"),"*","@"),"-","@"),"@#","")))/2,TRUE,FALSE),"HardCodeMsg",IF(LEN(IF(_xlfn.ISFORMULA('Financial Analysis Bal Sheet'!G45),_xlfn.FORMULATEXT('Financial Analysis Bal Sheet'!G45),'Financial Analysis Bal Sheet'!G45))-LEN(SUBSTITUTE(IF(_xlfn.ISFORMULA('Financial Analysis Bal Sheet'!G45),_xlfn.FORMULATEXT('Financial Analysis Bal Sheet'!G45),'Financial Analysis Bal Sheet'!G45),"""",""))&gt;LEN(IF(_xlfn.ISFORMULA('#_Financial Analysis Bal Sheet'!G45),_xlfn.FORMULATEXT('#_Financial Analysis Bal Sheet'!G45),'#_Financial Analysis Bal Sheet'!G45))-LEN(SUBSTITUTE(IF(_xlfn.ISFORMULA('#_Financial Analysis Bal Sheet'!G45),_xlfn.FORMULATEXT('#_Financial Analysis Bal Sheet'!G45),'#_Financial Analysis Bal Sheet'!G45),"""","")),TRUE,FALSE),"HardQuoteMsg",IF(LEN(IF(_xlfn.ISFORMULA('Financial Analysis Bal Sheet'!G45),_xlfn.FORMULATEXT('Financial Analysis Bal Sheet'!G45),'Financial Analysis Bal Sheet'!G45))-LEN(SUBSTITUTE(IF(_xlfn.ISFORMULA('Financial Analysis Bal Sheet'!G45),_xlfn.FORMULATEXT('Financial Analysis Bal Sheet'!G45),'Financial Analysis Bal Sheet'!G45),"$",""))&lt;0.5*(LEN(IF(_xlfn.ISFORMULA('#_Financial Analysis Bal Sheet'!G45),_xlfn.FORMULATEXT('#_Financial Analysis Bal Sheet'!G45),'#_Financial Analysis Bal Sheet'!G45))-LEN(SUBSTITUTE(IF(_xlfn.ISFORMULA('#_Financial Analysis Bal Sheet'!G45),_xlfn.FORMULATEXT('#_Financial Analysis Bal Sheet'!G45),'#_Financial Analysis Bal Sheet'!G45),"$",""))),TRUE,FALSE),"MissingAbsMsg",TRUE,"PerfectMsg")</f>
        <v/>
      </c>
      <c r="H45" s="194" t="str">
        <f ca="1">_xlfn.IFS(ISBLANK('Financial Analysis Bal Sheet'!H45),"",IF(NOT(ISNA('#_Financial Analysis Bal Sheet'!H45)),IF(ISNA('Financial Analysis Bal Sheet'!H45),TRUE,FALSE),FALSE),"StuNAMsg",IF(AND(ISNA('#_Financial Analysis Bal Sheet'!H45),ISNA('Financial Analysis Bal Sheet'!H45)),TRUE,FALSE),"PerfectMsg",IF(NOT(ISERROR('#_Financial Analysis Bal Sheet'!H45)),IF(ISERROR('Financial Analysis Bal Sheet'!H45),TRUE,FALSE),FALSE),"StuErrorMsg",IF(TYPE('#_Financial Analysis Bal Sheet'!H45)&lt;&gt;TYPE('Financial Analysis Bal Sheet'!H45),TRUE,FALSE),"WrongTypeMsg",IF(_xlfn.ISFORMULA('#_Financial Analysis Bal Sheet'!H45),IF(NOT(_xlfn.ISFORMULA('Financial Analysis Bal Sheet'!H45)),TRUE),FALSE),"MissingFormulaMsg",IF(NOT(AND(ISNUMBER(FIND("[",_xlfn.FORMULATEXT('#_Financial Analysis Bal Sheet'!H45))),ISNUMBER(FIND("!",_xlfn.FORMULATEXT('#_Financial Analysis Bal Sheet'!H45))))),AND(ISNUMBER(FIND("[",_xlfn.FORMULATEXT('Financial Analysis Bal Sheet'!H45))),ISNUMBER(FIND("!",_xlfn.FORMULATEXT('Financial Analysis Bal Sheet'!H45)))),FALSE),"ExternalRefsMsg",IF(ISNUMBER('#_Financial Analysis Bal Sheet'!H45),IF(ABS('#_Financial Analysis Bal Sheet'!H45-'Financial Analysis Bal Sheet'!H45)&gt;0.00001,TRUE,FALSE),IF('#_Financial Analysis Bal Sheet'!H45&lt;&gt;'Financial Analysis Bal Sheet'!H45,TRUE,FALSE)),IF(ISNUMBER('#_Financial Analysis Bal Sheet'!H45),IF('#_Financial Analysis Bal Sheet'!H45&gt;'Financial Analysis Bal Sheet'!H45,"TooLow","TooHigh"),"WrongAnswer"),NOT(_xlfn.ISFORMULA('#_Financial Analysis Bal Sheet'!H45)),"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Sheet'!H45),_xlfn.FORMULATEXT('Financial Analysis Bal Sheet'!H45),'Financial Analysis Bal Sheet'!H45),"9","#"),"8","#"),"7","#"),"6","#"),"5","#"),"4","#"),"3","#"),"2","#"),"1","#"),"0","#"),"$",""),"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Sheet'!H45),_xlfn.FORMULATEXT('Financial Analysis Bal Sheet'!H45),'Financial Analysis Bal Sheet'!H45),"9","#"),"8","#"),"7","#"),"6","#"),"5","#"),"4","#"),"3","#"),"2","#"),"1","#"),"0","#"),"$",""),"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Sheet'!H45),_xlfn.FORMULATEXT('#_Financial Analysis Bal Sheet'!H45),'#_Financial Analysis Bal Sheet'!H45),"9","#"),"8","#"),"7","#"),"6","#"),"5","#"),"4","#"),"3","#"),"2","#"),"1","#"),"0","#"),"$",""),"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Sheet'!H45),_xlfn.FORMULATEXT('#_Financial Analysis Bal Sheet'!H45),'#_Financial Analysis Bal Sheet'!H45),"9","#"),"8","#"),"7","#"),"6","#"),"5","#"),"4","#"),"3","#"),"2","#"),"1","#"),"0","#"),"$","")," ",""),",","@"),"&gt;","@"),"&lt;","@"),"=","@"),")","@"),"(","@"),"^","@"),"/","@"),"+","@"),"*","@"),"-","@"),"@#","")))/2,TRUE,FALSE),"HardCodeMsg",IF(LEN(IF(_xlfn.ISFORMULA('Financial Analysis Bal Sheet'!H45),_xlfn.FORMULATEXT('Financial Analysis Bal Sheet'!H45),'Financial Analysis Bal Sheet'!H45))-LEN(SUBSTITUTE(IF(_xlfn.ISFORMULA('Financial Analysis Bal Sheet'!H45),_xlfn.FORMULATEXT('Financial Analysis Bal Sheet'!H45),'Financial Analysis Bal Sheet'!H45),"""",""))&gt;LEN(IF(_xlfn.ISFORMULA('#_Financial Analysis Bal Sheet'!H45),_xlfn.FORMULATEXT('#_Financial Analysis Bal Sheet'!H45),'#_Financial Analysis Bal Sheet'!H45))-LEN(SUBSTITUTE(IF(_xlfn.ISFORMULA('#_Financial Analysis Bal Sheet'!H45),_xlfn.FORMULATEXT('#_Financial Analysis Bal Sheet'!H45),'#_Financial Analysis Bal Sheet'!H45),"""","")),TRUE,FALSE),"HardQuoteMsg",IF(LEN(IF(_xlfn.ISFORMULA('Financial Analysis Bal Sheet'!H45),_xlfn.FORMULATEXT('Financial Analysis Bal Sheet'!H45),'Financial Analysis Bal Sheet'!H45))-LEN(SUBSTITUTE(IF(_xlfn.ISFORMULA('Financial Analysis Bal Sheet'!H45),_xlfn.FORMULATEXT('Financial Analysis Bal Sheet'!H45),'Financial Analysis Bal Sheet'!H45),"$",""))&lt;0.5*(LEN(IF(_xlfn.ISFORMULA('#_Financial Analysis Bal Sheet'!H45),_xlfn.FORMULATEXT('#_Financial Analysis Bal Sheet'!H45),'#_Financial Analysis Bal Sheet'!H45))-LEN(SUBSTITUTE(IF(_xlfn.ISFORMULA('#_Financial Analysis Bal Sheet'!H45),_xlfn.FORMULATEXT('#_Financial Analysis Bal Sheet'!H45),'#_Financial Analysis Bal Sheet'!H45),"$",""))),TRUE,FALSE),"MissingAbsMsg",TRUE,"PerfectMsg")</f>
        <v/>
      </c>
    </row>
    <row r="46" spans="2:8" x14ac:dyDescent="0.15">
      <c r="B46" s="176">
        <v>0</v>
      </c>
      <c r="C46" s="191"/>
      <c r="D46" s="192"/>
      <c r="E46" s="191"/>
      <c r="F46" s="192"/>
      <c r="G46" s="193"/>
      <c r="H46" s="194"/>
    </row>
    <row r="47" spans="2:8" x14ac:dyDescent="0.15">
      <c r="B47" s="200">
        <v>0</v>
      </c>
      <c r="C47" s="191">
        <v>0</v>
      </c>
      <c r="D47" s="192" t="str">
        <f ca="1">_xlfn.IFS(ISBLANK('Financial Analysis Bal Sheet'!D47),"",IF(NOT(ISNA('#_Financial Analysis Bal Sheet'!D47)),IF(ISNA('Financial Analysis Bal Sheet'!D47),TRUE,FALSE),FALSE),"StuNAMsg",IF(AND(ISNA('#_Financial Analysis Bal Sheet'!D47),ISNA('Financial Analysis Bal Sheet'!D47)),TRUE,FALSE),"PerfectMsg",IF(NOT(ISERROR('#_Financial Analysis Bal Sheet'!D47)),IF(ISERROR('Financial Analysis Bal Sheet'!D47),TRUE,FALSE),FALSE),"StuErrorMsg",IF(TYPE('#_Financial Analysis Bal Sheet'!D47)&lt;&gt;TYPE('Financial Analysis Bal Sheet'!D47),TRUE,FALSE),"WrongTypeMsg",IF(_xlfn.ISFORMULA('#_Financial Analysis Bal Sheet'!D47),IF(NOT(_xlfn.ISFORMULA('Financial Analysis Bal Sheet'!D47)),TRUE),FALSE),"MissingFormulaMsg",IF(NOT(AND(ISNUMBER(FIND("[",_xlfn.FORMULATEXT('#_Financial Analysis Bal Sheet'!D47))),ISNUMBER(FIND("!",_xlfn.FORMULATEXT('#_Financial Analysis Bal Sheet'!D47))))),AND(ISNUMBER(FIND("[",_xlfn.FORMULATEXT('Financial Analysis Bal Sheet'!D47))),ISNUMBER(FIND("!",_xlfn.FORMULATEXT('Financial Analysis Bal Sheet'!D47)))),FALSE),"ExternalRefsMsg",IF(ISNUMBER('#_Financial Analysis Bal Sheet'!D47),IF(ABS('#_Financial Analysis Bal Sheet'!D47-'Financial Analysis Bal Sheet'!D47)&gt;0.00001,TRUE,FALSE),IF('#_Financial Analysis Bal Sheet'!D47&lt;&gt;'Financial Analysis Bal Sheet'!D47,TRUE,FALSE)),IF(ISNUMBER('#_Financial Analysis Bal Sheet'!D47),IF('#_Financial Analysis Bal Sheet'!D47&gt;'Financial Analysis Bal Sheet'!D47,"TooLow","TooHigh"),"WrongAnswer"),NOT(_xlfn.ISFORMULA('#_Financial Analysis Bal Sheet'!D47)),"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Sheet'!D47),_xlfn.FORMULATEXT('Financial Analysis Bal Sheet'!D47),'Financial Analysis Bal Sheet'!D47),"9","#"),"8","#"),"7","#"),"6","#"),"5","#"),"4","#"),"3","#"),"2","#"),"1","#"),"0","#"),"$",""),"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Sheet'!D47),_xlfn.FORMULATEXT('Financial Analysis Bal Sheet'!D47),'Financial Analysis Bal Sheet'!D47),"9","#"),"8","#"),"7","#"),"6","#"),"5","#"),"4","#"),"3","#"),"2","#"),"1","#"),"0","#"),"$",""),"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Sheet'!D47),_xlfn.FORMULATEXT('#_Financial Analysis Bal Sheet'!D47),'#_Financial Analysis Bal Sheet'!D47),"9","#"),"8","#"),"7","#"),"6","#"),"5","#"),"4","#"),"3","#"),"2","#"),"1","#"),"0","#"),"$",""),"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Sheet'!D47),_xlfn.FORMULATEXT('#_Financial Analysis Bal Sheet'!D47),'#_Financial Analysis Bal Sheet'!D47),"9","#"),"8","#"),"7","#"),"6","#"),"5","#"),"4","#"),"3","#"),"2","#"),"1","#"),"0","#"),"$","")," ",""),",","@"),"&gt;","@"),"&lt;","@"),"=","@"),")","@"),"(","@"),"^","@"),"/","@"),"+","@"),"*","@"),"-","@"),"@#","")))/2,TRUE,FALSE),"HardCodeMsg",IF(LEN(IF(_xlfn.ISFORMULA('Financial Analysis Bal Sheet'!D47),_xlfn.FORMULATEXT('Financial Analysis Bal Sheet'!D47),'Financial Analysis Bal Sheet'!D47))-LEN(SUBSTITUTE(IF(_xlfn.ISFORMULA('Financial Analysis Bal Sheet'!D47),_xlfn.FORMULATEXT('Financial Analysis Bal Sheet'!D47),'Financial Analysis Bal Sheet'!D47),"""",""))&gt;LEN(IF(_xlfn.ISFORMULA('#_Financial Analysis Bal Sheet'!D47),_xlfn.FORMULATEXT('#_Financial Analysis Bal Sheet'!D47),'#_Financial Analysis Bal Sheet'!D47))-LEN(SUBSTITUTE(IF(_xlfn.ISFORMULA('#_Financial Analysis Bal Sheet'!D47),_xlfn.FORMULATEXT('#_Financial Analysis Bal Sheet'!D47),'#_Financial Analysis Bal Sheet'!D47),"""","")),TRUE,FALSE),"HardQuoteMsg",IF(LEN(IF(_xlfn.ISFORMULA('Financial Analysis Bal Sheet'!D47),_xlfn.FORMULATEXT('Financial Analysis Bal Sheet'!D47),'Financial Analysis Bal Sheet'!D47))-LEN(SUBSTITUTE(IF(_xlfn.ISFORMULA('Financial Analysis Bal Sheet'!D47),_xlfn.FORMULATEXT('Financial Analysis Bal Sheet'!D47),'Financial Analysis Bal Sheet'!D47),"$",""))&lt;0.5*(LEN(IF(_xlfn.ISFORMULA('#_Financial Analysis Bal Sheet'!D47),_xlfn.FORMULATEXT('#_Financial Analysis Bal Sheet'!D47),'#_Financial Analysis Bal Sheet'!D47))-LEN(SUBSTITUTE(IF(_xlfn.ISFORMULA('#_Financial Analysis Bal Sheet'!D47),_xlfn.FORMULATEXT('#_Financial Analysis Bal Sheet'!D47),'#_Financial Analysis Bal Sheet'!D47),"$",""))),TRUE,FALSE),"MissingAbsMsg",TRUE,"PerfectMsg")</f>
        <v/>
      </c>
      <c r="E47" s="191">
        <v>0</v>
      </c>
      <c r="F47" s="192" t="str">
        <f ca="1">_xlfn.IFS(ISBLANK('Financial Analysis Bal Sheet'!F47),"",IF(NOT(ISNA('#_Financial Analysis Bal Sheet'!F47)),IF(ISNA('Financial Analysis Bal Sheet'!F47),TRUE,FALSE),FALSE),"StuNAMsg",IF(AND(ISNA('#_Financial Analysis Bal Sheet'!F47),ISNA('Financial Analysis Bal Sheet'!F47)),TRUE,FALSE),"PerfectMsg",IF(NOT(ISERROR('#_Financial Analysis Bal Sheet'!F47)),IF(ISERROR('Financial Analysis Bal Sheet'!F47),TRUE,FALSE),FALSE),"StuErrorMsg",IF(TYPE('#_Financial Analysis Bal Sheet'!F47)&lt;&gt;TYPE('Financial Analysis Bal Sheet'!F47),TRUE,FALSE),"WrongTypeMsg",IF(_xlfn.ISFORMULA('#_Financial Analysis Bal Sheet'!F47),IF(NOT(_xlfn.ISFORMULA('Financial Analysis Bal Sheet'!F47)),TRUE),FALSE),"MissingFormulaMsg",IF(NOT(AND(ISNUMBER(FIND("[",_xlfn.FORMULATEXT('#_Financial Analysis Bal Sheet'!F47))),ISNUMBER(FIND("!",_xlfn.FORMULATEXT('#_Financial Analysis Bal Sheet'!F47))))),AND(ISNUMBER(FIND("[",_xlfn.FORMULATEXT('Financial Analysis Bal Sheet'!F47))),ISNUMBER(FIND("!",_xlfn.FORMULATEXT('Financial Analysis Bal Sheet'!F47)))),FALSE),"ExternalRefsMsg",IF(ISNUMBER('#_Financial Analysis Bal Sheet'!F47),IF(ABS('#_Financial Analysis Bal Sheet'!F47-'Financial Analysis Bal Sheet'!F47)&gt;0.00001,TRUE,FALSE),IF('#_Financial Analysis Bal Sheet'!F47&lt;&gt;'Financial Analysis Bal Sheet'!F47,TRUE,FALSE)),IF(ISNUMBER('#_Financial Analysis Bal Sheet'!F47),IF('#_Financial Analysis Bal Sheet'!F47&gt;'Financial Analysis Bal Sheet'!F47,"TooLow","TooHigh"),"WrongAnswer"),NOT(_xlfn.ISFORMULA('#_Financial Analysis Bal Sheet'!F47)),"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Sheet'!F47),_xlfn.FORMULATEXT('Financial Analysis Bal Sheet'!F47),'Financial Analysis Bal Sheet'!F47),"9","#"),"8","#"),"7","#"),"6","#"),"5","#"),"4","#"),"3","#"),"2","#"),"1","#"),"0","#"),"$",""),"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Sheet'!F47),_xlfn.FORMULATEXT('Financial Analysis Bal Sheet'!F47),'Financial Analysis Bal Sheet'!F47),"9","#"),"8","#"),"7","#"),"6","#"),"5","#"),"4","#"),"3","#"),"2","#"),"1","#"),"0","#"),"$",""),"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Sheet'!F47),_xlfn.FORMULATEXT('#_Financial Analysis Bal Sheet'!F47),'#_Financial Analysis Bal Sheet'!F47),"9","#"),"8","#"),"7","#"),"6","#"),"5","#"),"4","#"),"3","#"),"2","#"),"1","#"),"0","#"),"$",""),"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Sheet'!F47),_xlfn.FORMULATEXT('#_Financial Analysis Bal Sheet'!F47),'#_Financial Analysis Bal Sheet'!F47),"9","#"),"8","#"),"7","#"),"6","#"),"5","#"),"4","#"),"3","#"),"2","#"),"1","#"),"0","#"),"$","")," ",""),",","@"),"&gt;","@"),"&lt;","@"),"=","@"),")","@"),"(","@"),"^","@"),"/","@"),"+","@"),"*","@"),"-","@"),"@#","")))/2,TRUE,FALSE),"HardCodeMsg",IF(LEN(IF(_xlfn.ISFORMULA('Financial Analysis Bal Sheet'!F47),_xlfn.FORMULATEXT('Financial Analysis Bal Sheet'!F47),'Financial Analysis Bal Sheet'!F47))-LEN(SUBSTITUTE(IF(_xlfn.ISFORMULA('Financial Analysis Bal Sheet'!F47),_xlfn.FORMULATEXT('Financial Analysis Bal Sheet'!F47),'Financial Analysis Bal Sheet'!F47),"""",""))&gt;LEN(IF(_xlfn.ISFORMULA('#_Financial Analysis Bal Sheet'!F47),_xlfn.FORMULATEXT('#_Financial Analysis Bal Sheet'!F47),'#_Financial Analysis Bal Sheet'!F47))-LEN(SUBSTITUTE(IF(_xlfn.ISFORMULA('#_Financial Analysis Bal Sheet'!F47),_xlfn.FORMULATEXT('#_Financial Analysis Bal Sheet'!F47),'#_Financial Analysis Bal Sheet'!F47),"""","")),TRUE,FALSE),"HardQuoteMsg",IF(LEN(IF(_xlfn.ISFORMULA('Financial Analysis Bal Sheet'!F47),_xlfn.FORMULATEXT('Financial Analysis Bal Sheet'!F47),'Financial Analysis Bal Sheet'!F47))-LEN(SUBSTITUTE(IF(_xlfn.ISFORMULA('Financial Analysis Bal Sheet'!F47),_xlfn.FORMULATEXT('Financial Analysis Bal Sheet'!F47),'Financial Analysis Bal Sheet'!F47),"$",""))&lt;0.5*(LEN(IF(_xlfn.ISFORMULA('#_Financial Analysis Bal Sheet'!F47),_xlfn.FORMULATEXT('#_Financial Analysis Bal Sheet'!F47),'#_Financial Analysis Bal Sheet'!F47))-LEN(SUBSTITUTE(IF(_xlfn.ISFORMULA('#_Financial Analysis Bal Sheet'!F47),_xlfn.FORMULATEXT('#_Financial Analysis Bal Sheet'!F47),'#_Financial Analysis Bal Sheet'!F47),"$",""))),TRUE,FALSE),"MissingAbsMsg",TRUE,"PerfectMsg")</f>
        <v/>
      </c>
      <c r="G47" s="193" t="str">
        <f ca="1">_xlfn.IFS(ISBLANK('Financial Analysis Bal Sheet'!G47),"",IF(NOT(ISNA('#_Financial Analysis Bal Sheet'!G47)),IF(ISNA('Financial Analysis Bal Sheet'!G47),TRUE,FALSE),FALSE),"StuNAMsg",IF(AND(ISNA('#_Financial Analysis Bal Sheet'!G47),ISNA('Financial Analysis Bal Sheet'!G47)),TRUE,FALSE),"PerfectMsg",IF(NOT(ISERROR('#_Financial Analysis Bal Sheet'!G47)),IF(ISERROR('Financial Analysis Bal Sheet'!G47),TRUE,FALSE),FALSE),"StuErrorMsg",IF(TYPE('#_Financial Analysis Bal Sheet'!G47)&lt;&gt;TYPE('Financial Analysis Bal Sheet'!G47),TRUE,FALSE),"WrongTypeMsg",IF(_xlfn.ISFORMULA('#_Financial Analysis Bal Sheet'!G47),IF(NOT(_xlfn.ISFORMULA('Financial Analysis Bal Sheet'!G47)),TRUE),FALSE),"MissingFormulaMsg",IF(NOT(AND(ISNUMBER(FIND("[",_xlfn.FORMULATEXT('#_Financial Analysis Bal Sheet'!G47))),ISNUMBER(FIND("!",_xlfn.FORMULATEXT('#_Financial Analysis Bal Sheet'!G47))))),AND(ISNUMBER(FIND("[",_xlfn.FORMULATEXT('Financial Analysis Bal Sheet'!G47))),ISNUMBER(FIND("!",_xlfn.FORMULATEXT('Financial Analysis Bal Sheet'!G47)))),FALSE),"ExternalRefsMsg",IF(ISNUMBER('#_Financial Analysis Bal Sheet'!G47),IF(ABS('#_Financial Analysis Bal Sheet'!G47-'Financial Analysis Bal Sheet'!G47)&gt;0.00001,TRUE,FALSE),IF('#_Financial Analysis Bal Sheet'!G47&lt;&gt;'Financial Analysis Bal Sheet'!G47,TRUE,FALSE)),IF(ISNUMBER('#_Financial Analysis Bal Sheet'!G47),IF('#_Financial Analysis Bal Sheet'!G47&gt;'Financial Analysis Bal Sheet'!G47,"TooLow","TooHigh"),"WrongAnswer"),NOT(_xlfn.ISFORMULA('#_Financial Analysis Bal Sheet'!G47)),"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Sheet'!G47),_xlfn.FORMULATEXT('Financial Analysis Bal Sheet'!G47),'Financial Analysis Bal Sheet'!G47),"9","#"),"8","#"),"7","#"),"6","#"),"5","#"),"4","#"),"3","#"),"2","#"),"1","#"),"0","#"),"$",""),"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Sheet'!G47),_xlfn.FORMULATEXT('Financial Analysis Bal Sheet'!G47),'Financial Analysis Bal Sheet'!G47),"9","#"),"8","#"),"7","#"),"6","#"),"5","#"),"4","#"),"3","#"),"2","#"),"1","#"),"0","#"),"$",""),"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Sheet'!G47),_xlfn.FORMULATEXT('#_Financial Analysis Bal Sheet'!G47),'#_Financial Analysis Bal Sheet'!G47),"9","#"),"8","#"),"7","#"),"6","#"),"5","#"),"4","#"),"3","#"),"2","#"),"1","#"),"0","#"),"$",""),"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Sheet'!G47),_xlfn.FORMULATEXT('#_Financial Analysis Bal Sheet'!G47),'#_Financial Analysis Bal Sheet'!G47),"9","#"),"8","#"),"7","#"),"6","#"),"5","#"),"4","#"),"3","#"),"2","#"),"1","#"),"0","#"),"$","")," ",""),",","@"),"&gt;","@"),"&lt;","@"),"=","@"),")","@"),"(","@"),"^","@"),"/","@"),"+","@"),"*","@"),"-","@"),"@#","")))/2,TRUE,FALSE),"HardCodeMsg",IF(LEN(IF(_xlfn.ISFORMULA('Financial Analysis Bal Sheet'!G47),_xlfn.FORMULATEXT('Financial Analysis Bal Sheet'!G47),'Financial Analysis Bal Sheet'!G47))-LEN(SUBSTITUTE(IF(_xlfn.ISFORMULA('Financial Analysis Bal Sheet'!G47),_xlfn.FORMULATEXT('Financial Analysis Bal Sheet'!G47),'Financial Analysis Bal Sheet'!G47),"""",""))&gt;LEN(IF(_xlfn.ISFORMULA('#_Financial Analysis Bal Sheet'!G47),_xlfn.FORMULATEXT('#_Financial Analysis Bal Sheet'!G47),'#_Financial Analysis Bal Sheet'!G47))-LEN(SUBSTITUTE(IF(_xlfn.ISFORMULA('#_Financial Analysis Bal Sheet'!G47),_xlfn.FORMULATEXT('#_Financial Analysis Bal Sheet'!G47),'#_Financial Analysis Bal Sheet'!G47),"""","")),TRUE,FALSE),"HardQuoteMsg",IF(LEN(IF(_xlfn.ISFORMULA('Financial Analysis Bal Sheet'!G47),_xlfn.FORMULATEXT('Financial Analysis Bal Sheet'!G47),'Financial Analysis Bal Sheet'!G47))-LEN(SUBSTITUTE(IF(_xlfn.ISFORMULA('Financial Analysis Bal Sheet'!G47),_xlfn.FORMULATEXT('Financial Analysis Bal Sheet'!G47),'Financial Analysis Bal Sheet'!G47),"$",""))&lt;0.5*(LEN(IF(_xlfn.ISFORMULA('#_Financial Analysis Bal Sheet'!G47),_xlfn.FORMULATEXT('#_Financial Analysis Bal Sheet'!G47),'#_Financial Analysis Bal Sheet'!G47))-LEN(SUBSTITUTE(IF(_xlfn.ISFORMULA('#_Financial Analysis Bal Sheet'!G47),_xlfn.FORMULATEXT('#_Financial Analysis Bal Sheet'!G47),'#_Financial Analysis Bal Sheet'!G47),"$",""))),TRUE,FALSE),"MissingAbsMsg",TRUE,"PerfectMsg")</f>
        <v/>
      </c>
      <c r="H47" s="194" t="str">
        <f ca="1">_xlfn.IFS(ISBLANK('Financial Analysis Bal Sheet'!H47),"",IF(NOT(ISNA('#_Financial Analysis Bal Sheet'!H47)),IF(ISNA('Financial Analysis Bal Sheet'!H47),TRUE,FALSE),FALSE),"StuNAMsg",IF(AND(ISNA('#_Financial Analysis Bal Sheet'!H47),ISNA('Financial Analysis Bal Sheet'!H47)),TRUE,FALSE),"PerfectMsg",IF(NOT(ISERROR('#_Financial Analysis Bal Sheet'!H47)),IF(ISERROR('Financial Analysis Bal Sheet'!H47),TRUE,FALSE),FALSE),"StuErrorMsg",IF(TYPE('#_Financial Analysis Bal Sheet'!H47)&lt;&gt;TYPE('Financial Analysis Bal Sheet'!H47),TRUE,FALSE),"WrongTypeMsg",IF(_xlfn.ISFORMULA('#_Financial Analysis Bal Sheet'!H47),IF(NOT(_xlfn.ISFORMULA('Financial Analysis Bal Sheet'!H47)),TRUE),FALSE),"MissingFormulaMsg",IF(NOT(AND(ISNUMBER(FIND("[",_xlfn.FORMULATEXT('#_Financial Analysis Bal Sheet'!H47))),ISNUMBER(FIND("!",_xlfn.FORMULATEXT('#_Financial Analysis Bal Sheet'!H47))))),AND(ISNUMBER(FIND("[",_xlfn.FORMULATEXT('Financial Analysis Bal Sheet'!H47))),ISNUMBER(FIND("!",_xlfn.FORMULATEXT('Financial Analysis Bal Sheet'!H47)))),FALSE),"ExternalRefsMsg",IF(ISNUMBER('#_Financial Analysis Bal Sheet'!H47),IF(ABS('#_Financial Analysis Bal Sheet'!H47-'Financial Analysis Bal Sheet'!H47)&gt;0.00001,TRUE,FALSE),IF('#_Financial Analysis Bal Sheet'!H47&lt;&gt;'Financial Analysis Bal Sheet'!H47,TRUE,FALSE)),IF(ISNUMBER('#_Financial Analysis Bal Sheet'!H47),IF('#_Financial Analysis Bal Sheet'!H47&gt;'Financial Analysis Bal Sheet'!H47,"TooLow","TooHigh"),"WrongAnswer"),NOT(_xlfn.ISFORMULA('#_Financial Analysis Bal Sheet'!H47)),"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Sheet'!H47),_xlfn.FORMULATEXT('Financial Analysis Bal Sheet'!H47),'Financial Analysis Bal Sheet'!H47),"9","#"),"8","#"),"7","#"),"6","#"),"5","#"),"4","#"),"3","#"),"2","#"),"1","#"),"0","#"),"$",""),"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Sheet'!H47),_xlfn.FORMULATEXT('Financial Analysis Bal Sheet'!H47),'Financial Analysis Bal Sheet'!H47),"9","#"),"8","#"),"7","#"),"6","#"),"5","#"),"4","#"),"3","#"),"2","#"),"1","#"),"0","#"),"$",""),"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Sheet'!H47),_xlfn.FORMULATEXT('#_Financial Analysis Bal Sheet'!H47),'#_Financial Analysis Bal Sheet'!H47),"9","#"),"8","#"),"7","#"),"6","#"),"5","#"),"4","#"),"3","#"),"2","#"),"1","#"),"0","#"),"$",""),"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Sheet'!H47),_xlfn.FORMULATEXT('#_Financial Analysis Bal Sheet'!H47),'#_Financial Analysis Bal Sheet'!H47),"9","#"),"8","#"),"7","#"),"6","#"),"5","#"),"4","#"),"3","#"),"2","#"),"1","#"),"0","#"),"$","")," ",""),",","@"),"&gt;","@"),"&lt;","@"),"=","@"),")","@"),"(","@"),"^","@"),"/","@"),"+","@"),"*","@"),"-","@"),"@#","")))/2,TRUE,FALSE),"HardCodeMsg",IF(LEN(IF(_xlfn.ISFORMULA('Financial Analysis Bal Sheet'!H47),_xlfn.FORMULATEXT('Financial Analysis Bal Sheet'!H47),'Financial Analysis Bal Sheet'!H47))-LEN(SUBSTITUTE(IF(_xlfn.ISFORMULA('Financial Analysis Bal Sheet'!H47),_xlfn.FORMULATEXT('Financial Analysis Bal Sheet'!H47),'Financial Analysis Bal Sheet'!H47),"""",""))&gt;LEN(IF(_xlfn.ISFORMULA('#_Financial Analysis Bal Sheet'!H47),_xlfn.FORMULATEXT('#_Financial Analysis Bal Sheet'!H47),'#_Financial Analysis Bal Sheet'!H47))-LEN(SUBSTITUTE(IF(_xlfn.ISFORMULA('#_Financial Analysis Bal Sheet'!H47),_xlfn.FORMULATEXT('#_Financial Analysis Bal Sheet'!H47),'#_Financial Analysis Bal Sheet'!H47),"""","")),TRUE,FALSE),"HardQuoteMsg",IF(LEN(IF(_xlfn.ISFORMULA('Financial Analysis Bal Sheet'!H47),_xlfn.FORMULATEXT('Financial Analysis Bal Sheet'!H47),'Financial Analysis Bal Sheet'!H47))-LEN(SUBSTITUTE(IF(_xlfn.ISFORMULA('Financial Analysis Bal Sheet'!H47),_xlfn.FORMULATEXT('Financial Analysis Bal Sheet'!H47),'Financial Analysis Bal Sheet'!H47),"$",""))&lt;0.5*(LEN(IF(_xlfn.ISFORMULA('#_Financial Analysis Bal Sheet'!H47),_xlfn.FORMULATEXT('#_Financial Analysis Bal Sheet'!H47),'#_Financial Analysis Bal Sheet'!H47))-LEN(SUBSTITUTE(IF(_xlfn.ISFORMULA('#_Financial Analysis Bal Sheet'!H47),_xlfn.FORMULATEXT('#_Financial Analysis Bal Sheet'!H47),'#_Financial Analysis Bal Sheet'!H47),"$",""))),TRUE,FALSE),"MissingAbsMsg",TRUE,"PerfectMsg")</f>
        <v/>
      </c>
    </row>
    <row r="48" spans="2:8" x14ac:dyDescent="0.15">
      <c r="B48" s="200">
        <v>0</v>
      </c>
      <c r="C48" s="191">
        <v>0</v>
      </c>
      <c r="D48" s="192" t="str">
        <f ca="1">_xlfn.IFS(ISBLANK('Financial Analysis Bal Sheet'!D48),"",IF(NOT(ISNA('#_Financial Analysis Bal Sheet'!D48)),IF(ISNA('Financial Analysis Bal Sheet'!D48),TRUE,FALSE),FALSE),"StuNAMsg",IF(AND(ISNA('#_Financial Analysis Bal Sheet'!D48),ISNA('Financial Analysis Bal Sheet'!D48)),TRUE,FALSE),"PerfectMsg",IF(NOT(ISERROR('#_Financial Analysis Bal Sheet'!D48)),IF(ISERROR('Financial Analysis Bal Sheet'!D48),TRUE,FALSE),FALSE),"StuErrorMsg",IF(TYPE('#_Financial Analysis Bal Sheet'!D48)&lt;&gt;TYPE('Financial Analysis Bal Sheet'!D48),TRUE,FALSE),"WrongTypeMsg",IF(_xlfn.ISFORMULA('#_Financial Analysis Bal Sheet'!D48),IF(NOT(_xlfn.ISFORMULA('Financial Analysis Bal Sheet'!D48)),TRUE),FALSE),"MissingFormulaMsg",IF(NOT(AND(ISNUMBER(FIND("[",_xlfn.FORMULATEXT('#_Financial Analysis Bal Sheet'!D48))),ISNUMBER(FIND("!",_xlfn.FORMULATEXT('#_Financial Analysis Bal Sheet'!D48))))),AND(ISNUMBER(FIND("[",_xlfn.FORMULATEXT('Financial Analysis Bal Sheet'!D48))),ISNUMBER(FIND("!",_xlfn.FORMULATEXT('Financial Analysis Bal Sheet'!D48)))),FALSE),"ExternalRefsMsg",IF(ISNUMBER('#_Financial Analysis Bal Sheet'!D48),IF(ABS('#_Financial Analysis Bal Sheet'!D48-'Financial Analysis Bal Sheet'!D48)&gt;0.00001,TRUE,FALSE),IF('#_Financial Analysis Bal Sheet'!D48&lt;&gt;'Financial Analysis Bal Sheet'!D48,TRUE,FALSE)),IF(ISNUMBER('#_Financial Analysis Bal Sheet'!D48),IF('#_Financial Analysis Bal Sheet'!D48&gt;'Financial Analysis Bal Sheet'!D48,"TooLow","TooHigh"),"WrongAnswer"),NOT(_xlfn.ISFORMULA('#_Financial Analysis Bal Sheet'!D48)),"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Sheet'!D48),_xlfn.FORMULATEXT('Financial Analysis Bal Sheet'!D48),'Financial Analysis Bal Sheet'!D48),"9","#"),"8","#"),"7","#"),"6","#"),"5","#"),"4","#"),"3","#"),"2","#"),"1","#"),"0","#"),"$",""),"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Sheet'!D48),_xlfn.FORMULATEXT('Financial Analysis Bal Sheet'!D48),'Financial Analysis Bal Sheet'!D48),"9","#"),"8","#"),"7","#"),"6","#"),"5","#"),"4","#"),"3","#"),"2","#"),"1","#"),"0","#"),"$",""),"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Sheet'!D48),_xlfn.FORMULATEXT('#_Financial Analysis Bal Sheet'!D48),'#_Financial Analysis Bal Sheet'!D48),"9","#"),"8","#"),"7","#"),"6","#"),"5","#"),"4","#"),"3","#"),"2","#"),"1","#"),"0","#"),"$",""),"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Sheet'!D48),_xlfn.FORMULATEXT('#_Financial Analysis Bal Sheet'!D48),'#_Financial Analysis Bal Sheet'!D48),"9","#"),"8","#"),"7","#"),"6","#"),"5","#"),"4","#"),"3","#"),"2","#"),"1","#"),"0","#"),"$","")," ",""),",","@"),"&gt;","@"),"&lt;","@"),"=","@"),")","@"),"(","@"),"^","@"),"/","@"),"+","@"),"*","@"),"-","@"),"@#","")))/2,TRUE,FALSE),"HardCodeMsg",IF(LEN(IF(_xlfn.ISFORMULA('Financial Analysis Bal Sheet'!D48),_xlfn.FORMULATEXT('Financial Analysis Bal Sheet'!D48),'Financial Analysis Bal Sheet'!D48))-LEN(SUBSTITUTE(IF(_xlfn.ISFORMULA('Financial Analysis Bal Sheet'!D48),_xlfn.FORMULATEXT('Financial Analysis Bal Sheet'!D48),'Financial Analysis Bal Sheet'!D48),"""",""))&gt;LEN(IF(_xlfn.ISFORMULA('#_Financial Analysis Bal Sheet'!D48),_xlfn.FORMULATEXT('#_Financial Analysis Bal Sheet'!D48),'#_Financial Analysis Bal Sheet'!D48))-LEN(SUBSTITUTE(IF(_xlfn.ISFORMULA('#_Financial Analysis Bal Sheet'!D48),_xlfn.FORMULATEXT('#_Financial Analysis Bal Sheet'!D48),'#_Financial Analysis Bal Sheet'!D48),"""","")),TRUE,FALSE),"HardQuoteMsg",IF(LEN(IF(_xlfn.ISFORMULA('Financial Analysis Bal Sheet'!D48),_xlfn.FORMULATEXT('Financial Analysis Bal Sheet'!D48),'Financial Analysis Bal Sheet'!D48))-LEN(SUBSTITUTE(IF(_xlfn.ISFORMULA('Financial Analysis Bal Sheet'!D48),_xlfn.FORMULATEXT('Financial Analysis Bal Sheet'!D48),'Financial Analysis Bal Sheet'!D48),"$",""))&lt;0.5*(LEN(IF(_xlfn.ISFORMULA('#_Financial Analysis Bal Sheet'!D48),_xlfn.FORMULATEXT('#_Financial Analysis Bal Sheet'!D48),'#_Financial Analysis Bal Sheet'!D48))-LEN(SUBSTITUTE(IF(_xlfn.ISFORMULA('#_Financial Analysis Bal Sheet'!D48),_xlfn.FORMULATEXT('#_Financial Analysis Bal Sheet'!D48),'#_Financial Analysis Bal Sheet'!D48),"$",""))),TRUE,FALSE),"MissingAbsMsg",TRUE,"PerfectMsg")</f>
        <v/>
      </c>
      <c r="E48" s="191">
        <v>0</v>
      </c>
      <c r="F48" s="192" t="str">
        <f ca="1">_xlfn.IFS(ISBLANK('Financial Analysis Bal Sheet'!F48),"",IF(NOT(ISNA('#_Financial Analysis Bal Sheet'!F48)),IF(ISNA('Financial Analysis Bal Sheet'!F48),TRUE,FALSE),FALSE),"StuNAMsg",IF(AND(ISNA('#_Financial Analysis Bal Sheet'!F48),ISNA('Financial Analysis Bal Sheet'!F48)),TRUE,FALSE),"PerfectMsg",IF(NOT(ISERROR('#_Financial Analysis Bal Sheet'!F48)),IF(ISERROR('Financial Analysis Bal Sheet'!F48),TRUE,FALSE),FALSE),"StuErrorMsg",IF(TYPE('#_Financial Analysis Bal Sheet'!F48)&lt;&gt;TYPE('Financial Analysis Bal Sheet'!F48),TRUE,FALSE),"WrongTypeMsg",IF(_xlfn.ISFORMULA('#_Financial Analysis Bal Sheet'!F48),IF(NOT(_xlfn.ISFORMULA('Financial Analysis Bal Sheet'!F48)),TRUE),FALSE),"MissingFormulaMsg",IF(NOT(AND(ISNUMBER(FIND("[",_xlfn.FORMULATEXT('#_Financial Analysis Bal Sheet'!F48))),ISNUMBER(FIND("!",_xlfn.FORMULATEXT('#_Financial Analysis Bal Sheet'!F48))))),AND(ISNUMBER(FIND("[",_xlfn.FORMULATEXT('Financial Analysis Bal Sheet'!F48))),ISNUMBER(FIND("!",_xlfn.FORMULATEXT('Financial Analysis Bal Sheet'!F48)))),FALSE),"ExternalRefsMsg",IF(ISNUMBER('#_Financial Analysis Bal Sheet'!F48),IF(ABS('#_Financial Analysis Bal Sheet'!F48-'Financial Analysis Bal Sheet'!F48)&gt;0.00001,TRUE,FALSE),IF('#_Financial Analysis Bal Sheet'!F48&lt;&gt;'Financial Analysis Bal Sheet'!F48,TRUE,FALSE)),IF(ISNUMBER('#_Financial Analysis Bal Sheet'!F48),IF('#_Financial Analysis Bal Sheet'!F48&gt;'Financial Analysis Bal Sheet'!F48,"TooLow","TooHigh"),"WrongAnswer"),NOT(_xlfn.ISFORMULA('#_Financial Analysis Bal Sheet'!F48)),"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Sheet'!F48),_xlfn.FORMULATEXT('Financial Analysis Bal Sheet'!F48),'Financial Analysis Bal Sheet'!F48),"9","#"),"8","#"),"7","#"),"6","#"),"5","#"),"4","#"),"3","#"),"2","#"),"1","#"),"0","#"),"$",""),"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Sheet'!F48),_xlfn.FORMULATEXT('Financial Analysis Bal Sheet'!F48),'Financial Analysis Bal Sheet'!F48),"9","#"),"8","#"),"7","#"),"6","#"),"5","#"),"4","#"),"3","#"),"2","#"),"1","#"),"0","#"),"$",""),"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Sheet'!F48),_xlfn.FORMULATEXT('#_Financial Analysis Bal Sheet'!F48),'#_Financial Analysis Bal Sheet'!F48),"9","#"),"8","#"),"7","#"),"6","#"),"5","#"),"4","#"),"3","#"),"2","#"),"1","#"),"0","#"),"$",""),"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Sheet'!F48),_xlfn.FORMULATEXT('#_Financial Analysis Bal Sheet'!F48),'#_Financial Analysis Bal Sheet'!F48),"9","#"),"8","#"),"7","#"),"6","#"),"5","#"),"4","#"),"3","#"),"2","#"),"1","#"),"0","#"),"$","")," ",""),",","@"),"&gt;","@"),"&lt;","@"),"=","@"),")","@"),"(","@"),"^","@"),"/","@"),"+","@"),"*","@"),"-","@"),"@#","")))/2,TRUE,FALSE),"HardCodeMsg",IF(LEN(IF(_xlfn.ISFORMULA('Financial Analysis Bal Sheet'!F48),_xlfn.FORMULATEXT('Financial Analysis Bal Sheet'!F48),'Financial Analysis Bal Sheet'!F48))-LEN(SUBSTITUTE(IF(_xlfn.ISFORMULA('Financial Analysis Bal Sheet'!F48),_xlfn.FORMULATEXT('Financial Analysis Bal Sheet'!F48),'Financial Analysis Bal Sheet'!F48),"""",""))&gt;LEN(IF(_xlfn.ISFORMULA('#_Financial Analysis Bal Sheet'!F48),_xlfn.FORMULATEXT('#_Financial Analysis Bal Sheet'!F48),'#_Financial Analysis Bal Sheet'!F48))-LEN(SUBSTITUTE(IF(_xlfn.ISFORMULA('#_Financial Analysis Bal Sheet'!F48),_xlfn.FORMULATEXT('#_Financial Analysis Bal Sheet'!F48),'#_Financial Analysis Bal Sheet'!F48),"""","")),TRUE,FALSE),"HardQuoteMsg",IF(LEN(IF(_xlfn.ISFORMULA('Financial Analysis Bal Sheet'!F48),_xlfn.FORMULATEXT('Financial Analysis Bal Sheet'!F48),'Financial Analysis Bal Sheet'!F48))-LEN(SUBSTITUTE(IF(_xlfn.ISFORMULA('Financial Analysis Bal Sheet'!F48),_xlfn.FORMULATEXT('Financial Analysis Bal Sheet'!F48),'Financial Analysis Bal Sheet'!F48),"$",""))&lt;0.5*(LEN(IF(_xlfn.ISFORMULA('#_Financial Analysis Bal Sheet'!F48),_xlfn.FORMULATEXT('#_Financial Analysis Bal Sheet'!F48),'#_Financial Analysis Bal Sheet'!F48))-LEN(SUBSTITUTE(IF(_xlfn.ISFORMULA('#_Financial Analysis Bal Sheet'!F48),_xlfn.FORMULATEXT('#_Financial Analysis Bal Sheet'!F48),'#_Financial Analysis Bal Sheet'!F48),"$",""))),TRUE,FALSE),"MissingAbsMsg",TRUE,"PerfectMsg")</f>
        <v/>
      </c>
      <c r="G48" s="193" t="str">
        <f ca="1">_xlfn.IFS(ISBLANK('Financial Analysis Bal Sheet'!G48),"",IF(NOT(ISNA('#_Financial Analysis Bal Sheet'!G48)),IF(ISNA('Financial Analysis Bal Sheet'!G48),TRUE,FALSE),FALSE),"StuNAMsg",IF(AND(ISNA('#_Financial Analysis Bal Sheet'!G48),ISNA('Financial Analysis Bal Sheet'!G48)),TRUE,FALSE),"PerfectMsg",IF(NOT(ISERROR('#_Financial Analysis Bal Sheet'!G48)),IF(ISERROR('Financial Analysis Bal Sheet'!G48),TRUE,FALSE),FALSE),"StuErrorMsg",IF(TYPE('#_Financial Analysis Bal Sheet'!G48)&lt;&gt;TYPE('Financial Analysis Bal Sheet'!G48),TRUE,FALSE),"WrongTypeMsg",IF(_xlfn.ISFORMULA('#_Financial Analysis Bal Sheet'!G48),IF(NOT(_xlfn.ISFORMULA('Financial Analysis Bal Sheet'!G48)),TRUE),FALSE),"MissingFormulaMsg",IF(NOT(AND(ISNUMBER(FIND("[",_xlfn.FORMULATEXT('#_Financial Analysis Bal Sheet'!G48))),ISNUMBER(FIND("!",_xlfn.FORMULATEXT('#_Financial Analysis Bal Sheet'!G48))))),AND(ISNUMBER(FIND("[",_xlfn.FORMULATEXT('Financial Analysis Bal Sheet'!G48))),ISNUMBER(FIND("!",_xlfn.FORMULATEXT('Financial Analysis Bal Sheet'!G48)))),FALSE),"ExternalRefsMsg",IF(ISNUMBER('#_Financial Analysis Bal Sheet'!G48),IF(ABS('#_Financial Analysis Bal Sheet'!G48-'Financial Analysis Bal Sheet'!G48)&gt;0.00001,TRUE,FALSE),IF('#_Financial Analysis Bal Sheet'!G48&lt;&gt;'Financial Analysis Bal Sheet'!G48,TRUE,FALSE)),IF(ISNUMBER('#_Financial Analysis Bal Sheet'!G48),IF('#_Financial Analysis Bal Sheet'!G48&gt;'Financial Analysis Bal Sheet'!G48,"TooLow","TooHigh"),"WrongAnswer"),NOT(_xlfn.ISFORMULA('#_Financial Analysis Bal Sheet'!G48)),"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Sheet'!G48),_xlfn.FORMULATEXT('Financial Analysis Bal Sheet'!G48),'Financial Analysis Bal Sheet'!G48),"9","#"),"8","#"),"7","#"),"6","#"),"5","#"),"4","#"),"3","#"),"2","#"),"1","#"),"0","#"),"$",""),"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Sheet'!G48),_xlfn.FORMULATEXT('Financial Analysis Bal Sheet'!G48),'Financial Analysis Bal Sheet'!G48),"9","#"),"8","#"),"7","#"),"6","#"),"5","#"),"4","#"),"3","#"),"2","#"),"1","#"),"0","#"),"$",""),"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Sheet'!G48),_xlfn.FORMULATEXT('#_Financial Analysis Bal Sheet'!G48),'#_Financial Analysis Bal Sheet'!G48),"9","#"),"8","#"),"7","#"),"6","#"),"5","#"),"4","#"),"3","#"),"2","#"),"1","#"),"0","#"),"$",""),"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Sheet'!G48),_xlfn.FORMULATEXT('#_Financial Analysis Bal Sheet'!G48),'#_Financial Analysis Bal Sheet'!G48),"9","#"),"8","#"),"7","#"),"6","#"),"5","#"),"4","#"),"3","#"),"2","#"),"1","#"),"0","#"),"$","")," ",""),",","@"),"&gt;","@"),"&lt;","@"),"=","@"),")","@"),"(","@"),"^","@"),"/","@"),"+","@"),"*","@"),"-","@"),"@#","")))/2,TRUE,FALSE),"HardCodeMsg",IF(LEN(IF(_xlfn.ISFORMULA('Financial Analysis Bal Sheet'!G48),_xlfn.FORMULATEXT('Financial Analysis Bal Sheet'!G48),'Financial Analysis Bal Sheet'!G48))-LEN(SUBSTITUTE(IF(_xlfn.ISFORMULA('Financial Analysis Bal Sheet'!G48),_xlfn.FORMULATEXT('Financial Analysis Bal Sheet'!G48),'Financial Analysis Bal Sheet'!G48),"""",""))&gt;LEN(IF(_xlfn.ISFORMULA('#_Financial Analysis Bal Sheet'!G48),_xlfn.FORMULATEXT('#_Financial Analysis Bal Sheet'!G48),'#_Financial Analysis Bal Sheet'!G48))-LEN(SUBSTITUTE(IF(_xlfn.ISFORMULA('#_Financial Analysis Bal Sheet'!G48),_xlfn.FORMULATEXT('#_Financial Analysis Bal Sheet'!G48),'#_Financial Analysis Bal Sheet'!G48),"""","")),TRUE,FALSE),"HardQuoteMsg",IF(LEN(IF(_xlfn.ISFORMULA('Financial Analysis Bal Sheet'!G48),_xlfn.FORMULATEXT('Financial Analysis Bal Sheet'!G48),'Financial Analysis Bal Sheet'!G48))-LEN(SUBSTITUTE(IF(_xlfn.ISFORMULA('Financial Analysis Bal Sheet'!G48),_xlfn.FORMULATEXT('Financial Analysis Bal Sheet'!G48),'Financial Analysis Bal Sheet'!G48),"$",""))&lt;0.5*(LEN(IF(_xlfn.ISFORMULA('#_Financial Analysis Bal Sheet'!G48),_xlfn.FORMULATEXT('#_Financial Analysis Bal Sheet'!G48),'#_Financial Analysis Bal Sheet'!G48))-LEN(SUBSTITUTE(IF(_xlfn.ISFORMULA('#_Financial Analysis Bal Sheet'!G48),_xlfn.FORMULATEXT('#_Financial Analysis Bal Sheet'!G48),'#_Financial Analysis Bal Sheet'!G48),"$",""))),TRUE,FALSE),"MissingAbsMsg",TRUE,"PerfectMsg")</f>
        <v/>
      </c>
      <c r="H48" s="194" t="str">
        <f ca="1">_xlfn.IFS(ISBLANK('Financial Analysis Bal Sheet'!H48),"",IF(NOT(ISNA('#_Financial Analysis Bal Sheet'!H48)),IF(ISNA('Financial Analysis Bal Sheet'!H48),TRUE,FALSE),FALSE),"StuNAMsg",IF(AND(ISNA('#_Financial Analysis Bal Sheet'!H48),ISNA('Financial Analysis Bal Sheet'!H48)),TRUE,FALSE),"PerfectMsg",IF(NOT(ISERROR('#_Financial Analysis Bal Sheet'!H48)),IF(ISERROR('Financial Analysis Bal Sheet'!H48),TRUE,FALSE),FALSE),"StuErrorMsg",IF(TYPE('#_Financial Analysis Bal Sheet'!H48)&lt;&gt;TYPE('Financial Analysis Bal Sheet'!H48),TRUE,FALSE),"WrongTypeMsg",IF(_xlfn.ISFORMULA('#_Financial Analysis Bal Sheet'!H48),IF(NOT(_xlfn.ISFORMULA('Financial Analysis Bal Sheet'!H48)),TRUE),FALSE),"MissingFormulaMsg",IF(NOT(AND(ISNUMBER(FIND("[",_xlfn.FORMULATEXT('#_Financial Analysis Bal Sheet'!H48))),ISNUMBER(FIND("!",_xlfn.FORMULATEXT('#_Financial Analysis Bal Sheet'!H48))))),AND(ISNUMBER(FIND("[",_xlfn.FORMULATEXT('Financial Analysis Bal Sheet'!H48))),ISNUMBER(FIND("!",_xlfn.FORMULATEXT('Financial Analysis Bal Sheet'!H48)))),FALSE),"ExternalRefsMsg",IF(ISNUMBER('#_Financial Analysis Bal Sheet'!H48),IF(ABS('#_Financial Analysis Bal Sheet'!H48-'Financial Analysis Bal Sheet'!H48)&gt;0.00001,TRUE,FALSE),IF('#_Financial Analysis Bal Sheet'!H48&lt;&gt;'Financial Analysis Bal Sheet'!H48,TRUE,FALSE)),IF(ISNUMBER('#_Financial Analysis Bal Sheet'!H48),IF('#_Financial Analysis Bal Sheet'!H48&gt;'Financial Analysis Bal Sheet'!H48,"TooLow","TooHigh"),"WrongAnswer"),NOT(_xlfn.ISFORMULA('#_Financial Analysis Bal Sheet'!H48)),"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Sheet'!H48),_xlfn.FORMULATEXT('Financial Analysis Bal Sheet'!H48),'Financial Analysis Bal Sheet'!H48),"9","#"),"8","#"),"7","#"),"6","#"),"5","#"),"4","#"),"3","#"),"2","#"),"1","#"),"0","#"),"$",""),"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Sheet'!H48),_xlfn.FORMULATEXT('Financial Analysis Bal Sheet'!H48),'Financial Analysis Bal Sheet'!H48),"9","#"),"8","#"),"7","#"),"6","#"),"5","#"),"4","#"),"3","#"),"2","#"),"1","#"),"0","#"),"$",""),"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Sheet'!H48),_xlfn.FORMULATEXT('#_Financial Analysis Bal Sheet'!H48),'#_Financial Analysis Bal Sheet'!H48),"9","#"),"8","#"),"7","#"),"6","#"),"5","#"),"4","#"),"3","#"),"2","#"),"1","#"),"0","#"),"$",""),"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Sheet'!H48),_xlfn.FORMULATEXT('#_Financial Analysis Bal Sheet'!H48),'#_Financial Analysis Bal Sheet'!H48),"9","#"),"8","#"),"7","#"),"6","#"),"5","#"),"4","#"),"3","#"),"2","#"),"1","#"),"0","#"),"$","")," ",""),",","@"),"&gt;","@"),"&lt;","@"),"=","@"),")","@"),"(","@"),"^","@"),"/","@"),"+","@"),"*","@"),"-","@"),"@#","")))/2,TRUE,FALSE),"HardCodeMsg",IF(LEN(IF(_xlfn.ISFORMULA('Financial Analysis Bal Sheet'!H48),_xlfn.FORMULATEXT('Financial Analysis Bal Sheet'!H48),'Financial Analysis Bal Sheet'!H48))-LEN(SUBSTITUTE(IF(_xlfn.ISFORMULA('Financial Analysis Bal Sheet'!H48),_xlfn.FORMULATEXT('Financial Analysis Bal Sheet'!H48),'Financial Analysis Bal Sheet'!H48),"""",""))&gt;LEN(IF(_xlfn.ISFORMULA('#_Financial Analysis Bal Sheet'!H48),_xlfn.FORMULATEXT('#_Financial Analysis Bal Sheet'!H48),'#_Financial Analysis Bal Sheet'!H48))-LEN(SUBSTITUTE(IF(_xlfn.ISFORMULA('#_Financial Analysis Bal Sheet'!H48),_xlfn.FORMULATEXT('#_Financial Analysis Bal Sheet'!H48),'#_Financial Analysis Bal Sheet'!H48),"""","")),TRUE,FALSE),"HardQuoteMsg",IF(LEN(IF(_xlfn.ISFORMULA('Financial Analysis Bal Sheet'!H48),_xlfn.FORMULATEXT('Financial Analysis Bal Sheet'!H48),'Financial Analysis Bal Sheet'!H48))-LEN(SUBSTITUTE(IF(_xlfn.ISFORMULA('Financial Analysis Bal Sheet'!H48),_xlfn.FORMULATEXT('Financial Analysis Bal Sheet'!H48),'Financial Analysis Bal Sheet'!H48),"$",""))&lt;0.5*(LEN(IF(_xlfn.ISFORMULA('#_Financial Analysis Bal Sheet'!H48),_xlfn.FORMULATEXT('#_Financial Analysis Bal Sheet'!H48),'#_Financial Analysis Bal Sheet'!H48))-LEN(SUBSTITUTE(IF(_xlfn.ISFORMULA('#_Financial Analysis Bal Sheet'!H48),_xlfn.FORMULATEXT('#_Financial Analysis Bal Sheet'!H48),'#_Financial Analysis Bal Sheet'!H48),"$",""))),TRUE,FALSE),"MissingAbsMsg",TRUE,"PerfectMsg")</f>
        <v/>
      </c>
    </row>
    <row r="49" spans="2:8" x14ac:dyDescent="0.15">
      <c r="B49" s="200">
        <v>0</v>
      </c>
      <c r="C49" s="191">
        <v>0</v>
      </c>
      <c r="D49" s="192" t="str">
        <f ca="1">_xlfn.IFS(ISBLANK('Financial Analysis Bal Sheet'!D49),"",IF(NOT(ISNA('#_Financial Analysis Bal Sheet'!D49)),IF(ISNA('Financial Analysis Bal Sheet'!D49),TRUE,FALSE),FALSE),"StuNAMsg",IF(AND(ISNA('#_Financial Analysis Bal Sheet'!D49),ISNA('Financial Analysis Bal Sheet'!D49)),TRUE,FALSE),"PerfectMsg",IF(NOT(ISERROR('#_Financial Analysis Bal Sheet'!D49)),IF(ISERROR('Financial Analysis Bal Sheet'!D49),TRUE,FALSE),FALSE),"StuErrorMsg",IF(TYPE('#_Financial Analysis Bal Sheet'!D49)&lt;&gt;TYPE('Financial Analysis Bal Sheet'!D49),TRUE,FALSE),"WrongTypeMsg",IF(_xlfn.ISFORMULA('#_Financial Analysis Bal Sheet'!D49),IF(NOT(_xlfn.ISFORMULA('Financial Analysis Bal Sheet'!D49)),TRUE),FALSE),"MissingFormulaMsg",IF(NOT(AND(ISNUMBER(FIND("[",_xlfn.FORMULATEXT('#_Financial Analysis Bal Sheet'!D49))),ISNUMBER(FIND("!",_xlfn.FORMULATEXT('#_Financial Analysis Bal Sheet'!D49))))),AND(ISNUMBER(FIND("[",_xlfn.FORMULATEXT('Financial Analysis Bal Sheet'!D49))),ISNUMBER(FIND("!",_xlfn.FORMULATEXT('Financial Analysis Bal Sheet'!D49)))),FALSE),"ExternalRefsMsg",IF(ISNUMBER('#_Financial Analysis Bal Sheet'!D49),IF(ABS('#_Financial Analysis Bal Sheet'!D49-'Financial Analysis Bal Sheet'!D49)&gt;0.00001,TRUE,FALSE),IF('#_Financial Analysis Bal Sheet'!D49&lt;&gt;'Financial Analysis Bal Sheet'!D49,TRUE,FALSE)),IF(ISNUMBER('#_Financial Analysis Bal Sheet'!D49),IF('#_Financial Analysis Bal Sheet'!D49&gt;'Financial Analysis Bal Sheet'!D49,"TooLow","TooHigh"),"WrongAnswer"),NOT(_xlfn.ISFORMULA('#_Financial Analysis Bal Sheet'!D49)),"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Sheet'!D49),_xlfn.FORMULATEXT('Financial Analysis Bal Sheet'!D49),'Financial Analysis Bal Sheet'!D49),"9","#"),"8","#"),"7","#"),"6","#"),"5","#"),"4","#"),"3","#"),"2","#"),"1","#"),"0","#"),"$",""),"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Sheet'!D49),_xlfn.FORMULATEXT('Financial Analysis Bal Sheet'!D49),'Financial Analysis Bal Sheet'!D49),"9","#"),"8","#"),"7","#"),"6","#"),"5","#"),"4","#"),"3","#"),"2","#"),"1","#"),"0","#"),"$",""),"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Sheet'!D49),_xlfn.FORMULATEXT('#_Financial Analysis Bal Sheet'!D49),'#_Financial Analysis Bal Sheet'!D49),"9","#"),"8","#"),"7","#"),"6","#"),"5","#"),"4","#"),"3","#"),"2","#"),"1","#"),"0","#"),"$",""),"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Sheet'!D49),_xlfn.FORMULATEXT('#_Financial Analysis Bal Sheet'!D49),'#_Financial Analysis Bal Sheet'!D49),"9","#"),"8","#"),"7","#"),"6","#"),"5","#"),"4","#"),"3","#"),"2","#"),"1","#"),"0","#"),"$","")," ",""),",","@"),"&gt;","@"),"&lt;","@"),"=","@"),")","@"),"(","@"),"^","@"),"/","@"),"+","@"),"*","@"),"-","@"),"@#","")))/2,TRUE,FALSE),"HardCodeMsg",IF(LEN(IF(_xlfn.ISFORMULA('Financial Analysis Bal Sheet'!D49),_xlfn.FORMULATEXT('Financial Analysis Bal Sheet'!D49),'Financial Analysis Bal Sheet'!D49))-LEN(SUBSTITUTE(IF(_xlfn.ISFORMULA('Financial Analysis Bal Sheet'!D49),_xlfn.FORMULATEXT('Financial Analysis Bal Sheet'!D49),'Financial Analysis Bal Sheet'!D49),"""",""))&gt;LEN(IF(_xlfn.ISFORMULA('#_Financial Analysis Bal Sheet'!D49),_xlfn.FORMULATEXT('#_Financial Analysis Bal Sheet'!D49),'#_Financial Analysis Bal Sheet'!D49))-LEN(SUBSTITUTE(IF(_xlfn.ISFORMULA('#_Financial Analysis Bal Sheet'!D49),_xlfn.FORMULATEXT('#_Financial Analysis Bal Sheet'!D49),'#_Financial Analysis Bal Sheet'!D49),"""","")),TRUE,FALSE),"HardQuoteMsg",IF(LEN(IF(_xlfn.ISFORMULA('Financial Analysis Bal Sheet'!D49),_xlfn.FORMULATEXT('Financial Analysis Bal Sheet'!D49),'Financial Analysis Bal Sheet'!D49))-LEN(SUBSTITUTE(IF(_xlfn.ISFORMULA('Financial Analysis Bal Sheet'!D49),_xlfn.FORMULATEXT('Financial Analysis Bal Sheet'!D49),'Financial Analysis Bal Sheet'!D49),"$",""))&lt;0.5*(LEN(IF(_xlfn.ISFORMULA('#_Financial Analysis Bal Sheet'!D49),_xlfn.FORMULATEXT('#_Financial Analysis Bal Sheet'!D49),'#_Financial Analysis Bal Sheet'!D49))-LEN(SUBSTITUTE(IF(_xlfn.ISFORMULA('#_Financial Analysis Bal Sheet'!D49),_xlfn.FORMULATEXT('#_Financial Analysis Bal Sheet'!D49),'#_Financial Analysis Bal Sheet'!D49),"$",""))),TRUE,FALSE),"MissingAbsMsg",TRUE,"PerfectMsg")</f>
        <v/>
      </c>
      <c r="E49" s="191">
        <v>0</v>
      </c>
      <c r="F49" s="192" t="str">
        <f ca="1">_xlfn.IFS(ISBLANK('Financial Analysis Bal Sheet'!F49),"",IF(NOT(ISNA('#_Financial Analysis Bal Sheet'!F49)),IF(ISNA('Financial Analysis Bal Sheet'!F49),TRUE,FALSE),FALSE),"StuNAMsg",IF(AND(ISNA('#_Financial Analysis Bal Sheet'!F49),ISNA('Financial Analysis Bal Sheet'!F49)),TRUE,FALSE),"PerfectMsg",IF(NOT(ISERROR('#_Financial Analysis Bal Sheet'!F49)),IF(ISERROR('Financial Analysis Bal Sheet'!F49),TRUE,FALSE),FALSE),"StuErrorMsg",IF(TYPE('#_Financial Analysis Bal Sheet'!F49)&lt;&gt;TYPE('Financial Analysis Bal Sheet'!F49),TRUE,FALSE),"WrongTypeMsg",IF(_xlfn.ISFORMULA('#_Financial Analysis Bal Sheet'!F49),IF(NOT(_xlfn.ISFORMULA('Financial Analysis Bal Sheet'!F49)),TRUE),FALSE),"MissingFormulaMsg",IF(NOT(AND(ISNUMBER(FIND("[",_xlfn.FORMULATEXT('#_Financial Analysis Bal Sheet'!F49))),ISNUMBER(FIND("!",_xlfn.FORMULATEXT('#_Financial Analysis Bal Sheet'!F49))))),AND(ISNUMBER(FIND("[",_xlfn.FORMULATEXT('Financial Analysis Bal Sheet'!F49))),ISNUMBER(FIND("!",_xlfn.FORMULATEXT('Financial Analysis Bal Sheet'!F49)))),FALSE),"ExternalRefsMsg",IF(ISNUMBER('#_Financial Analysis Bal Sheet'!F49),IF(ABS('#_Financial Analysis Bal Sheet'!F49-'Financial Analysis Bal Sheet'!F49)&gt;0.00001,TRUE,FALSE),IF('#_Financial Analysis Bal Sheet'!F49&lt;&gt;'Financial Analysis Bal Sheet'!F49,TRUE,FALSE)),IF(ISNUMBER('#_Financial Analysis Bal Sheet'!F49),IF('#_Financial Analysis Bal Sheet'!F49&gt;'Financial Analysis Bal Sheet'!F49,"TooLow","TooHigh"),"WrongAnswer"),NOT(_xlfn.ISFORMULA('#_Financial Analysis Bal Sheet'!F49)),"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Sheet'!F49),_xlfn.FORMULATEXT('Financial Analysis Bal Sheet'!F49),'Financial Analysis Bal Sheet'!F49),"9","#"),"8","#"),"7","#"),"6","#"),"5","#"),"4","#"),"3","#"),"2","#"),"1","#"),"0","#"),"$",""),"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Sheet'!F49),_xlfn.FORMULATEXT('Financial Analysis Bal Sheet'!F49),'Financial Analysis Bal Sheet'!F49),"9","#"),"8","#"),"7","#"),"6","#"),"5","#"),"4","#"),"3","#"),"2","#"),"1","#"),"0","#"),"$",""),"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Sheet'!F49),_xlfn.FORMULATEXT('#_Financial Analysis Bal Sheet'!F49),'#_Financial Analysis Bal Sheet'!F49),"9","#"),"8","#"),"7","#"),"6","#"),"5","#"),"4","#"),"3","#"),"2","#"),"1","#"),"0","#"),"$",""),"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Sheet'!F49),_xlfn.FORMULATEXT('#_Financial Analysis Bal Sheet'!F49),'#_Financial Analysis Bal Sheet'!F49),"9","#"),"8","#"),"7","#"),"6","#"),"5","#"),"4","#"),"3","#"),"2","#"),"1","#"),"0","#"),"$","")," ",""),",","@"),"&gt;","@"),"&lt;","@"),"=","@"),")","@"),"(","@"),"^","@"),"/","@"),"+","@"),"*","@"),"-","@"),"@#","")))/2,TRUE,FALSE),"HardCodeMsg",IF(LEN(IF(_xlfn.ISFORMULA('Financial Analysis Bal Sheet'!F49),_xlfn.FORMULATEXT('Financial Analysis Bal Sheet'!F49),'Financial Analysis Bal Sheet'!F49))-LEN(SUBSTITUTE(IF(_xlfn.ISFORMULA('Financial Analysis Bal Sheet'!F49),_xlfn.FORMULATEXT('Financial Analysis Bal Sheet'!F49),'Financial Analysis Bal Sheet'!F49),"""",""))&gt;LEN(IF(_xlfn.ISFORMULA('#_Financial Analysis Bal Sheet'!F49),_xlfn.FORMULATEXT('#_Financial Analysis Bal Sheet'!F49),'#_Financial Analysis Bal Sheet'!F49))-LEN(SUBSTITUTE(IF(_xlfn.ISFORMULA('#_Financial Analysis Bal Sheet'!F49),_xlfn.FORMULATEXT('#_Financial Analysis Bal Sheet'!F49),'#_Financial Analysis Bal Sheet'!F49),"""","")),TRUE,FALSE),"HardQuoteMsg",IF(LEN(IF(_xlfn.ISFORMULA('Financial Analysis Bal Sheet'!F49),_xlfn.FORMULATEXT('Financial Analysis Bal Sheet'!F49),'Financial Analysis Bal Sheet'!F49))-LEN(SUBSTITUTE(IF(_xlfn.ISFORMULA('Financial Analysis Bal Sheet'!F49),_xlfn.FORMULATEXT('Financial Analysis Bal Sheet'!F49),'Financial Analysis Bal Sheet'!F49),"$",""))&lt;0.5*(LEN(IF(_xlfn.ISFORMULA('#_Financial Analysis Bal Sheet'!F49),_xlfn.FORMULATEXT('#_Financial Analysis Bal Sheet'!F49),'#_Financial Analysis Bal Sheet'!F49))-LEN(SUBSTITUTE(IF(_xlfn.ISFORMULA('#_Financial Analysis Bal Sheet'!F49),_xlfn.FORMULATEXT('#_Financial Analysis Bal Sheet'!F49),'#_Financial Analysis Bal Sheet'!F49),"$",""))),TRUE,FALSE),"MissingAbsMsg",TRUE,"PerfectMsg")</f>
        <v/>
      </c>
      <c r="G49" s="193" t="str">
        <f ca="1">_xlfn.IFS(ISBLANK('Financial Analysis Bal Sheet'!G49),"",IF(NOT(ISNA('#_Financial Analysis Bal Sheet'!G49)),IF(ISNA('Financial Analysis Bal Sheet'!G49),TRUE,FALSE),FALSE),"StuNAMsg",IF(AND(ISNA('#_Financial Analysis Bal Sheet'!G49),ISNA('Financial Analysis Bal Sheet'!G49)),TRUE,FALSE),"PerfectMsg",IF(NOT(ISERROR('#_Financial Analysis Bal Sheet'!G49)),IF(ISERROR('Financial Analysis Bal Sheet'!G49),TRUE,FALSE),FALSE),"StuErrorMsg",IF(TYPE('#_Financial Analysis Bal Sheet'!G49)&lt;&gt;TYPE('Financial Analysis Bal Sheet'!G49),TRUE,FALSE),"WrongTypeMsg",IF(_xlfn.ISFORMULA('#_Financial Analysis Bal Sheet'!G49),IF(NOT(_xlfn.ISFORMULA('Financial Analysis Bal Sheet'!G49)),TRUE),FALSE),"MissingFormulaMsg",IF(NOT(AND(ISNUMBER(FIND("[",_xlfn.FORMULATEXT('#_Financial Analysis Bal Sheet'!G49))),ISNUMBER(FIND("!",_xlfn.FORMULATEXT('#_Financial Analysis Bal Sheet'!G49))))),AND(ISNUMBER(FIND("[",_xlfn.FORMULATEXT('Financial Analysis Bal Sheet'!G49))),ISNUMBER(FIND("!",_xlfn.FORMULATEXT('Financial Analysis Bal Sheet'!G49)))),FALSE),"ExternalRefsMsg",IF(ISNUMBER('#_Financial Analysis Bal Sheet'!G49),IF(ABS('#_Financial Analysis Bal Sheet'!G49-'Financial Analysis Bal Sheet'!G49)&gt;0.00001,TRUE,FALSE),IF('#_Financial Analysis Bal Sheet'!G49&lt;&gt;'Financial Analysis Bal Sheet'!G49,TRUE,FALSE)),IF(ISNUMBER('#_Financial Analysis Bal Sheet'!G49),IF('#_Financial Analysis Bal Sheet'!G49&gt;'Financial Analysis Bal Sheet'!G49,"TooLow","TooHigh"),"WrongAnswer"),NOT(_xlfn.ISFORMULA('#_Financial Analysis Bal Sheet'!G49)),"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Sheet'!G49),_xlfn.FORMULATEXT('Financial Analysis Bal Sheet'!G49),'Financial Analysis Bal Sheet'!G49),"9","#"),"8","#"),"7","#"),"6","#"),"5","#"),"4","#"),"3","#"),"2","#"),"1","#"),"0","#"),"$",""),"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Sheet'!G49),_xlfn.FORMULATEXT('Financial Analysis Bal Sheet'!G49),'Financial Analysis Bal Sheet'!G49),"9","#"),"8","#"),"7","#"),"6","#"),"5","#"),"4","#"),"3","#"),"2","#"),"1","#"),"0","#"),"$",""),"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Sheet'!G49),_xlfn.FORMULATEXT('#_Financial Analysis Bal Sheet'!G49),'#_Financial Analysis Bal Sheet'!G49),"9","#"),"8","#"),"7","#"),"6","#"),"5","#"),"4","#"),"3","#"),"2","#"),"1","#"),"0","#"),"$",""),"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Sheet'!G49),_xlfn.FORMULATEXT('#_Financial Analysis Bal Sheet'!G49),'#_Financial Analysis Bal Sheet'!G49),"9","#"),"8","#"),"7","#"),"6","#"),"5","#"),"4","#"),"3","#"),"2","#"),"1","#"),"0","#"),"$","")," ",""),",","@"),"&gt;","@"),"&lt;","@"),"=","@"),")","@"),"(","@"),"^","@"),"/","@"),"+","@"),"*","@"),"-","@"),"@#","")))/2,TRUE,FALSE),"HardCodeMsg",IF(LEN(IF(_xlfn.ISFORMULA('Financial Analysis Bal Sheet'!G49),_xlfn.FORMULATEXT('Financial Analysis Bal Sheet'!G49),'Financial Analysis Bal Sheet'!G49))-LEN(SUBSTITUTE(IF(_xlfn.ISFORMULA('Financial Analysis Bal Sheet'!G49),_xlfn.FORMULATEXT('Financial Analysis Bal Sheet'!G49),'Financial Analysis Bal Sheet'!G49),"""",""))&gt;LEN(IF(_xlfn.ISFORMULA('#_Financial Analysis Bal Sheet'!G49),_xlfn.FORMULATEXT('#_Financial Analysis Bal Sheet'!G49),'#_Financial Analysis Bal Sheet'!G49))-LEN(SUBSTITUTE(IF(_xlfn.ISFORMULA('#_Financial Analysis Bal Sheet'!G49),_xlfn.FORMULATEXT('#_Financial Analysis Bal Sheet'!G49),'#_Financial Analysis Bal Sheet'!G49),"""","")),TRUE,FALSE),"HardQuoteMsg",IF(LEN(IF(_xlfn.ISFORMULA('Financial Analysis Bal Sheet'!G49),_xlfn.FORMULATEXT('Financial Analysis Bal Sheet'!G49),'Financial Analysis Bal Sheet'!G49))-LEN(SUBSTITUTE(IF(_xlfn.ISFORMULA('Financial Analysis Bal Sheet'!G49),_xlfn.FORMULATEXT('Financial Analysis Bal Sheet'!G49),'Financial Analysis Bal Sheet'!G49),"$",""))&lt;0.5*(LEN(IF(_xlfn.ISFORMULA('#_Financial Analysis Bal Sheet'!G49),_xlfn.FORMULATEXT('#_Financial Analysis Bal Sheet'!G49),'#_Financial Analysis Bal Sheet'!G49))-LEN(SUBSTITUTE(IF(_xlfn.ISFORMULA('#_Financial Analysis Bal Sheet'!G49),_xlfn.FORMULATEXT('#_Financial Analysis Bal Sheet'!G49),'#_Financial Analysis Bal Sheet'!G49),"$",""))),TRUE,FALSE),"MissingAbsMsg",TRUE,"PerfectMsg")</f>
        <v/>
      </c>
      <c r="H49" s="194" t="str">
        <f ca="1">_xlfn.IFS(ISBLANK('Financial Analysis Bal Sheet'!H49),"",IF(NOT(ISNA('#_Financial Analysis Bal Sheet'!H49)),IF(ISNA('Financial Analysis Bal Sheet'!H49),TRUE,FALSE),FALSE),"StuNAMsg",IF(AND(ISNA('#_Financial Analysis Bal Sheet'!H49),ISNA('Financial Analysis Bal Sheet'!H49)),TRUE,FALSE),"PerfectMsg",IF(NOT(ISERROR('#_Financial Analysis Bal Sheet'!H49)),IF(ISERROR('Financial Analysis Bal Sheet'!H49),TRUE,FALSE),FALSE),"StuErrorMsg",IF(TYPE('#_Financial Analysis Bal Sheet'!H49)&lt;&gt;TYPE('Financial Analysis Bal Sheet'!H49),TRUE,FALSE),"WrongTypeMsg",IF(_xlfn.ISFORMULA('#_Financial Analysis Bal Sheet'!H49),IF(NOT(_xlfn.ISFORMULA('Financial Analysis Bal Sheet'!H49)),TRUE),FALSE),"MissingFormulaMsg",IF(NOT(AND(ISNUMBER(FIND("[",_xlfn.FORMULATEXT('#_Financial Analysis Bal Sheet'!H49))),ISNUMBER(FIND("!",_xlfn.FORMULATEXT('#_Financial Analysis Bal Sheet'!H49))))),AND(ISNUMBER(FIND("[",_xlfn.FORMULATEXT('Financial Analysis Bal Sheet'!H49))),ISNUMBER(FIND("!",_xlfn.FORMULATEXT('Financial Analysis Bal Sheet'!H49)))),FALSE),"ExternalRefsMsg",IF(ISNUMBER('#_Financial Analysis Bal Sheet'!H49),IF(ABS('#_Financial Analysis Bal Sheet'!H49-'Financial Analysis Bal Sheet'!H49)&gt;0.00001,TRUE,FALSE),IF('#_Financial Analysis Bal Sheet'!H49&lt;&gt;'Financial Analysis Bal Sheet'!H49,TRUE,FALSE)),IF(ISNUMBER('#_Financial Analysis Bal Sheet'!H49),IF('#_Financial Analysis Bal Sheet'!H49&gt;'Financial Analysis Bal Sheet'!H49,"TooLow","TooHigh"),"WrongAnswer"),NOT(_xlfn.ISFORMULA('#_Financial Analysis Bal Sheet'!H49)),"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Sheet'!H49),_xlfn.FORMULATEXT('Financial Analysis Bal Sheet'!H49),'Financial Analysis Bal Sheet'!H49),"9","#"),"8","#"),"7","#"),"6","#"),"5","#"),"4","#"),"3","#"),"2","#"),"1","#"),"0","#"),"$",""),"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Sheet'!H49),_xlfn.FORMULATEXT('Financial Analysis Bal Sheet'!H49),'Financial Analysis Bal Sheet'!H49),"9","#"),"8","#"),"7","#"),"6","#"),"5","#"),"4","#"),"3","#"),"2","#"),"1","#"),"0","#"),"$",""),"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Sheet'!H49),_xlfn.FORMULATEXT('#_Financial Analysis Bal Sheet'!H49),'#_Financial Analysis Bal Sheet'!H49),"9","#"),"8","#"),"7","#"),"6","#"),"5","#"),"4","#"),"3","#"),"2","#"),"1","#"),"0","#"),"$",""),"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Sheet'!H49),_xlfn.FORMULATEXT('#_Financial Analysis Bal Sheet'!H49),'#_Financial Analysis Bal Sheet'!H49),"9","#"),"8","#"),"7","#"),"6","#"),"5","#"),"4","#"),"3","#"),"2","#"),"1","#"),"0","#"),"$","")," ",""),",","@"),"&gt;","@"),"&lt;","@"),"=","@"),")","@"),"(","@"),"^","@"),"/","@"),"+","@"),"*","@"),"-","@"),"@#","")))/2,TRUE,FALSE),"HardCodeMsg",IF(LEN(IF(_xlfn.ISFORMULA('Financial Analysis Bal Sheet'!H49),_xlfn.FORMULATEXT('Financial Analysis Bal Sheet'!H49),'Financial Analysis Bal Sheet'!H49))-LEN(SUBSTITUTE(IF(_xlfn.ISFORMULA('Financial Analysis Bal Sheet'!H49),_xlfn.FORMULATEXT('Financial Analysis Bal Sheet'!H49),'Financial Analysis Bal Sheet'!H49),"""",""))&gt;LEN(IF(_xlfn.ISFORMULA('#_Financial Analysis Bal Sheet'!H49),_xlfn.FORMULATEXT('#_Financial Analysis Bal Sheet'!H49),'#_Financial Analysis Bal Sheet'!H49))-LEN(SUBSTITUTE(IF(_xlfn.ISFORMULA('#_Financial Analysis Bal Sheet'!H49),_xlfn.FORMULATEXT('#_Financial Analysis Bal Sheet'!H49),'#_Financial Analysis Bal Sheet'!H49),"""","")),TRUE,FALSE),"HardQuoteMsg",IF(LEN(IF(_xlfn.ISFORMULA('Financial Analysis Bal Sheet'!H49),_xlfn.FORMULATEXT('Financial Analysis Bal Sheet'!H49),'Financial Analysis Bal Sheet'!H49))-LEN(SUBSTITUTE(IF(_xlfn.ISFORMULA('Financial Analysis Bal Sheet'!H49),_xlfn.FORMULATEXT('Financial Analysis Bal Sheet'!H49),'Financial Analysis Bal Sheet'!H49),"$",""))&lt;0.5*(LEN(IF(_xlfn.ISFORMULA('#_Financial Analysis Bal Sheet'!H49),_xlfn.FORMULATEXT('#_Financial Analysis Bal Sheet'!H49),'#_Financial Analysis Bal Sheet'!H49))-LEN(SUBSTITUTE(IF(_xlfn.ISFORMULA('#_Financial Analysis Bal Sheet'!H49),_xlfn.FORMULATEXT('#_Financial Analysis Bal Sheet'!H49),'#_Financial Analysis Bal Sheet'!H49),"$",""))),TRUE,FALSE),"MissingAbsMsg",TRUE,"PerfectMsg")</f>
        <v/>
      </c>
    </row>
    <row r="50" spans="2:8" x14ac:dyDescent="0.15">
      <c r="B50" s="200">
        <v>0</v>
      </c>
      <c r="C50" s="191">
        <v>0</v>
      </c>
      <c r="D50" s="192" t="str">
        <f ca="1">_xlfn.IFS(ISBLANK('Financial Analysis Bal Sheet'!D50),"",IF(NOT(ISNA('#_Financial Analysis Bal Sheet'!D50)),IF(ISNA('Financial Analysis Bal Sheet'!D50),TRUE,FALSE),FALSE),"StuNAMsg",IF(AND(ISNA('#_Financial Analysis Bal Sheet'!D50),ISNA('Financial Analysis Bal Sheet'!D50)),TRUE,FALSE),"PerfectMsg",IF(NOT(ISERROR('#_Financial Analysis Bal Sheet'!D50)),IF(ISERROR('Financial Analysis Bal Sheet'!D50),TRUE,FALSE),FALSE),"StuErrorMsg",IF(TYPE('#_Financial Analysis Bal Sheet'!D50)&lt;&gt;TYPE('Financial Analysis Bal Sheet'!D50),TRUE,FALSE),"WrongTypeMsg",IF(_xlfn.ISFORMULA('#_Financial Analysis Bal Sheet'!D50),IF(NOT(_xlfn.ISFORMULA('Financial Analysis Bal Sheet'!D50)),TRUE),FALSE),"MissingFormulaMsg",IF(NOT(AND(ISNUMBER(FIND("[",_xlfn.FORMULATEXT('#_Financial Analysis Bal Sheet'!D50))),ISNUMBER(FIND("!",_xlfn.FORMULATEXT('#_Financial Analysis Bal Sheet'!D50))))),AND(ISNUMBER(FIND("[",_xlfn.FORMULATEXT('Financial Analysis Bal Sheet'!D50))),ISNUMBER(FIND("!",_xlfn.FORMULATEXT('Financial Analysis Bal Sheet'!D50)))),FALSE),"ExternalRefsMsg",IF(ISNUMBER('#_Financial Analysis Bal Sheet'!D50),IF(ABS('#_Financial Analysis Bal Sheet'!D50-'Financial Analysis Bal Sheet'!D50)&gt;0.00001,TRUE,FALSE),IF('#_Financial Analysis Bal Sheet'!D50&lt;&gt;'Financial Analysis Bal Sheet'!D50,TRUE,FALSE)),IF(ISNUMBER('#_Financial Analysis Bal Sheet'!D50),IF('#_Financial Analysis Bal Sheet'!D50&gt;'Financial Analysis Bal Sheet'!D50,"TooLow","TooHigh"),"WrongAnswer"),NOT(_xlfn.ISFORMULA('#_Financial Analysis Bal Sheet'!D50)),"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Sheet'!D50),_xlfn.FORMULATEXT('Financial Analysis Bal Sheet'!D50),'Financial Analysis Bal Sheet'!D50),"9","#"),"8","#"),"7","#"),"6","#"),"5","#"),"4","#"),"3","#"),"2","#"),"1","#"),"0","#"),"$",""),"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Sheet'!D50),_xlfn.FORMULATEXT('Financial Analysis Bal Sheet'!D50),'Financial Analysis Bal Sheet'!D50),"9","#"),"8","#"),"7","#"),"6","#"),"5","#"),"4","#"),"3","#"),"2","#"),"1","#"),"0","#"),"$",""),"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Sheet'!D50),_xlfn.FORMULATEXT('#_Financial Analysis Bal Sheet'!D50),'#_Financial Analysis Bal Sheet'!D50),"9","#"),"8","#"),"7","#"),"6","#"),"5","#"),"4","#"),"3","#"),"2","#"),"1","#"),"0","#"),"$",""),"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Sheet'!D50),_xlfn.FORMULATEXT('#_Financial Analysis Bal Sheet'!D50),'#_Financial Analysis Bal Sheet'!D50),"9","#"),"8","#"),"7","#"),"6","#"),"5","#"),"4","#"),"3","#"),"2","#"),"1","#"),"0","#"),"$","")," ",""),",","@"),"&gt;","@"),"&lt;","@"),"=","@"),")","@"),"(","@"),"^","@"),"/","@"),"+","@"),"*","@"),"-","@"),"@#","")))/2,TRUE,FALSE),"HardCodeMsg",IF(LEN(IF(_xlfn.ISFORMULA('Financial Analysis Bal Sheet'!D50),_xlfn.FORMULATEXT('Financial Analysis Bal Sheet'!D50),'Financial Analysis Bal Sheet'!D50))-LEN(SUBSTITUTE(IF(_xlfn.ISFORMULA('Financial Analysis Bal Sheet'!D50),_xlfn.FORMULATEXT('Financial Analysis Bal Sheet'!D50),'Financial Analysis Bal Sheet'!D50),"""",""))&gt;LEN(IF(_xlfn.ISFORMULA('#_Financial Analysis Bal Sheet'!D50),_xlfn.FORMULATEXT('#_Financial Analysis Bal Sheet'!D50),'#_Financial Analysis Bal Sheet'!D50))-LEN(SUBSTITUTE(IF(_xlfn.ISFORMULA('#_Financial Analysis Bal Sheet'!D50),_xlfn.FORMULATEXT('#_Financial Analysis Bal Sheet'!D50),'#_Financial Analysis Bal Sheet'!D50),"""","")),TRUE,FALSE),"HardQuoteMsg",IF(LEN(IF(_xlfn.ISFORMULA('Financial Analysis Bal Sheet'!D50),_xlfn.FORMULATEXT('Financial Analysis Bal Sheet'!D50),'Financial Analysis Bal Sheet'!D50))-LEN(SUBSTITUTE(IF(_xlfn.ISFORMULA('Financial Analysis Bal Sheet'!D50),_xlfn.FORMULATEXT('Financial Analysis Bal Sheet'!D50),'Financial Analysis Bal Sheet'!D50),"$",""))&lt;0.5*(LEN(IF(_xlfn.ISFORMULA('#_Financial Analysis Bal Sheet'!D50),_xlfn.FORMULATEXT('#_Financial Analysis Bal Sheet'!D50),'#_Financial Analysis Bal Sheet'!D50))-LEN(SUBSTITUTE(IF(_xlfn.ISFORMULA('#_Financial Analysis Bal Sheet'!D50),_xlfn.FORMULATEXT('#_Financial Analysis Bal Sheet'!D50),'#_Financial Analysis Bal Sheet'!D50),"$",""))),TRUE,FALSE),"MissingAbsMsg",TRUE,"PerfectMsg")</f>
        <v/>
      </c>
      <c r="E50" s="191">
        <v>0</v>
      </c>
      <c r="F50" s="192" t="str">
        <f ca="1">_xlfn.IFS(ISBLANK('Financial Analysis Bal Sheet'!F50),"",IF(NOT(ISNA('#_Financial Analysis Bal Sheet'!F50)),IF(ISNA('Financial Analysis Bal Sheet'!F50),TRUE,FALSE),FALSE),"StuNAMsg",IF(AND(ISNA('#_Financial Analysis Bal Sheet'!F50),ISNA('Financial Analysis Bal Sheet'!F50)),TRUE,FALSE),"PerfectMsg",IF(NOT(ISERROR('#_Financial Analysis Bal Sheet'!F50)),IF(ISERROR('Financial Analysis Bal Sheet'!F50),TRUE,FALSE),FALSE),"StuErrorMsg",IF(TYPE('#_Financial Analysis Bal Sheet'!F50)&lt;&gt;TYPE('Financial Analysis Bal Sheet'!F50),TRUE,FALSE),"WrongTypeMsg",IF(_xlfn.ISFORMULA('#_Financial Analysis Bal Sheet'!F50),IF(NOT(_xlfn.ISFORMULA('Financial Analysis Bal Sheet'!F50)),TRUE),FALSE),"MissingFormulaMsg",IF(NOT(AND(ISNUMBER(FIND("[",_xlfn.FORMULATEXT('#_Financial Analysis Bal Sheet'!F50))),ISNUMBER(FIND("!",_xlfn.FORMULATEXT('#_Financial Analysis Bal Sheet'!F50))))),AND(ISNUMBER(FIND("[",_xlfn.FORMULATEXT('Financial Analysis Bal Sheet'!F50))),ISNUMBER(FIND("!",_xlfn.FORMULATEXT('Financial Analysis Bal Sheet'!F50)))),FALSE),"ExternalRefsMsg",IF(ISNUMBER('#_Financial Analysis Bal Sheet'!F50),IF(ABS('#_Financial Analysis Bal Sheet'!F50-'Financial Analysis Bal Sheet'!F50)&gt;0.00001,TRUE,FALSE),IF('#_Financial Analysis Bal Sheet'!F50&lt;&gt;'Financial Analysis Bal Sheet'!F50,TRUE,FALSE)),IF(ISNUMBER('#_Financial Analysis Bal Sheet'!F50),IF('#_Financial Analysis Bal Sheet'!F50&gt;'Financial Analysis Bal Sheet'!F50,"TooLow","TooHigh"),"WrongAnswer"),NOT(_xlfn.ISFORMULA('#_Financial Analysis Bal Sheet'!F50)),"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Sheet'!F50),_xlfn.FORMULATEXT('Financial Analysis Bal Sheet'!F50),'Financial Analysis Bal Sheet'!F50),"9","#"),"8","#"),"7","#"),"6","#"),"5","#"),"4","#"),"3","#"),"2","#"),"1","#"),"0","#"),"$",""),"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Sheet'!F50),_xlfn.FORMULATEXT('Financial Analysis Bal Sheet'!F50),'Financial Analysis Bal Sheet'!F50),"9","#"),"8","#"),"7","#"),"6","#"),"5","#"),"4","#"),"3","#"),"2","#"),"1","#"),"0","#"),"$",""),"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Sheet'!F50),_xlfn.FORMULATEXT('#_Financial Analysis Bal Sheet'!F50),'#_Financial Analysis Bal Sheet'!F50),"9","#"),"8","#"),"7","#"),"6","#"),"5","#"),"4","#"),"3","#"),"2","#"),"1","#"),"0","#"),"$",""),"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Sheet'!F50),_xlfn.FORMULATEXT('#_Financial Analysis Bal Sheet'!F50),'#_Financial Analysis Bal Sheet'!F50),"9","#"),"8","#"),"7","#"),"6","#"),"5","#"),"4","#"),"3","#"),"2","#"),"1","#"),"0","#"),"$","")," ",""),",","@"),"&gt;","@"),"&lt;","@"),"=","@"),")","@"),"(","@"),"^","@"),"/","@"),"+","@"),"*","@"),"-","@"),"@#","")))/2,TRUE,FALSE),"HardCodeMsg",IF(LEN(IF(_xlfn.ISFORMULA('Financial Analysis Bal Sheet'!F50),_xlfn.FORMULATEXT('Financial Analysis Bal Sheet'!F50),'Financial Analysis Bal Sheet'!F50))-LEN(SUBSTITUTE(IF(_xlfn.ISFORMULA('Financial Analysis Bal Sheet'!F50),_xlfn.FORMULATEXT('Financial Analysis Bal Sheet'!F50),'Financial Analysis Bal Sheet'!F50),"""",""))&gt;LEN(IF(_xlfn.ISFORMULA('#_Financial Analysis Bal Sheet'!F50),_xlfn.FORMULATEXT('#_Financial Analysis Bal Sheet'!F50),'#_Financial Analysis Bal Sheet'!F50))-LEN(SUBSTITUTE(IF(_xlfn.ISFORMULA('#_Financial Analysis Bal Sheet'!F50),_xlfn.FORMULATEXT('#_Financial Analysis Bal Sheet'!F50),'#_Financial Analysis Bal Sheet'!F50),"""","")),TRUE,FALSE),"HardQuoteMsg",IF(LEN(IF(_xlfn.ISFORMULA('Financial Analysis Bal Sheet'!F50),_xlfn.FORMULATEXT('Financial Analysis Bal Sheet'!F50),'Financial Analysis Bal Sheet'!F50))-LEN(SUBSTITUTE(IF(_xlfn.ISFORMULA('Financial Analysis Bal Sheet'!F50),_xlfn.FORMULATEXT('Financial Analysis Bal Sheet'!F50),'Financial Analysis Bal Sheet'!F50),"$",""))&lt;0.5*(LEN(IF(_xlfn.ISFORMULA('#_Financial Analysis Bal Sheet'!F50),_xlfn.FORMULATEXT('#_Financial Analysis Bal Sheet'!F50),'#_Financial Analysis Bal Sheet'!F50))-LEN(SUBSTITUTE(IF(_xlfn.ISFORMULA('#_Financial Analysis Bal Sheet'!F50),_xlfn.FORMULATEXT('#_Financial Analysis Bal Sheet'!F50),'#_Financial Analysis Bal Sheet'!F50),"$",""))),TRUE,FALSE),"MissingAbsMsg",TRUE,"PerfectMsg")</f>
        <v/>
      </c>
      <c r="G50" s="193" t="str">
        <f ca="1">_xlfn.IFS(ISBLANK('Financial Analysis Bal Sheet'!G50),"",IF(NOT(ISNA('#_Financial Analysis Bal Sheet'!G50)),IF(ISNA('Financial Analysis Bal Sheet'!G50),TRUE,FALSE),FALSE),"StuNAMsg",IF(AND(ISNA('#_Financial Analysis Bal Sheet'!G50),ISNA('Financial Analysis Bal Sheet'!G50)),TRUE,FALSE),"PerfectMsg",IF(NOT(ISERROR('#_Financial Analysis Bal Sheet'!G50)),IF(ISERROR('Financial Analysis Bal Sheet'!G50),TRUE,FALSE),FALSE),"StuErrorMsg",IF(TYPE('#_Financial Analysis Bal Sheet'!G50)&lt;&gt;TYPE('Financial Analysis Bal Sheet'!G50),TRUE,FALSE),"WrongTypeMsg",IF(_xlfn.ISFORMULA('#_Financial Analysis Bal Sheet'!G50),IF(NOT(_xlfn.ISFORMULA('Financial Analysis Bal Sheet'!G50)),TRUE),FALSE),"MissingFormulaMsg",IF(NOT(AND(ISNUMBER(FIND("[",_xlfn.FORMULATEXT('#_Financial Analysis Bal Sheet'!G50))),ISNUMBER(FIND("!",_xlfn.FORMULATEXT('#_Financial Analysis Bal Sheet'!G50))))),AND(ISNUMBER(FIND("[",_xlfn.FORMULATEXT('Financial Analysis Bal Sheet'!G50))),ISNUMBER(FIND("!",_xlfn.FORMULATEXT('Financial Analysis Bal Sheet'!G50)))),FALSE),"ExternalRefsMsg",IF(ISNUMBER('#_Financial Analysis Bal Sheet'!G50),IF(ABS('#_Financial Analysis Bal Sheet'!G50-'Financial Analysis Bal Sheet'!G50)&gt;0.00001,TRUE,FALSE),IF('#_Financial Analysis Bal Sheet'!G50&lt;&gt;'Financial Analysis Bal Sheet'!G50,TRUE,FALSE)),IF(ISNUMBER('#_Financial Analysis Bal Sheet'!G50),IF('#_Financial Analysis Bal Sheet'!G50&gt;'Financial Analysis Bal Sheet'!G50,"TooLow","TooHigh"),"WrongAnswer"),NOT(_xlfn.ISFORMULA('#_Financial Analysis Bal Sheet'!G50)),"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Sheet'!G50),_xlfn.FORMULATEXT('Financial Analysis Bal Sheet'!G50),'Financial Analysis Bal Sheet'!G50),"9","#"),"8","#"),"7","#"),"6","#"),"5","#"),"4","#"),"3","#"),"2","#"),"1","#"),"0","#"),"$",""),"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Sheet'!G50),_xlfn.FORMULATEXT('Financial Analysis Bal Sheet'!G50),'Financial Analysis Bal Sheet'!G50),"9","#"),"8","#"),"7","#"),"6","#"),"5","#"),"4","#"),"3","#"),"2","#"),"1","#"),"0","#"),"$",""),"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Sheet'!G50),_xlfn.FORMULATEXT('#_Financial Analysis Bal Sheet'!G50),'#_Financial Analysis Bal Sheet'!G50),"9","#"),"8","#"),"7","#"),"6","#"),"5","#"),"4","#"),"3","#"),"2","#"),"1","#"),"0","#"),"$",""),"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Sheet'!G50),_xlfn.FORMULATEXT('#_Financial Analysis Bal Sheet'!G50),'#_Financial Analysis Bal Sheet'!G50),"9","#"),"8","#"),"7","#"),"6","#"),"5","#"),"4","#"),"3","#"),"2","#"),"1","#"),"0","#"),"$","")," ",""),",","@"),"&gt;","@"),"&lt;","@"),"=","@"),")","@"),"(","@"),"^","@"),"/","@"),"+","@"),"*","@"),"-","@"),"@#","")))/2,TRUE,FALSE),"HardCodeMsg",IF(LEN(IF(_xlfn.ISFORMULA('Financial Analysis Bal Sheet'!G50),_xlfn.FORMULATEXT('Financial Analysis Bal Sheet'!G50),'Financial Analysis Bal Sheet'!G50))-LEN(SUBSTITUTE(IF(_xlfn.ISFORMULA('Financial Analysis Bal Sheet'!G50),_xlfn.FORMULATEXT('Financial Analysis Bal Sheet'!G50),'Financial Analysis Bal Sheet'!G50),"""",""))&gt;LEN(IF(_xlfn.ISFORMULA('#_Financial Analysis Bal Sheet'!G50),_xlfn.FORMULATEXT('#_Financial Analysis Bal Sheet'!G50),'#_Financial Analysis Bal Sheet'!G50))-LEN(SUBSTITUTE(IF(_xlfn.ISFORMULA('#_Financial Analysis Bal Sheet'!G50),_xlfn.FORMULATEXT('#_Financial Analysis Bal Sheet'!G50),'#_Financial Analysis Bal Sheet'!G50),"""","")),TRUE,FALSE),"HardQuoteMsg",IF(LEN(IF(_xlfn.ISFORMULA('Financial Analysis Bal Sheet'!G50),_xlfn.FORMULATEXT('Financial Analysis Bal Sheet'!G50),'Financial Analysis Bal Sheet'!G50))-LEN(SUBSTITUTE(IF(_xlfn.ISFORMULA('Financial Analysis Bal Sheet'!G50),_xlfn.FORMULATEXT('Financial Analysis Bal Sheet'!G50),'Financial Analysis Bal Sheet'!G50),"$",""))&lt;0.5*(LEN(IF(_xlfn.ISFORMULA('#_Financial Analysis Bal Sheet'!G50),_xlfn.FORMULATEXT('#_Financial Analysis Bal Sheet'!G50),'#_Financial Analysis Bal Sheet'!G50))-LEN(SUBSTITUTE(IF(_xlfn.ISFORMULA('#_Financial Analysis Bal Sheet'!G50),_xlfn.FORMULATEXT('#_Financial Analysis Bal Sheet'!G50),'#_Financial Analysis Bal Sheet'!G50),"$",""))),TRUE,FALSE),"MissingAbsMsg",TRUE,"PerfectMsg")</f>
        <v/>
      </c>
      <c r="H50" s="194" t="str">
        <f ca="1">_xlfn.IFS(ISBLANK('Financial Analysis Bal Sheet'!H50),"",IF(NOT(ISNA('#_Financial Analysis Bal Sheet'!H50)),IF(ISNA('Financial Analysis Bal Sheet'!H50),TRUE,FALSE),FALSE),"StuNAMsg",IF(AND(ISNA('#_Financial Analysis Bal Sheet'!H50),ISNA('Financial Analysis Bal Sheet'!H50)),TRUE,FALSE),"PerfectMsg",IF(NOT(ISERROR('#_Financial Analysis Bal Sheet'!H50)),IF(ISERROR('Financial Analysis Bal Sheet'!H50),TRUE,FALSE),FALSE),"StuErrorMsg",IF(TYPE('#_Financial Analysis Bal Sheet'!H50)&lt;&gt;TYPE('Financial Analysis Bal Sheet'!H50),TRUE,FALSE),"WrongTypeMsg",IF(_xlfn.ISFORMULA('#_Financial Analysis Bal Sheet'!H50),IF(NOT(_xlfn.ISFORMULA('Financial Analysis Bal Sheet'!H50)),TRUE),FALSE),"MissingFormulaMsg",IF(NOT(AND(ISNUMBER(FIND("[",_xlfn.FORMULATEXT('#_Financial Analysis Bal Sheet'!H50))),ISNUMBER(FIND("!",_xlfn.FORMULATEXT('#_Financial Analysis Bal Sheet'!H50))))),AND(ISNUMBER(FIND("[",_xlfn.FORMULATEXT('Financial Analysis Bal Sheet'!H50))),ISNUMBER(FIND("!",_xlfn.FORMULATEXT('Financial Analysis Bal Sheet'!H50)))),FALSE),"ExternalRefsMsg",IF(ISNUMBER('#_Financial Analysis Bal Sheet'!H50),IF(ABS('#_Financial Analysis Bal Sheet'!H50-'Financial Analysis Bal Sheet'!H50)&gt;0.00001,TRUE,FALSE),IF('#_Financial Analysis Bal Sheet'!H50&lt;&gt;'Financial Analysis Bal Sheet'!H50,TRUE,FALSE)),IF(ISNUMBER('#_Financial Analysis Bal Sheet'!H50),IF('#_Financial Analysis Bal Sheet'!H50&gt;'Financial Analysis Bal Sheet'!H50,"TooLow","TooHigh"),"WrongAnswer"),NOT(_xlfn.ISFORMULA('#_Financial Analysis Bal Sheet'!H50)),"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Sheet'!H50),_xlfn.FORMULATEXT('Financial Analysis Bal Sheet'!H50),'Financial Analysis Bal Sheet'!H50),"9","#"),"8","#"),"7","#"),"6","#"),"5","#"),"4","#"),"3","#"),"2","#"),"1","#"),"0","#"),"$",""),"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Sheet'!H50),_xlfn.FORMULATEXT('Financial Analysis Bal Sheet'!H50),'Financial Analysis Bal Sheet'!H50),"9","#"),"8","#"),"7","#"),"6","#"),"5","#"),"4","#"),"3","#"),"2","#"),"1","#"),"0","#"),"$",""),"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Sheet'!H50),_xlfn.FORMULATEXT('#_Financial Analysis Bal Sheet'!H50),'#_Financial Analysis Bal Sheet'!H50),"9","#"),"8","#"),"7","#"),"6","#"),"5","#"),"4","#"),"3","#"),"2","#"),"1","#"),"0","#"),"$",""),"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Sheet'!H50),_xlfn.FORMULATEXT('#_Financial Analysis Bal Sheet'!H50),'#_Financial Analysis Bal Sheet'!H50),"9","#"),"8","#"),"7","#"),"6","#"),"5","#"),"4","#"),"3","#"),"2","#"),"1","#"),"0","#"),"$","")," ",""),",","@"),"&gt;","@"),"&lt;","@"),"=","@"),")","@"),"(","@"),"^","@"),"/","@"),"+","@"),"*","@"),"-","@"),"@#","")))/2,TRUE,FALSE),"HardCodeMsg",IF(LEN(IF(_xlfn.ISFORMULA('Financial Analysis Bal Sheet'!H50),_xlfn.FORMULATEXT('Financial Analysis Bal Sheet'!H50),'Financial Analysis Bal Sheet'!H50))-LEN(SUBSTITUTE(IF(_xlfn.ISFORMULA('Financial Analysis Bal Sheet'!H50),_xlfn.FORMULATEXT('Financial Analysis Bal Sheet'!H50),'Financial Analysis Bal Sheet'!H50),"""",""))&gt;LEN(IF(_xlfn.ISFORMULA('#_Financial Analysis Bal Sheet'!H50),_xlfn.FORMULATEXT('#_Financial Analysis Bal Sheet'!H50),'#_Financial Analysis Bal Sheet'!H50))-LEN(SUBSTITUTE(IF(_xlfn.ISFORMULA('#_Financial Analysis Bal Sheet'!H50),_xlfn.FORMULATEXT('#_Financial Analysis Bal Sheet'!H50),'#_Financial Analysis Bal Sheet'!H50),"""","")),TRUE,FALSE),"HardQuoteMsg",IF(LEN(IF(_xlfn.ISFORMULA('Financial Analysis Bal Sheet'!H50),_xlfn.FORMULATEXT('Financial Analysis Bal Sheet'!H50),'Financial Analysis Bal Sheet'!H50))-LEN(SUBSTITUTE(IF(_xlfn.ISFORMULA('Financial Analysis Bal Sheet'!H50),_xlfn.FORMULATEXT('Financial Analysis Bal Sheet'!H50),'Financial Analysis Bal Sheet'!H50),"$",""))&lt;0.5*(LEN(IF(_xlfn.ISFORMULA('#_Financial Analysis Bal Sheet'!H50),_xlfn.FORMULATEXT('#_Financial Analysis Bal Sheet'!H50),'#_Financial Analysis Bal Sheet'!H50))-LEN(SUBSTITUTE(IF(_xlfn.ISFORMULA('#_Financial Analysis Bal Sheet'!H50),_xlfn.FORMULATEXT('#_Financial Analysis Bal Sheet'!H50),'#_Financial Analysis Bal Sheet'!H50),"$",""))),TRUE,FALSE),"MissingAbsMsg",TRUE,"PerfectMsg")</f>
        <v/>
      </c>
    </row>
    <row r="51" spans="2:8" x14ac:dyDescent="0.15">
      <c r="B51" s="199">
        <v>0</v>
      </c>
      <c r="C51" s="191">
        <v>0</v>
      </c>
      <c r="D51" s="192" t="str">
        <f ca="1">_xlfn.IFS(ISBLANK('Financial Analysis Bal Sheet'!D51),"",IF(NOT(ISNA('#_Financial Analysis Bal Sheet'!D51)),IF(ISNA('Financial Analysis Bal Sheet'!D51),TRUE,FALSE),FALSE),"StuNAMsg",IF(AND(ISNA('#_Financial Analysis Bal Sheet'!D51),ISNA('Financial Analysis Bal Sheet'!D51)),TRUE,FALSE),"PerfectMsg",IF(NOT(ISERROR('#_Financial Analysis Bal Sheet'!D51)),IF(ISERROR('Financial Analysis Bal Sheet'!D51),TRUE,FALSE),FALSE),"StuErrorMsg",IF(TYPE('#_Financial Analysis Bal Sheet'!D51)&lt;&gt;TYPE('Financial Analysis Bal Sheet'!D51),TRUE,FALSE),"WrongTypeMsg",IF(_xlfn.ISFORMULA('#_Financial Analysis Bal Sheet'!D51),IF(NOT(_xlfn.ISFORMULA('Financial Analysis Bal Sheet'!D51)),TRUE),FALSE),"MissingFormulaMsg",IF(NOT(AND(ISNUMBER(FIND("[",_xlfn.FORMULATEXT('#_Financial Analysis Bal Sheet'!D51))),ISNUMBER(FIND("!",_xlfn.FORMULATEXT('#_Financial Analysis Bal Sheet'!D51))))),AND(ISNUMBER(FIND("[",_xlfn.FORMULATEXT('Financial Analysis Bal Sheet'!D51))),ISNUMBER(FIND("!",_xlfn.FORMULATEXT('Financial Analysis Bal Sheet'!D51)))),FALSE),"ExternalRefsMsg",IF(ISNUMBER('#_Financial Analysis Bal Sheet'!D51),IF(ABS('#_Financial Analysis Bal Sheet'!D51-'Financial Analysis Bal Sheet'!D51)&gt;0.00001,TRUE,FALSE),IF('#_Financial Analysis Bal Sheet'!D51&lt;&gt;'Financial Analysis Bal Sheet'!D51,TRUE,FALSE)),IF(ISNUMBER('#_Financial Analysis Bal Sheet'!D51),IF('#_Financial Analysis Bal Sheet'!D51&gt;'Financial Analysis Bal Sheet'!D51,"TooLow","TooHigh"),"WrongAnswer"),NOT(_xlfn.ISFORMULA('#_Financial Analysis Bal Sheet'!D51)),"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Sheet'!D51),_xlfn.FORMULATEXT('Financial Analysis Bal Sheet'!D51),'Financial Analysis Bal Sheet'!D51),"9","#"),"8","#"),"7","#"),"6","#"),"5","#"),"4","#"),"3","#"),"2","#"),"1","#"),"0","#"),"$",""),"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Sheet'!D51),_xlfn.FORMULATEXT('Financial Analysis Bal Sheet'!D51),'Financial Analysis Bal Sheet'!D51),"9","#"),"8","#"),"7","#"),"6","#"),"5","#"),"4","#"),"3","#"),"2","#"),"1","#"),"0","#"),"$",""),"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Sheet'!D51),_xlfn.FORMULATEXT('#_Financial Analysis Bal Sheet'!D51),'#_Financial Analysis Bal Sheet'!D51),"9","#"),"8","#"),"7","#"),"6","#"),"5","#"),"4","#"),"3","#"),"2","#"),"1","#"),"0","#"),"$",""),"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Sheet'!D51),_xlfn.FORMULATEXT('#_Financial Analysis Bal Sheet'!D51),'#_Financial Analysis Bal Sheet'!D51),"9","#"),"8","#"),"7","#"),"6","#"),"5","#"),"4","#"),"3","#"),"2","#"),"1","#"),"0","#"),"$","")," ",""),",","@"),"&gt;","@"),"&lt;","@"),"=","@"),")","@"),"(","@"),"^","@"),"/","@"),"+","@"),"*","@"),"-","@"),"@#","")))/2,TRUE,FALSE),"HardCodeMsg",IF(LEN(IF(_xlfn.ISFORMULA('Financial Analysis Bal Sheet'!D51),_xlfn.FORMULATEXT('Financial Analysis Bal Sheet'!D51),'Financial Analysis Bal Sheet'!D51))-LEN(SUBSTITUTE(IF(_xlfn.ISFORMULA('Financial Analysis Bal Sheet'!D51),_xlfn.FORMULATEXT('Financial Analysis Bal Sheet'!D51),'Financial Analysis Bal Sheet'!D51),"""",""))&gt;LEN(IF(_xlfn.ISFORMULA('#_Financial Analysis Bal Sheet'!D51),_xlfn.FORMULATEXT('#_Financial Analysis Bal Sheet'!D51),'#_Financial Analysis Bal Sheet'!D51))-LEN(SUBSTITUTE(IF(_xlfn.ISFORMULA('#_Financial Analysis Bal Sheet'!D51),_xlfn.FORMULATEXT('#_Financial Analysis Bal Sheet'!D51),'#_Financial Analysis Bal Sheet'!D51),"""","")),TRUE,FALSE),"HardQuoteMsg",IF(LEN(IF(_xlfn.ISFORMULA('Financial Analysis Bal Sheet'!D51),_xlfn.FORMULATEXT('Financial Analysis Bal Sheet'!D51),'Financial Analysis Bal Sheet'!D51))-LEN(SUBSTITUTE(IF(_xlfn.ISFORMULA('Financial Analysis Bal Sheet'!D51),_xlfn.FORMULATEXT('Financial Analysis Bal Sheet'!D51),'Financial Analysis Bal Sheet'!D51),"$",""))&lt;0.5*(LEN(IF(_xlfn.ISFORMULA('#_Financial Analysis Bal Sheet'!D51),_xlfn.FORMULATEXT('#_Financial Analysis Bal Sheet'!D51),'#_Financial Analysis Bal Sheet'!D51))-LEN(SUBSTITUTE(IF(_xlfn.ISFORMULA('#_Financial Analysis Bal Sheet'!D51),_xlfn.FORMULATEXT('#_Financial Analysis Bal Sheet'!D51),'#_Financial Analysis Bal Sheet'!D51),"$",""))),TRUE,FALSE),"MissingAbsMsg",TRUE,"PerfectMsg")</f>
        <v/>
      </c>
      <c r="E51" s="191">
        <v>0</v>
      </c>
      <c r="F51" s="192" t="str">
        <f ca="1">_xlfn.IFS(ISBLANK('Financial Analysis Bal Sheet'!F51),"",IF(NOT(ISNA('#_Financial Analysis Bal Sheet'!F51)),IF(ISNA('Financial Analysis Bal Sheet'!F51),TRUE,FALSE),FALSE),"StuNAMsg",IF(AND(ISNA('#_Financial Analysis Bal Sheet'!F51),ISNA('Financial Analysis Bal Sheet'!F51)),TRUE,FALSE),"PerfectMsg",IF(NOT(ISERROR('#_Financial Analysis Bal Sheet'!F51)),IF(ISERROR('Financial Analysis Bal Sheet'!F51),TRUE,FALSE),FALSE),"StuErrorMsg",IF(TYPE('#_Financial Analysis Bal Sheet'!F51)&lt;&gt;TYPE('Financial Analysis Bal Sheet'!F51),TRUE,FALSE),"WrongTypeMsg",IF(_xlfn.ISFORMULA('#_Financial Analysis Bal Sheet'!F51),IF(NOT(_xlfn.ISFORMULA('Financial Analysis Bal Sheet'!F51)),TRUE),FALSE),"MissingFormulaMsg",IF(NOT(AND(ISNUMBER(FIND("[",_xlfn.FORMULATEXT('#_Financial Analysis Bal Sheet'!F51))),ISNUMBER(FIND("!",_xlfn.FORMULATEXT('#_Financial Analysis Bal Sheet'!F51))))),AND(ISNUMBER(FIND("[",_xlfn.FORMULATEXT('Financial Analysis Bal Sheet'!F51))),ISNUMBER(FIND("!",_xlfn.FORMULATEXT('Financial Analysis Bal Sheet'!F51)))),FALSE),"ExternalRefsMsg",IF(ISNUMBER('#_Financial Analysis Bal Sheet'!F51),IF(ABS('#_Financial Analysis Bal Sheet'!F51-'Financial Analysis Bal Sheet'!F51)&gt;0.00001,TRUE,FALSE),IF('#_Financial Analysis Bal Sheet'!F51&lt;&gt;'Financial Analysis Bal Sheet'!F51,TRUE,FALSE)),IF(ISNUMBER('#_Financial Analysis Bal Sheet'!F51),IF('#_Financial Analysis Bal Sheet'!F51&gt;'Financial Analysis Bal Sheet'!F51,"TooLow","TooHigh"),"WrongAnswer"),NOT(_xlfn.ISFORMULA('#_Financial Analysis Bal Sheet'!F51)),"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Sheet'!F51),_xlfn.FORMULATEXT('Financial Analysis Bal Sheet'!F51),'Financial Analysis Bal Sheet'!F51),"9","#"),"8","#"),"7","#"),"6","#"),"5","#"),"4","#"),"3","#"),"2","#"),"1","#"),"0","#"),"$",""),"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Sheet'!F51),_xlfn.FORMULATEXT('Financial Analysis Bal Sheet'!F51),'Financial Analysis Bal Sheet'!F51),"9","#"),"8","#"),"7","#"),"6","#"),"5","#"),"4","#"),"3","#"),"2","#"),"1","#"),"0","#"),"$",""),"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Sheet'!F51),_xlfn.FORMULATEXT('#_Financial Analysis Bal Sheet'!F51),'#_Financial Analysis Bal Sheet'!F51),"9","#"),"8","#"),"7","#"),"6","#"),"5","#"),"4","#"),"3","#"),"2","#"),"1","#"),"0","#"),"$",""),"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Sheet'!F51),_xlfn.FORMULATEXT('#_Financial Analysis Bal Sheet'!F51),'#_Financial Analysis Bal Sheet'!F51),"9","#"),"8","#"),"7","#"),"6","#"),"5","#"),"4","#"),"3","#"),"2","#"),"1","#"),"0","#"),"$","")," ",""),",","@"),"&gt;","@"),"&lt;","@"),"=","@"),")","@"),"(","@"),"^","@"),"/","@"),"+","@"),"*","@"),"-","@"),"@#","")))/2,TRUE,FALSE),"HardCodeMsg",IF(LEN(IF(_xlfn.ISFORMULA('Financial Analysis Bal Sheet'!F51),_xlfn.FORMULATEXT('Financial Analysis Bal Sheet'!F51),'Financial Analysis Bal Sheet'!F51))-LEN(SUBSTITUTE(IF(_xlfn.ISFORMULA('Financial Analysis Bal Sheet'!F51),_xlfn.FORMULATEXT('Financial Analysis Bal Sheet'!F51),'Financial Analysis Bal Sheet'!F51),"""",""))&gt;LEN(IF(_xlfn.ISFORMULA('#_Financial Analysis Bal Sheet'!F51),_xlfn.FORMULATEXT('#_Financial Analysis Bal Sheet'!F51),'#_Financial Analysis Bal Sheet'!F51))-LEN(SUBSTITUTE(IF(_xlfn.ISFORMULA('#_Financial Analysis Bal Sheet'!F51),_xlfn.FORMULATEXT('#_Financial Analysis Bal Sheet'!F51),'#_Financial Analysis Bal Sheet'!F51),"""","")),TRUE,FALSE),"HardQuoteMsg",IF(LEN(IF(_xlfn.ISFORMULA('Financial Analysis Bal Sheet'!F51),_xlfn.FORMULATEXT('Financial Analysis Bal Sheet'!F51),'Financial Analysis Bal Sheet'!F51))-LEN(SUBSTITUTE(IF(_xlfn.ISFORMULA('Financial Analysis Bal Sheet'!F51),_xlfn.FORMULATEXT('Financial Analysis Bal Sheet'!F51),'Financial Analysis Bal Sheet'!F51),"$",""))&lt;0.5*(LEN(IF(_xlfn.ISFORMULA('#_Financial Analysis Bal Sheet'!F51),_xlfn.FORMULATEXT('#_Financial Analysis Bal Sheet'!F51),'#_Financial Analysis Bal Sheet'!F51))-LEN(SUBSTITUTE(IF(_xlfn.ISFORMULA('#_Financial Analysis Bal Sheet'!F51),_xlfn.FORMULATEXT('#_Financial Analysis Bal Sheet'!F51),'#_Financial Analysis Bal Sheet'!F51),"$",""))),TRUE,FALSE),"MissingAbsMsg",TRUE,"PerfectMsg")</f>
        <v/>
      </c>
      <c r="G51" s="193" t="str">
        <f ca="1">_xlfn.IFS(ISBLANK('Financial Analysis Bal Sheet'!G51),"",IF(NOT(ISNA('#_Financial Analysis Bal Sheet'!G51)),IF(ISNA('Financial Analysis Bal Sheet'!G51),TRUE,FALSE),FALSE),"StuNAMsg",IF(AND(ISNA('#_Financial Analysis Bal Sheet'!G51),ISNA('Financial Analysis Bal Sheet'!G51)),TRUE,FALSE),"PerfectMsg",IF(NOT(ISERROR('#_Financial Analysis Bal Sheet'!G51)),IF(ISERROR('Financial Analysis Bal Sheet'!G51),TRUE,FALSE),FALSE),"StuErrorMsg",IF(TYPE('#_Financial Analysis Bal Sheet'!G51)&lt;&gt;TYPE('Financial Analysis Bal Sheet'!G51),TRUE,FALSE),"WrongTypeMsg",IF(_xlfn.ISFORMULA('#_Financial Analysis Bal Sheet'!G51),IF(NOT(_xlfn.ISFORMULA('Financial Analysis Bal Sheet'!G51)),TRUE),FALSE),"MissingFormulaMsg",IF(NOT(AND(ISNUMBER(FIND("[",_xlfn.FORMULATEXT('#_Financial Analysis Bal Sheet'!G51))),ISNUMBER(FIND("!",_xlfn.FORMULATEXT('#_Financial Analysis Bal Sheet'!G51))))),AND(ISNUMBER(FIND("[",_xlfn.FORMULATEXT('Financial Analysis Bal Sheet'!G51))),ISNUMBER(FIND("!",_xlfn.FORMULATEXT('Financial Analysis Bal Sheet'!G51)))),FALSE),"ExternalRefsMsg",IF(ISNUMBER('#_Financial Analysis Bal Sheet'!G51),IF(ABS('#_Financial Analysis Bal Sheet'!G51-'Financial Analysis Bal Sheet'!G51)&gt;0.00001,TRUE,FALSE),IF('#_Financial Analysis Bal Sheet'!G51&lt;&gt;'Financial Analysis Bal Sheet'!G51,TRUE,FALSE)),IF(ISNUMBER('#_Financial Analysis Bal Sheet'!G51),IF('#_Financial Analysis Bal Sheet'!G51&gt;'Financial Analysis Bal Sheet'!G51,"TooLow","TooHigh"),"WrongAnswer"),NOT(_xlfn.ISFORMULA('#_Financial Analysis Bal Sheet'!G51)),"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Sheet'!G51),_xlfn.FORMULATEXT('Financial Analysis Bal Sheet'!G51),'Financial Analysis Bal Sheet'!G51),"9","#"),"8","#"),"7","#"),"6","#"),"5","#"),"4","#"),"3","#"),"2","#"),"1","#"),"0","#"),"$",""),"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Sheet'!G51),_xlfn.FORMULATEXT('Financial Analysis Bal Sheet'!G51),'Financial Analysis Bal Sheet'!G51),"9","#"),"8","#"),"7","#"),"6","#"),"5","#"),"4","#"),"3","#"),"2","#"),"1","#"),"0","#"),"$",""),"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Sheet'!G51),_xlfn.FORMULATEXT('#_Financial Analysis Bal Sheet'!G51),'#_Financial Analysis Bal Sheet'!G51),"9","#"),"8","#"),"7","#"),"6","#"),"5","#"),"4","#"),"3","#"),"2","#"),"1","#"),"0","#"),"$",""),"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Sheet'!G51),_xlfn.FORMULATEXT('#_Financial Analysis Bal Sheet'!G51),'#_Financial Analysis Bal Sheet'!G51),"9","#"),"8","#"),"7","#"),"6","#"),"5","#"),"4","#"),"3","#"),"2","#"),"1","#"),"0","#"),"$","")," ",""),",","@"),"&gt;","@"),"&lt;","@"),"=","@"),")","@"),"(","@"),"^","@"),"/","@"),"+","@"),"*","@"),"-","@"),"@#","")))/2,TRUE,FALSE),"HardCodeMsg",IF(LEN(IF(_xlfn.ISFORMULA('Financial Analysis Bal Sheet'!G51),_xlfn.FORMULATEXT('Financial Analysis Bal Sheet'!G51),'Financial Analysis Bal Sheet'!G51))-LEN(SUBSTITUTE(IF(_xlfn.ISFORMULA('Financial Analysis Bal Sheet'!G51),_xlfn.FORMULATEXT('Financial Analysis Bal Sheet'!G51),'Financial Analysis Bal Sheet'!G51),"""",""))&gt;LEN(IF(_xlfn.ISFORMULA('#_Financial Analysis Bal Sheet'!G51),_xlfn.FORMULATEXT('#_Financial Analysis Bal Sheet'!G51),'#_Financial Analysis Bal Sheet'!G51))-LEN(SUBSTITUTE(IF(_xlfn.ISFORMULA('#_Financial Analysis Bal Sheet'!G51),_xlfn.FORMULATEXT('#_Financial Analysis Bal Sheet'!G51),'#_Financial Analysis Bal Sheet'!G51),"""","")),TRUE,FALSE),"HardQuoteMsg",IF(LEN(IF(_xlfn.ISFORMULA('Financial Analysis Bal Sheet'!G51),_xlfn.FORMULATEXT('Financial Analysis Bal Sheet'!G51),'Financial Analysis Bal Sheet'!G51))-LEN(SUBSTITUTE(IF(_xlfn.ISFORMULA('Financial Analysis Bal Sheet'!G51),_xlfn.FORMULATEXT('Financial Analysis Bal Sheet'!G51),'Financial Analysis Bal Sheet'!G51),"$",""))&lt;0.5*(LEN(IF(_xlfn.ISFORMULA('#_Financial Analysis Bal Sheet'!G51),_xlfn.FORMULATEXT('#_Financial Analysis Bal Sheet'!G51),'#_Financial Analysis Bal Sheet'!G51))-LEN(SUBSTITUTE(IF(_xlfn.ISFORMULA('#_Financial Analysis Bal Sheet'!G51),_xlfn.FORMULATEXT('#_Financial Analysis Bal Sheet'!G51),'#_Financial Analysis Bal Sheet'!G51),"$",""))),TRUE,FALSE),"MissingAbsMsg",TRUE,"PerfectMsg")</f>
        <v/>
      </c>
      <c r="H51" s="194" t="str">
        <f ca="1">_xlfn.IFS(ISBLANK('Financial Analysis Bal Sheet'!H51),"",IF(NOT(ISNA('#_Financial Analysis Bal Sheet'!H51)),IF(ISNA('Financial Analysis Bal Sheet'!H51),TRUE,FALSE),FALSE),"StuNAMsg",IF(AND(ISNA('#_Financial Analysis Bal Sheet'!H51),ISNA('Financial Analysis Bal Sheet'!H51)),TRUE,FALSE),"PerfectMsg",IF(NOT(ISERROR('#_Financial Analysis Bal Sheet'!H51)),IF(ISERROR('Financial Analysis Bal Sheet'!H51),TRUE,FALSE),FALSE),"StuErrorMsg",IF(TYPE('#_Financial Analysis Bal Sheet'!H51)&lt;&gt;TYPE('Financial Analysis Bal Sheet'!H51),TRUE,FALSE),"WrongTypeMsg",IF(_xlfn.ISFORMULA('#_Financial Analysis Bal Sheet'!H51),IF(NOT(_xlfn.ISFORMULA('Financial Analysis Bal Sheet'!H51)),TRUE),FALSE),"MissingFormulaMsg",IF(NOT(AND(ISNUMBER(FIND("[",_xlfn.FORMULATEXT('#_Financial Analysis Bal Sheet'!H51))),ISNUMBER(FIND("!",_xlfn.FORMULATEXT('#_Financial Analysis Bal Sheet'!H51))))),AND(ISNUMBER(FIND("[",_xlfn.FORMULATEXT('Financial Analysis Bal Sheet'!H51))),ISNUMBER(FIND("!",_xlfn.FORMULATEXT('Financial Analysis Bal Sheet'!H51)))),FALSE),"ExternalRefsMsg",IF(ISNUMBER('#_Financial Analysis Bal Sheet'!H51),IF(ABS('#_Financial Analysis Bal Sheet'!H51-'Financial Analysis Bal Sheet'!H51)&gt;0.00001,TRUE,FALSE),IF('#_Financial Analysis Bal Sheet'!H51&lt;&gt;'Financial Analysis Bal Sheet'!H51,TRUE,FALSE)),IF(ISNUMBER('#_Financial Analysis Bal Sheet'!H51),IF('#_Financial Analysis Bal Sheet'!H51&gt;'Financial Analysis Bal Sheet'!H51,"TooLow","TooHigh"),"WrongAnswer"),NOT(_xlfn.ISFORMULA('#_Financial Analysis Bal Sheet'!H51)),"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Sheet'!H51),_xlfn.FORMULATEXT('Financial Analysis Bal Sheet'!H51),'Financial Analysis Bal Sheet'!H51),"9","#"),"8","#"),"7","#"),"6","#"),"5","#"),"4","#"),"3","#"),"2","#"),"1","#"),"0","#"),"$",""),"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Sheet'!H51),_xlfn.FORMULATEXT('Financial Analysis Bal Sheet'!H51),'Financial Analysis Bal Sheet'!H51),"9","#"),"8","#"),"7","#"),"6","#"),"5","#"),"4","#"),"3","#"),"2","#"),"1","#"),"0","#"),"$",""),"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Sheet'!H51),_xlfn.FORMULATEXT('#_Financial Analysis Bal Sheet'!H51),'#_Financial Analysis Bal Sheet'!H51),"9","#"),"8","#"),"7","#"),"6","#"),"5","#"),"4","#"),"3","#"),"2","#"),"1","#"),"0","#"),"$",""),"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Sheet'!H51),_xlfn.FORMULATEXT('#_Financial Analysis Bal Sheet'!H51),'#_Financial Analysis Bal Sheet'!H51),"9","#"),"8","#"),"7","#"),"6","#"),"5","#"),"4","#"),"3","#"),"2","#"),"1","#"),"0","#"),"$","")," ",""),",","@"),"&gt;","@"),"&lt;","@"),"=","@"),")","@"),"(","@"),"^","@"),"/","@"),"+","@"),"*","@"),"-","@"),"@#","")))/2,TRUE,FALSE),"HardCodeMsg",IF(LEN(IF(_xlfn.ISFORMULA('Financial Analysis Bal Sheet'!H51),_xlfn.FORMULATEXT('Financial Analysis Bal Sheet'!H51),'Financial Analysis Bal Sheet'!H51))-LEN(SUBSTITUTE(IF(_xlfn.ISFORMULA('Financial Analysis Bal Sheet'!H51),_xlfn.FORMULATEXT('Financial Analysis Bal Sheet'!H51),'Financial Analysis Bal Sheet'!H51),"""",""))&gt;LEN(IF(_xlfn.ISFORMULA('#_Financial Analysis Bal Sheet'!H51),_xlfn.FORMULATEXT('#_Financial Analysis Bal Sheet'!H51),'#_Financial Analysis Bal Sheet'!H51))-LEN(SUBSTITUTE(IF(_xlfn.ISFORMULA('#_Financial Analysis Bal Sheet'!H51),_xlfn.FORMULATEXT('#_Financial Analysis Bal Sheet'!H51),'#_Financial Analysis Bal Sheet'!H51),"""","")),TRUE,FALSE),"HardQuoteMsg",IF(LEN(IF(_xlfn.ISFORMULA('Financial Analysis Bal Sheet'!H51),_xlfn.FORMULATEXT('Financial Analysis Bal Sheet'!H51),'Financial Analysis Bal Sheet'!H51))-LEN(SUBSTITUTE(IF(_xlfn.ISFORMULA('Financial Analysis Bal Sheet'!H51),_xlfn.FORMULATEXT('Financial Analysis Bal Sheet'!H51),'Financial Analysis Bal Sheet'!H51),"$",""))&lt;0.5*(LEN(IF(_xlfn.ISFORMULA('#_Financial Analysis Bal Sheet'!H51),_xlfn.FORMULATEXT('#_Financial Analysis Bal Sheet'!H51),'#_Financial Analysis Bal Sheet'!H51))-LEN(SUBSTITUTE(IF(_xlfn.ISFORMULA('#_Financial Analysis Bal Sheet'!H51),_xlfn.FORMULATEXT('#_Financial Analysis Bal Sheet'!H51),'#_Financial Analysis Bal Sheet'!H51),"$",""))),TRUE,FALSE),"MissingAbsMsg",TRUE,"PerfectMsg")</f>
        <v/>
      </c>
    </row>
    <row r="52" spans="2:8" x14ac:dyDescent="0.15">
      <c r="B52" s="197">
        <v>0</v>
      </c>
      <c r="C52" s="208">
        <v>0</v>
      </c>
      <c r="D52" s="192" t="str">
        <f ca="1">_xlfn.IFS(ISBLANK('Financial Analysis Bal Sheet'!D52),"",IF(NOT(ISNA('#_Financial Analysis Bal Sheet'!D52)),IF(ISNA('Financial Analysis Bal Sheet'!D52),TRUE,FALSE),FALSE),"StuNAMsg",IF(AND(ISNA('#_Financial Analysis Bal Sheet'!D52),ISNA('Financial Analysis Bal Sheet'!D52)),TRUE,FALSE),"PerfectMsg",IF(NOT(ISERROR('#_Financial Analysis Bal Sheet'!D52)),IF(ISERROR('Financial Analysis Bal Sheet'!D52),TRUE,FALSE),FALSE),"StuErrorMsg",IF(TYPE('#_Financial Analysis Bal Sheet'!D52)&lt;&gt;TYPE('Financial Analysis Bal Sheet'!D52),TRUE,FALSE),"WrongTypeMsg",IF(_xlfn.ISFORMULA('#_Financial Analysis Bal Sheet'!D52),IF(NOT(_xlfn.ISFORMULA('Financial Analysis Bal Sheet'!D52)),TRUE),FALSE),"MissingFormulaMsg",IF(NOT(AND(ISNUMBER(FIND("[",_xlfn.FORMULATEXT('#_Financial Analysis Bal Sheet'!D52))),ISNUMBER(FIND("!",_xlfn.FORMULATEXT('#_Financial Analysis Bal Sheet'!D52))))),AND(ISNUMBER(FIND("[",_xlfn.FORMULATEXT('Financial Analysis Bal Sheet'!D52))),ISNUMBER(FIND("!",_xlfn.FORMULATEXT('Financial Analysis Bal Sheet'!D52)))),FALSE),"ExternalRefsMsg",IF(ISNUMBER('#_Financial Analysis Bal Sheet'!D52),IF(ABS('#_Financial Analysis Bal Sheet'!D52-'Financial Analysis Bal Sheet'!D52)&gt;0.00001,TRUE,FALSE),IF('#_Financial Analysis Bal Sheet'!D52&lt;&gt;'Financial Analysis Bal Sheet'!D52,TRUE,FALSE)),IF(ISNUMBER('#_Financial Analysis Bal Sheet'!D52),IF('#_Financial Analysis Bal Sheet'!D52&gt;'Financial Analysis Bal Sheet'!D52,"TooLow","TooHigh"),"WrongAnswer"),NOT(_xlfn.ISFORMULA('#_Financial Analysis Bal Sheet'!D52)),"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Sheet'!D52),_xlfn.FORMULATEXT('Financial Analysis Bal Sheet'!D52),'Financial Analysis Bal Sheet'!D52),"9","#"),"8","#"),"7","#"),"6","#"),"5","#"),"4","#"),"3","#"),"2","#"),"1","#"),"0","#"),"$",""),"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Sheet'!D52),_xlfn.FORMULATEXT('Financial Analysis Bal Sheet'!D52),'Financial Analysis Bal Sheet'!D52),"9","#"),"8","#"),"7","#"),"6","#"),"5","#"),"4","#"),"3","#"),"2","#"),"1","#"),"0","#"),"$",""),"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Sheet'!D52),_xlfn.FORMULATEXT('#_Financial Analysis Bal Sheet'!D52),'#_Financial Analysis Bal Sheet'!D52),"9","#"),"8","#"),"7","#"),"6","#"),"5","#"),"4","#"),"3","#"),"2","#"),"1","#"),"0","#"),"$",""),"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Sheet'!D52),_xlfn.FORMULATEXT('#_Financial Analysis Bal Sheet'!D52),'#_Financial Analysis Bal Sheet'!D52),"9","#"),"8","#"),"7","#"),"6","#"),"5","#"),"4","#"),"3","#"),"2","#"),"1","#"),"0","#"),"$","")," ",""),",","@"),"&gt;","@"),"&lt;","@"),"=","@"),")","@"),"(","@"),"^","@"),"/","@"),"+","@"),"*","@"),"-","@"),"@#","")))/2,TRUE,FALSE),"HardCodeMsg",IF(LEN(IF(_xlfn.ISFORMULA('Financial Analysis Bal Sheet'!D52),_xlfn.FORMULATEXT('Financial Analysis Bal Sheet'!D52),'Financial Analysis Bal Sheet'!D52))-LEN(SUBSTITUTE(IF(_xlfn.ISFORMULA('Financial Analysis Bal Sheet'!D52),_xlfn.FORMULATEXT('Financial Analysis Bal Sheet'!D52),'Financial Analysis Bal Sheet'!D52),"""",""))&gt;LEN(IF(_xlfn.ISFORMULA('#_Financial Analysis Bal Sheet'!D52),_xlfn.FORMULATEXT('#_Financial Analysis Bal Sheet'!D52),'#_Financial Analysis Bal Sheet'!D52))-LEN(SUBSTITUTE(IF(_xlfn.ISFORMULA('#_Financial Analysis Bal Sheet'!D52),_xlfn.FORMULATEXT('#_Financial Analysis Bal Sheet'!D52),'#_Financial Analysis Bal Sheet'!D52),"""","")),TRUE,FALSE),"HardQuoteMsg",IF(LEN(IF(_xlfn.ISFORMULA('Financial Analysis Bal Sheet'!D52),_xlfn.FORMULATEXT('Financial Analysis Bal Sheet'!D52),'Financial Analysis Bal Sheet'!D52))-LEN(SUBSTITUTE(IF(_xlfn.ISFORMULA('Financial Analysis Bal Sheet'!D52),_xlfn.FORMULATEXT('Financial Analysis Bal Sheet'!D52),'Financial Analysis Bal Sheet'!D52),"$",""))&lt;0.5*(LEN(IF(_xlfn.ISFORMULA('#_Financial Analysis Bal Sheet'!D52),_xlfn.FORMULATEXT('#_Financial Analysis Bal Sheet'!D52),'#_Financial Analysis Bal Sheet'!D52))-LEN(SUBSTITUTE(IF(_xlfn.ISFORMULA('#_Financial Analysis Bal Sheet'!D52),_xlfn.FORMULATEXT('#_Financial Analysis Bal Sheet'!D52),'#_Financial Analysis Bal Sheet'!D52),"$",""))),TRUE,FALSE),"MissingAbsMsg",TRUE,"PerfectMsg")</f>
        <v/>
      </c>
      <c r="E52" s="208">
        <v>0</v>
      </c>
      <c r="F52" s="192" t="str">
        <f ca="1">_xlfn.IFS(ISBLANK('Financial Analysis Bal Sheet'!F52),"",IF(NOT(ISNA('#_Financial Analysis Bal Sheet'!F52)),IF(ISNA('Financial Analysis Bal Sheet'!F52),TRUE,FALSE),FALSE),"StuNAMsg",IF(AND(ISNA('#_Financial Analysis Bal Sheet'!F52),ISNA('Financial Analysis Bal Sheet'!F52)),TRUE,FALSE),"PerfectMsg",IF(NOT(ISERROR('#_Financial Analysis Bal Sheet'!F52)),IF(ISERROR('Financial Analysis Bal Sheet'!F52),TRUE,FALSE),FALSE),"StuErrorMsg",IF(TYPE('#_Financial Analysis Bal Sheet'!F52)&lt;&gt;TYPE('Financial Analysis Bal Sheet'!F52),TRUE,FALSE),"WrongTypeMsg",IF(_xlfn.ISFORMULA('#_Financial Analysis Bal Sheet'!F52),IF(NOT(_xlfn.ISFORMULA('Financial Analysis Bal Sheet'!F52)),TRUE),FALSE),"MissingFormulaMsg",IF(NOT(AND(ISNUMBER(FIND("[",_xlfn.FORMULATEXT('#_Financial Analysis Bal Sheet'!F52))),ISNUMBER(FIND("!",_xlfn.FORMULATEXT('#_Financial Analysis Bal Sheet'!F52))))),AND(ISNUMBER(FIND("[",_xlfn.FORMULATEXT('Financial Analysis Bal Sheet'!F52))),ISNUMBER(FIND("!",_xlfn.FORMULATEXT('Financial Analysis Bal Sheet'!F52)))),FALSE),"ExternalRefsMsg",IF(ISNUMBER('#_Financial Analysis Bal Sheet'!F52),IF(ABS('#_Financial Analysis Bal Sheet'!F52-'Financial Analysis Bal Sheet'!F52)&gt;0.00001,TRUE,FALSE),IF('#_Financial Analysis Bal Sheet'!F52&lt;&gt;'Financial Analysis Bal Sheet'!F52,TRUE,FALSE)),IF(ISNUMBER('#_Financial Analysis Bal Sheet'!F52),IF('#_Financial Analysis Bal Sheet'!F52&gt;'Financial Analysis Bal Sheet'!F52,"TooLow","TooHigh"),"WrongAnswer"),NOT(_xlfn.ISFORMULA('#_Financial Analysis Bal Sheet'!F52)),"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Sheet'!F52),_xlfn.FORMULATEXT('Financial Analysis Bal Sheet'!F52),'Financial Analysis Bal Sheet'!F52),"9","#"),"8","#"),"7","#"),"6","#"),"5","#"),"4","#"),"3","#"),"2","#"),"1","#"),"0","#"),"$",""),"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Sheet'!F52),_xlfn.FORMULATEXT('Financial Analysis Bal Sheet'!F52),'Financial Analysis Bal Sheet'!F52),"9","#"),"8","#"),"7","#"),"6","#"),"5","#"),"4","#"),"3","#"),"2","#"),"1","#"),"0","#"),"$",""),"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Sheet'!F52),_xlfn.FORMULATEXT('#_Financial Analysis Bal Sheet'!F52),'#_Financial Analysis Bal Sheet'!F52),"9","#"),"8","#"),"7","#"),"6","#"),"5","#"),"4","#"),"3","#"),"2","#"),"1","#"),"0","#"),"$",""),"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Sheet'!F52),_xlfn.FORMULATEXT('#_Financial Analysis Bal Sheet'!F52),'#_Financial Analysis Bal Sheet'!F52),"9","#"),"8","#"),"7","#"),"6","#"),"5","#"),"4","#"),"3","#"),"2","#"),"1","#"),"0","#"),"$","")," ",""),",","@"),"&gt;","@"),"&lt;","@"),"=","@"),")","@"),"(","@"),"^","@"),"/","@"),"+","@"),"*","@"),"-","@"),"@#","")))/2,TRUE,FALSE),"HardCodeMsg",IF(LEN(IF(_xlfn.ISFORMULA('Financial Analysis Bal Sheet'!F52),_xlfn.FORMULATEXT('Financial Analysis Bal Sheet'!F52),'Financial Analysis Bal Sheet'!F52))-LEN(SUBSTITUTE(IF(_xlfn.ISFORMULA('Financial Analysis Bal Sheet'!F52),_xlfn.FORMULATEXT('Financial Analysis Bal Sheet'!F52),'Financial Analysis Bal Sheet'!F52),"""",""))&gt;LEN(IF(_xlfn.ISFORMULA('#_Financial Analysis Bal Sheet'!F52),_xlfn.FORMULATEXT('#_Financial Analysis Bal Sheet'!F52),'#_Financial Analysis Bal Sheet'!F52))-LEN(SUBSTITUTE(IF(_xlfn.ISFORMULA('#_Financial Analysis Bal Sheet'!F52),_xlfn.FORMULATEXT('#_Financial Analysis Bal Sheet'!F52),'#_Financial Analysis Bal Sheet'!F52),"""","")),TRUE,FALSE),"HardQuoteMsg",IF(LEN(IF(_xlfn.ISFORMULA('Financial Analysis Bal Sheet'!F52),_xlfn.FORMULATEXT('Financial Analysis Bal Sheet'!F52),'Financial Analysis Bal Sheet'!F52))-LEN(SUBSTITUTE(IF(_xlfn.ISFORMULA('Financial Analysis Bal Sheet'!F52),_xlfn.FORMULATEXT('Financial Analysis Bal Sheet'!F52),'Financial Analysis Bal Sheet'!F52),"$",""))&lt;0.5*(LEN(IF(_xlfn.ISFORMULA('#_Financial Analysis Bal Sheet'!F52),_xlfn.FORMULATEXT('#_Financial Analysis Bal Sheet'!F52),'#_Financial Analysis Bal Sheet'!F52))-LEN(SUBSTITUTE(IF(_xlfn.ISFORMULA('#_Financial Analysis Bal Sheet'!F52),_xlfn.FORMULATEXT('#_Financial Analysis Bal Sheet'!F52),'#_Financial Analysis Bal Sheet'!F52),"$",""))),TRUE,FALSE),"MissingAbsMsg",TRUE,"PerfectMsg")</f>
        <v/>
      </c>
      <c r="G52" s="193" t="str">
        <f ca="1">_xlfn.IFS(ISBLANK('Financial Analysis Bal Sheet'!G52),"",IF(NOT(ISNA('#_Financial Analysis Bal Sheet'!G52)),IF(ISNA('Financial Analysis Bal Sheet'!G52),TRUE,FALSE),FALSE),"StuNAMsg",IF(AND(ISNA('#_Financial Analysis Bal Sheet'!G52),ISNA('Financial Analysis Bal Sheet'!G52)),TRUE,FALSE),"PerfectMsg",IF(NOT(ISERROR('#_Financial Analysis Bal Sheet'!G52)),IF(ISERROR('Financial Analysis Bal Sheet'!G52),TRUE,FALSE),FALSE),"StuErrorMsg",IF(TYPE('#_Financial Analysis Bal Sheet'!G52)&lt;&gt;TYPE('Financial Analysis Bal Sheet'!G52),TRUE,FALSE),"WrongTypeMsg",IF(_xlfn.ISFORMULA('#_Financial Analysis Bal Sheet'!G52),IF(NOT(_xlfn.ISFORMULA('Financial Analysis Bal Sheet'!G52)),TRUE),FALSE),"MissingFormulaMsg",IF(NOT(AND(ISNUMBER(FIND("[",_xlfn.FORMULATEXT('#_Financial Analysis Bal Sheet'!G52))),ISNUMBER(FIND("!",_xlfn.FORMULATEXT('#_Financial Analysis Bal Sheet'!G52))))),AND(ISNUMBER(FIND("[",_xlfn.FORMULATEXT('Financial Analysis Bal Sheet'!G52))),ISNUMBER(FIND("!",_xlfn.FORMULATEXT('Financial Analysis Bal Sheet'!G52)))),FALSE),"ExternalRefsMsg",IF(ISNUMBER('#_Financial Analysis Bal Sheet'!G52),IF(ABS('#_Financial Analysis Bal Sheet'!G52-'Financial Analysis Bal Sheet'!G52)&gt;0.00001,TRUE,FALSE),IF('#_Financial Analysis Bal Sheet'!G52&lt;&gt;'Financial Analysis Bal Sheet'!G52,TRUE,FALSE)),IF(ISNUMBER('#_Financial Analysis Bal Sheet'!G52),IF('#_Financial Analysis Bal Sheet'!G52&gt;'Financial Analysis Bal Sheet'!G52,"TooLow","TooHigh"),"WrongAnswer"),NOT(_xlfn.ISFORMULA('#_Financial Analysis Bal Sheet'!G52)),"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Sheet'!G52),_xlfn.FORMULATEXT('Financial Analysis Bal Sheet'!G52),'Financial Analysis Bal Sheet'!G52),"9","#"),"8","#"),"7","#"),"6","#"),"5","#"),"4","#"),"3","#"),"2","#"),"1","#"),"0","#"),"$",""),"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Sheet'!G52),_xlfn.FORMULATEXT('Financial Analysis Bal Sheet'!G52),'Financial Analysis Bal Sheet'!G52),"9","#"),"8","#"),"7","#"),"6","#"),"5","#"),"4","#"),"3","#"),"2","#"),"1","#"),"0","#"),"$",""),"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Sheet'!G52),_xlfn.FORMULATEXT('#_Financial Analysis Bal Sheet'!G52),'#_Financial Analysis Bal Sheet'!G52),"9","#"),"8","#"),"7","#"),"6","#"),"5","#"),"4","#"),"3","#"),"2","#"),"1","#"),"0","#"),"$",""),"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Sheet'!G52),_xlfn.FORMULATEXT('#_Financial Analysis Bal Sheet'!G52),'#_Financial Analysis Bal Sheet'!G52),"9","#"),"8","#"),"7","#"),"6","#"),"5","#"),"4","#"),"3","#"),"2","#"),"1","#"),"0","#"),"$","")," ",""),",","@"),"&gt;","@"),"&lt;","@"),"=","@"),")","@"),"(","@"),"^","@"),"/","@"),"+","@"),"*","@"),"-","@"),"@#","")))/2,TRUE,FALSE),"HardCodeMsg",IF(LEN(IF(_xlfn.ISFORMULA('Financial Analysis Bal Sheet'!G52),_xlfn.FORMULATEXT('Financial Analysis Bal Sheet'!G52),'Financial Analysis Bal Sheet'!G52))-LEN(SUBSTITUTE(IF(_xlfn.ISFORMULA('Financial Analysis Bal Sheet'!G52),_xlfn.FORMULATEXT('Financial Analysis Bal Sheet'!G52),'Financial Analysis Bal Sheet'!G52),"""",""))&gt;LEN(IF(_xlfn.ISFORMULA('#_Financial Analysis Bal Sheet'!G52),_xlfn.FORMULATEXT('#_Financial Analysis Bal Sheet'!G52),'#_Financial Analysis Bal Sheet'!G52))-LEN(SUBSTITUTE(IF(_xlfn.ISFORMULA('#_Financial Analysis Bal Sheet'!G52),_xlfn.FORMULATEXT('#_Financial Analysis Bal Sheet'!G52),'#_Financial Analysis Bal Sheet'!G52),"""","")),TRUE,FALSE),"HardQuoteMsg",IF(LEN(IF(_xlfn.ISFORMULA('Financial Analysis Bal Sheet'!G52),_xlfn.FORMULATEXT('Financial Analysis Bal Sheet'!G52),'Financial Analysis Bal Sheet'!G52))-LEN(SUBSTITUTE(IF(_xlfn.ISFORMULA('Financial Analysis Bal Sheet'!G52),_xlfn.FORMULATEXT('Financial Analysis Bal Sheet'!G52),'Financial Analysis Bal Sheet'!G52),"$",""))&lt;0.5*(LEN(IF(_xlfn.ISFORMULA('#_Financial Analysis Bal Sheet'!G52),_xlfn.FORMULATEXT('#_Financial Analysis Bal Sheet'!G52),'#_Financial Analysis Bal Sheet'!G52))-LEN(SUBSTITUTE(IF(_xlfn.ISFORMULA('#_Financial Analysis Bal Sheet'!G52),_xlfn.FORMULATEXT('#_Financial Analysis Bal Sheet'!G52),'#_Financial Analysis Bal Sheet'!G52),"$",""))),TRUE,FALSE),"MissingAbsMsg",TRUE,"PerfectMsg")</f>
        <v/>
      </c>
      <c r="H52" s="194" t="str">
        <f ca="1">_xlfn.IFS(ISBLANK('Financial Analysis Bal Sheet'!H52),"",IF(NOT(ISNA('#_Financial Analysis Bal Sheet'!H52)),IF(ISNA('Financial Analysis Bal Sheet'!H52),TRUE,FALSE),FALSE),"StuNAMsg",IF(AND(ISNA('#_Financial Analysis Bal Sheet'!H52),ISNA('Financial Analysis Bal Sheet'!H52)),TRUE,FALSE),"PerfectMsg",IF(NOT(ISERROR('#_Financial Analysis Bal Sheet'!H52)),IF(ISERROR('Financial Analysis Bal Sheet'!H52),TRUE,FALSE),FALSE),"StuErrorMsg",IF(TYPE('#_Financial Analysis Bal Sheet'!H52)&lt;&gt;TYPE('Financial Analysis Bal Sheet'!H52),TRUE,FALSE),"WrongTypeMsg",IF(_xlfn.ISFORMULA('#_Financial Analysis Bal Sheet'!H52),IF(NOT(_xlfn.ISFORMULA('Financial Analysis Bal Sheet'!H52)),TRUE),FALSE),"MissingFormulaMsg",IF(NOT(AND(ISNUMBER(FIND("[",_xlfn.FORMULATEXT('#_Financial Analysis Bal Sheet'!H52))),ISNUMBER(FIND("!",_xlfn.FORMULATEXT('#_Financial Analysis Bal Sheet'!H52))))),AND(ISNUMBER(FIND("[",_xlfn.FORMULATEXT('Financial Analysis Bal Sheet'!H52))),ISNUMBER(FIND("!",_xlfn.FORMULATEXT('Financial Analysis Bal Sheet'!H52)))),FALSE),"ExternalRefsMsg",IF(ISNUMBER('#_Financial Analysis Bal Sheet'!H52),IF(ABS('#_Financial Analysis Bal Sheet'!H52-'Financial Analysis Bal Sheet'!H52)&gt;0.00001,TRUE,FALSE),IF('#_Financial Analysis Bal Sheet'!H52&lt;&gt;'Financial Analysis Bal Sheet'!H52,TRUE,FALSE)),IF(ISNUMBER('#_Financial Analysis Bal Sheet'!H52),IF('#_Financial Analysis Bal Sheet'!H52&gt;'Financial Analysis Bal Sheet'!H52,"TooLow","TooHigh"),"WrongAnswer"),NOT(_xlfn.ISFORMULA('#_Financial Analysis Bal Sheet'!H52)),"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Sheet'!H52),_xlfn.FORMULATEXT('Financial Analysis Bal Sheet'!H52),'Financial Analysis Bal Sheet'!H52),"9","#"),"8","#"),"7","#"),"6","#"),"5","#"),"4","#"),"3","#"),"2","#"),"1","#"),"0","#"),"$",""),"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Sheet'!H52),_xlfn.FORMULATEXT('Financial Analysis Bal Sheet'!H52),'Financial Analysis Bal Sheet'!H52),"9","#"),"8","#"),"7","#"),"6","#"),"5","#"),"4","#"),"3","#"),"2","#"),"1","#"),"0","#"),"$",""),"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Sheet'!H52),_xlfn.FORMULATEXT('#_Financial Analysis Bal Sheet'!H52),'#_Financial Analysis Bal Sheet'!H52),"9","#"),"8","#"),"7","#"),"6","#"),"5","#"),"4","#"),"3","#"),"2","#"),"1","#"),"0","#"),"$",""),"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Sheet'!H52),_xlfn.FORMULATEXT('#_Financial Analysis Bal Sheet'!H52),'#_Financial Analysis Bal Sheet'!H52),"9","#"),"8","#"),"7","#"),"6","#"),"5","#"),"4","#"),"3","#"),"2","#"),"1","#"),"0","#"),"$","")," ",""),",","@"),"&gt;","@"),"&lt;","@"),"=","@"),")","@"),"(","@"),"^","@"),"/","@"),"+","@"),"*","@"),"-","@"),"@#","")))/2,TRUE,FALSE),"HardCodeMsg",IF(LEN(IF(_xlfn.ISFORMULA('Financial Analysis Bal Sheet'!H52),_xlfn.FORMULATEXT('Financial Analysis Bal Sheet'!H52),'Financial Analysis Bal Sheet'!H52))-LEN(SUBSTITUTE(IF(_xlfn.ISFORMULA('Financial Analysis Bal Sheet'!H52),_xlfn.FORMULATEXT('Financial Analysis Bal Sheet'!H52),'Financial Analysis Bal Sheet'!H52),"""",""))&gt;LEN(IF(_xlfn.ISFORMULA('#_Financial Analysis Bal Sheet'!H52),_xlfn.FORMULATEXT('#_Financial Analysis Bal Sheet'!H52),'#_Financial Analysis Bal Sheet'!H52))-LEN(SUBSTITUTE(IF(_xlfn.ISFORMULA('#_Financial Analysis Bal Sheet'!H52),_xlfn.FORMULATEXT('#_Financial Analysis Bal Sheet'!H52),'#_Financial Analysis Bal Sheet'!H52),"""","")),TRUE,FALSE),"HardQuoteMsg",IF(LEN(IF(_xlfn.ISFORMULA('Financial Analysis Bal Sheet'!H52),_xlfn.FORMULATEXT('Financial Analysis Bal Sheet'!H52),'Financial Analysis Bal Sheet'!H52))-LEN(SUBSTITUTE(IF(_xlfn.ISFORMULA('Financial Analysis Bal Sheet'!H52),_xlfn.FORMULATEXT('Financial Analysis Bal Sheet'!H52),'Financial Analysis Bal Sheet'!H52),"$",""))&lt;0.5*(LEN(IF(_xlfn.ISFORMULA('#_Financial Analysis Bal Sheet'!H52),_xlfn.FORMULATEXT('#_Financial Analysis Bal Sheet'!H52),'#_Financial Analysis Bal Sheet'!H52))-LEN(SUBSTITUTE(IF(_xlfn.ISFORMULA('#_Financial Analysis Bal Sheet'!H52),_xlfn.FORMULATEXT('#_Financial Analysis Bal Sheet'!H52),'#_Financial Analysis Bal Sheet'!H52),"$",""))),TRUE,FALSE),"MissingAbsMsg",TRUE,"PerfectMsg")</f>
        <v/>
      </c>
    </row>
    <row r="53" spans="2:8" x14ac:dyDescent="0.15">
      <c r="C53" s="193"/>
    </row>
    <row r="54" spans="2:8" x14ac:dyDescent="0.15">
      <c r="C54" s="193"/>
    </row>
    <row r="55" spans="2:8" x14ac:dyDescent="0.15">
      <c r="B55" s="197">
        <v>0</v>
      </c>
    </row>
    <row r="56" spans="2:8" x14ac:dyDescent="0.15">
      <c r="B56" s="176">
        <v>0</v>
      </c>
      <c r="C56" s="204" t="str">
        <f ca="1">_xlfn.IFS(ISBLANK('Financial Analysis Bal Sheet'!C56),"",IF(NOT(ISNA('#_Financial Analysis Bal Sheet'!C56)),IF(ISNA('Financial Analysis Bal Sheet'!C56),TRUE,FALSE),FALSE),"StuNAMsg",IF(AND(ISNA('#_Financial Analysis Bal Sheet'!C56),ISNA('Financial Analysis Bal Sheet'!C56)),TRUE,FALSE),"PerfectMsg",IF(NOT(ISERROR('#_Financial Analysis Bal Sheet'!C56)),IF(ISERROR('Financial Analysis Bal Sheet'!C56),TRUE,FALSE),FALSE),"StuErrorMsg",IF(TYPE('#_Financial Analysis Bal Sheet'!C56)&lt;&gt;TYPE('Financial Analysis Bal Sheet'!C56),TRUE,FALSE),"WrongTypeMsg",IF(_xlfn.ISFORMULA('#_Financial Analysis Bal Sheet'!C56),IF(NOT(_xlfn.ISFORMULA('Financial Analysis Bal Sheet'!C56)),TRUE),FALSE),"MissingFormulaMsg",IF(NOT(AND(ISNUMBER(FIND("[",_xlfn.FORMULATEXT('#_Financial Analysis Bal Sheet'!C56))),ISNUMBER(FIND("!",_xlfn.FORMULATEXT('#_Financial Analysis Bal Sheet'!C56))))),AND(ISNUMBER(FIND("[",_xlfn.FORMULATEXT('Financial Analysis Bal Sheet'!C56))),ISNUMBER(FIND("!",_xlfn.FORMULATEXT('Financial Analysis Bal Sheet'!C56)))),FALSE),"ExternalRefsMsg",IF(ISNUMBER('#_Financial Analysis Bal Sheet'!C56),IF(ABS('#_Financial Analysis Bal Sheet'!C56-'Financial Analysis Bal Sheet'!C56)&gt;0.00001,TRUE,FALSE),IF('#_Financial Analysis Bal Sheet'!C56&lt;&gt;'Financial Analysis Bal Sheet'!C56,TRUE,FALSE)),IF(ISNUMBER('#_Financial Analysis Bal Sheet'!C56),IF('#_Financial Analysis Bal Sheet'!C56&gt;'Financial Analysis Bal Sheet'!C56,"TooLow","TooHigh"),"WrongAnswer"),NOT(_xlfn.ISFORMULA('#_Financial Analysis Bal Sheet'!C56)),"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Sheet'!C56),_xlfn.FORMULATEXT('Financial Analysis Bal Sheet'!C56),'Financial Analysis Bal Sheet'!C56),"9","#"),"8","#"),"7","#"),"6","#"),"5","#"),"4","#"),"3","#"),"2","#"),"1","#"),"0","#"),"$",""),"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Sheet'!C56),_xlfn.FORMULATEXT('Financial Analysis Bal Sheet'!C56),'Financial Analysis Bal Sheet'!C56),"9","#"),"8","#"),"7","#"),"6","#"),"5","#"),"4","#"),"3","#"),"2","#"),"1","#"),"0","#"),"$",""),"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Sheet'!C56),_xlfn.FORMULATEXT('#_Financial Analysis Bal Sheet'!C56),'#_Financial Analysis Bal Sheet'!C56),"9","#"),"8","#"),"7","#"),"6","#"),"5","#"),"4","#"),"3","#"),"2","#"),"1","#"),"0","#"),"$",""),"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Sheet'!C56),_xlfn.FORMULATEXT('#_Financial Analysis Bal Sheet'!C56),'#_Financial Analysis Bal Sheet'!C56),"9","#"),"8","#"),"7","#"),"6","#"),"5","#"),"4","#"),"3","#"),"2","#"),"1","#"),"0","#"),"$","")," ",""),",","@"),"&gt;","@"),"&lt;","@"),"=","@"),")","@"),"(","@"),"^","@"),"/","@"),"+","@"),"*","@"),"-","@"),"@#","")))/2,TRUE,FALSE),"HardCodeMsg",IF(LEN(IF(_xlfn.ISFORMULA('Financial Analysis Bal Sheet'!C56),_xlfn.FORMULATEXT('Financial Analysis Bal Sheet'!C56),'Financial Analysis Bal Sheet'!C56))-LEN(SUBSTITUTE(IF(_xlfn.ISFORMULA('Financial Analysis Bal Sheet'!C56),_xlfn.FORMULATEXT('Financial Analysis Bal Sheet'!C56),'Financial Analysis Bal Sheet'!C56),"""",""))&gt;LEN(IF(_xlfn.ISFORMULA('#_Financial Analysis Bal Sheet'!C56),_xlfn.FORMULATEXT('#_Financial Analysis Bal Sheet'!C56),'#_Financial Analysis Bal Sheet'!C56))-LEN(SUBSTITUTE(IF(_xlfn.ISFORMULA('#_Financial Analysis Bal Sheet'!C56),_xlfn.FORMULATEXT('#_Financial Analysis Bal Sheet'!C56),'#_Financial Analysis Bal Sheet'!C56),"""","")),TRUE,FALSE),"HardQuoteMsg",IF(LEN(IF(_xlfn.ISFORMULA('Financial Analysis Bal Sheet'!C56),_xlfn.FORMULATEXT('Financial Analysis Bal Sheet'!C56),'Financial Analysis Bal Sheet'!C56))-LEN(SUBSTITUTE(IF(_xlfn.ISFORMULA('Financial Analysis Bal Sheet'!C56),_xlfn.FORMULATEXT('Financial Analysis Bal Sheet'!C56),'Financial Analysis Bal Sheet'!C56),"$",""))&lt;0.5*(LEN(IF(_xlfn.ISFORMULA('#_Financial Analysis Bal Sheet'!C56),_xlfn.FORMULATEXT('#_Financial Analysis Bal Sheet'!C56),'#_Financial Analysis Bal Sheet'!C56))-LEN(SUBSTITUTE(IF(_xlfn.ISFORMULA('#_Financial Analysis Bal Sheet'!C56),_xlfn.FORMULATEXT('#_Financial Analysis Bal Sheet'!C56),'#_Financial Analysis Bal Sheet'!C56),"$",""))),TRUE,FALSE),"MissingAbsMsg",TRUE,"PerfectMsg")</f>
        <v/>
      </c>
      <c r="D56" s="202"/>
    </row>
    <row r="57" spans="2:8" s="165" customFormat="1" x14ac:dyDescent="0.15">
      <c r="B57" s="176">
        <v>0</v>
      </c>
      <c r="C57" s="171" t="str">
        <f ca="1">_xlfn.IFS(ISBLANK('Financial Analysis Bal Sheet'!C57),"",IF(NOT(ISNA('#_Financial Analysis Bal Sheet'!C57)),IF(ISNA('Financial Analysis Bal Sheet'!C57),TRUE,FALSE),FALSE),"StuNAMsg",IF(AND(ISNA('#_Financial Analysis Bal Sheet'!C57),ISNA('Financial Analysis Bal Sheet'!C57)),TRUE,FALSE),"PerfectMsg",IF(NOT(ISERROR('#_Financial Analysis Bal Sheet'!C57)),IF(ISERROR('Financial Analysis Bal Sheet'!C57),TRUE,FALSE),FALSE),"StuErrorMsg",IF(TYPE('#_Financial Analysis Bal Sheet'!C57)&lt;&gt;TYPE('Financial Analysis Bal Sheet'!C57),TRUE,FALSE),"WrongTypeMsg",IF(_xlfn.ISFORMULA('#_Financial Analysis Bal Sheet'!C57),IF(NOT(_xlfn.ISFORMULA('Financial Analysis Bal Sheet'!C57)),TRUE),FALSE),"MissingFormulaMsg",IF(NOT(AND(ISNUMBER(FIND("[",_xlfn.FORMULATEXT('#_Financial Analysis Bal Sheet'!C57))),ISNUMBER(FIND("!",_xlfn.FORMULATEXT('#_Financial Analysis Bal Sheet'!C57))))),AND(ISNUMBER(FIND("[",_xlfn.FORMULATEXT('Financial Analysis Bal Sheet'!C57))),ISNUMBER(FIND("!",_xlfn.FORMULATEXT('Financial Analysis Bal Sheet'!C57)))),FALSE),"ExternalRefsMsg",IF(ISNUMBER('#_Financial Analysis Bal Sheet'!C57),IF(ABS('#_Financial Analysis Bal Sheet'!C57-'Financial Analysis Bal Sheet'!C57)&gt;0.00001,TRUE,FALSE),IF('#_Financial Analysis Bal Sheet'!C57&lt;&gt;'Financial Analysis Bal Sheet'!C57,TRUE,FALSE)),IF(ISNUMBER('#_Financial Analysis Bal Sheet'!C57),IF('#_Financial Analysis Bal Sheet'!C57&gt;'Financial Analysis Bal Sheet'!C57,"TooLow","TooHigh"),"WrongAnswer"),NOT(_xlfn.ISFORMULA('#_Financial Analysis Bal Sheet'!C57)),"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Sheet'!C57),_xlfn.FORMULATEXT('Financial Analysis Bal Sheet'!C57),'Financial Analysis Bal Sheet'!C57),"9","#"),"8","#"),"7","#"),"6","#"),"5","#"),"4","#"),"3","#"),"2","#"),"1","#"),"0","#"),"$",""),"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Sheet'!C57),_xlfn.FORMULATEXT('Financial Analysis Bal Sheet'!C57),'Financial Analysis Bal Sheet'!C57),"9","#"),"8","#"),"7","#"),"6","#"),"5","#"),"4","#"),"3","#"),"2","#"),"1","#"),"0","#"),"$",""),"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Sheet'!C57),_xlfn.FORMULATEXT('#_Financial Analysis Bal Sheet'!C57),'#_Financial Analysis Bal Sheet'!C57),"9","#"),"8","#"),"7","#"),"6","#"),"5","#"),"4","#"),"3","#"),"2","#"),"1","#"),"0","#"),"$",""),"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Sheet'!C57),_xlfn.FORMULATEXT('#_Financial Analysis Bal Sheet'!C57),'#_Financial Analysis Bal Sheet'!C57),"9","#"),"8","#"),"7","#"),"6","#"),"5","#"),"4","#"),"3","#"),"2","#"),"1","#"),"0","#"),"$","")," ",""),",","@"),"&gt;","@"),"&lt;","@"),"=","@"),")","@"),"(","@"),"^","@"),"/","@"),"+","@"),"*","@"),"-","@"),"@#","")))/2,TRUE,FALSE),"HardCodeMsg",IF(LEN(IF(_xlfn.ISFORMULA('Financial Analysis Bal Sheet'!C57),_xlfn.FORMULATEXT('Financial Analysis Bal Sheet'!C57),'Financial Analysis Bal Sheet'!C57))-LEN(SUBSTITUTE(IF(_xlfn.ISFORMULA('Financial Analysis Bal Sheet'!C57),_xlfn.FORMULATEXT('Financial Analysis Bal Sheet'!C57),'Financial Analysis Bal Sheet'!C57),"""",""))&gt;LEN(IF(_xlfn.ISFORMULA('#_Financial Analysis Bal Sheet'!C57),_xlfn.FORMULATEXT('#_Financial Analysis Bal Sheet'!C57),'#_Financial Analysis Bal Sheet'!C57))-LEN(SUBSTITUTE(IF(_xlfn.ISFORMULA('#_Financial Analysis Bal Sheet'!C57),_xlfn.FORMULATEXT('#_Financial Analysis Bal Sheet'!C57),'#_Financial Analysis Bal Sheet'!C57),"""","")),TRUE,FALSE),"HardQuoteMsg",IF(LEN(IF(_xlfn.ISFORMULA('Financial Analysis Bal Sheet'!C57),_xlfn.FORMULATEXT('Financial Analysis Bal Sheet'!C57),'Financial Analysis Bal Sheet'!C57))-LEN(SUBSTITUTE(IF(_xlfn.ISFORMULA('Financial Analysis Bal Sheet'!C57),_xlfn.FORMULATEXT('Financial Analysis Bal Sheet'!C57),'Financial Analysis Bal Sheet'!C57),"$",""))&lt;0.5*(LEN(IF(_xlfn.ISFORMULA('#_Financial Analysis Bal Sheet'!C57),_xlfn.FORMULATEXT('#_Financial Analysis Bal Sheet'!C57),'#_Financial Analysis Bal Sheet'!C57))-LEN(SUBSTITUTE(IF(_xlfn.ISFORMULA('#_Financial Analysis Bal Sheet'!C57),_xlfn.FORMULATEXT('#_Financial Analysis Bal Sheet'!C57),'#_Financial Analysis Bal Sheet'!C57),"$",""))),TRUE,FALSE),"MissingAbsMsg",TRUE,"PerfectMsg")</f>
        <v/>
      </c>
      <c r="E57" s="203"/>
    </row>
    <row r="58" spans="2:8" x14ac:dyDescent="0.15">
      <c r="B58" s="176">
        <v>0</v>
      </c>
      <c r="C58" s="209" t="str">
        <f ca="1">_xlfn.IFS(ISBLANK('Financial Analysis Bal Sheet'!C58),"",IF(NOT(ISNA('#_Financial Analysis Bal Sheet'!C58)),IF(ISNA('Financial Analysis Bal Sheet'!C58),TRUE,FALSE),FALSE),"StuNAMsg",IF(AND(ISNA('#_Financial Analysis Bal Sheet'!C58),ISNA('Financial Analysis Bal Sheet'!C58)),TRUE,FALSE),"PerfectMsg",IF(NOT(ISERROR('#_Financial Analysis Bal Sheet'!C58)),IF(ISERROR('Financial Analysis Bal Sheet'!C58),TRUE,FALSE),FALSE),"StuErrorMsg",IF(TYPE('#_Financial Analysis Bal Sheet'!C58)&lt;&gt;TYPE('Financial Analysis Bal Sheet'!C58),TRUE,FALSE),"WrongTypeMsg",IF(_xlfn.ISFORMULA('#_Financial Analysis Bal Sheet'!C58),IF(NOT(_xlfn.ISFORMULA('Financial Analysis Bal Sheet'!C58)),TRUE),FALSE),"MissingFormulaMsg",IF(NOT(AND(ISNUMBER(FIND("[",_xlfn.FORMULATEXT('#_Financial Analysis Bal Sheet'!C58))),ISNUMBER(FIND("!",_xlfn.FORMULATEXT('#_Financial Analysis Bal Sheet'!C58))))),AND(ISNUMBER(FIND("[",_xlfn.FORMULATEXT('Financial Analysis Bal Sheet'!C58))),ISNUMBER(FIND("!",_xlfn.FORMULATEXT('Financial Analysis Bal Sheet'!C58)))),FALSE),"ExternalRefsMsg",IF(ISNUMBER('#_Financial Analysis Bal Sheet'!C58),IF(ABS('#_Financial Analysis Bal Sheet'!C58-'Financial Analysis Bal Sheet'!C58)&gt;0.00001,TRUE,FALSE),IF('#_Financial Analysis Bal Sheet'!C58&lt;&gt;'Financial Analysis Bal Sheet'!C58,TRUE,FALSE)),IF(ISNUMBER('#_Financial Analysis Bal Sheet'!C58),IF('#_Financial Analysis Bal Sheet'!C58&gt;'Financial Analysis Bal Sheet'!C58,"TooLow","TooHigh"),"WrongAnswer"),NOT(_xlfn.ISFORMULA('#_Financial Analysis Bal Sheet'!C58)),"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Sheet'!C58),_xlfn.FORMULATEXT('Financial Analysis Bal Sheet'!C58),'Financial Analysis Bal Sheet'!C58),"9","#"),"8","#"),"7","#"),"6","#"),"5","#"),"4","#"),"3","#"),"2","#"),"1","#"),"0","#"),"$",""),"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Sheet'!C58),_xlfn.FORMULATEXT('Financial Analysis Bal Sheet'!C58),'Financial Analysis Bal Sheet'!C58),"9","#"),"8","#"),"7","#"),"6","#"),"5","#"),"4","#"),"3","#"),"2","#"),"1","#"),"0","#"),"$",""),"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Sheet'!C58),_xlfn.FORMULATEXT('#_Financial Analysis Bal Sheet'!C58),'#_Financial Analysis Bal Sheet'!C58),"9","#"),"8","#"),"7","#"),"6","#"),"5","#"),"4","#"),"3","#"),"2","#"),"1","#"),"0","#"),"$",""),"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Sheet'!C58),_xlfn.FORMULATEXT('#_Financial Analysis Bal Sheet'!C58),'#_Financial Analysis Bal Sheet'!C58),"9","#"),"8","#"),"7","#"),"6","#"),"5","#"),"4","#"),"3","#"),"2","#"),"1","#"),"0","#"),"$","")," ",""),",","@"),"&gt;","@"),"&lt;","@"),"=","@"),")","@"),"(","@"),"^","@"),"/","@"),"+","@"),"*","@"),"-","@"),"@#","")))/2,TRUE,FALSE),"HardCodeMsg",IF(LEN(IF(_xlfn.ISFORMULA('Financial Analysis Bal Sheet'!C58),_xlfn.FORMULATEXT('Financial Analysis Bal Sheet'!C58),'Financial Analysis Bal Sheet'!C58))-LEN(SUBSTITUTE(IF(_xlfn.ISFORMULA('Financial Analysis Bal Sheet'!C58),_xlfn.FORMULATEXT('Financial Analysis Bal Sheet'!C58),'Financial Analysis Bal Sheet'!C58),"""",""))&gt;LEN(IF(_xlfn.ISFORMULA('#_Financial Analysis Bal Sheet'!C58),_xlfn.FORMULATEXT('#_Financial Analysis Bal Sheet'!C58),'#_Financial Analysis Bal Sheet'!C58))-LEN(SUBSTITUTE(IF(_xlfn.ISFORMULA('#_Financial Analysis Bal Sheet'!C58),_xlfn.FORMULATEXT('#_Financial Analysis Bal Sheet'!C58),'#_Financial Analysis Bal Sheet'!C58),"""","")),TRUE,FALSE),"HardQuoteMsg",IF(LEN(IF(_xlfn.ISFORMULA('Financial Analysis Bal Sheet'!C58),_xlfn.FORMULATEXT('Financial Analysis Bal Sheet'!C58),'Financial Analysis Bal Sheet'!C58))-LEN(SUBSTITUTE(IF(_xlfn.ISFORMULA('Financial Analysis Bal Sheet'!C58),_xlfn.FORMULATEXT('Financial Analysis Bal Sheet'!C58),'Financial Analysis Bal Sheet'!C58),"$",""))&lt;0.5*(LEN(IF(_xlfn.ISFORMULA('#_Financial Analysis Bal Sheet'!C58),_xlfn.FORMULATEXT('#_Financial Analysis Bal Sheet'!C58),'#_Financial Analysis Bal Sheet'!C58))-LEN(SUBSTITUTE(IF(_xlfn.ISFORMULA('#_Financial Analysis Bal Sheet'!C58),_xlfn.FORMULATEXT('#_Financial Analysis Bal Sheet'!C58),'#_Financial Analysis Bal Sheet'!C58),"$",""))),TRUE,FALSE),"MissingAbsMsg",TRUE,"PerfectMsg")</f>
        <v/>
      </c>
      <c r="E58" s="204"/>
    </row>
    <row r="59" spans="2:8" x14ac:dyDescent="0.15">
      <c r="B59" s="176">
        <v>0</v>
      </c>
      <c r="E59" s="204"/>
    </row>
    <row r="60" spans="2:8" x14ac:dyDescent="0.15">
      <c r="B60" s="176">
        <v>0</v>
      </c>
      <c r="E60" s="204"/>
    </row>
    <row r="61" spans="2:8" x14ac:dyDescent="0.15">
      <c r="B61" s="176">
        <v>0</v>
      </c>
      <c r="E61" s="204"/>
    </row>
    <row r="62" spans="2:8" x14ac:dyDescent="0.15">
      <c r="B62" s="205">
        <v>0</v>
      </c>
      <c r="C62" s="205"/>
      <c r="E62" s="204"/>
    </row>
    <row r="63" spans="2:8" x14ac:dyDescent="0.15">
      <c r="B63" s="205"/>
      <c r="C63" s="205"/>
      <c r="E63" s="204"/>
    </row>
    <row r="64" spans="2:8" x14ac:dyDescent="0.15">
      <c r="B64" s="206">
        <v>0</v>
      </c>
      <c r="E64" s="204"/>
    </row>
    <row r="65" spans="2:5" x14ac:dyDescent="0.15">
      <c r="B65" s="176">
        <v>0</v>
      </c>
      <c r="E65" s="204"/>
    </row>
    <row r="66" spans="2:5" x14ac:dyDescent="0.15">
      <c r="B66" s="176">
        <v>0</v>
      </c>
    </row>
    <row r="67" spans="2:5" x14ac:dyDescent="0.15">
      <c r="C67" s="210" t="str">
        <f ca="1">_xlfn.IFS(ISBLANK('Financial Analysis Bal Sheet'!C67),"",IF(NOT(ISNA('#_Financial Analysis Bal Sheet'!C67)),IF(ISNA('Financial Analysis Bal Sheet'!C67),TRUE,FALSE),FALSE),"StuNAMsg",IF(AND(ISNA('#_Financial Analysis Bal Sheet'!C67),ISNA('Financial Analysis Bal Sheet'!C67)),TRUE,FALSE),"PerfectMsg",IF(NOT(ISERROR('#_Financial Analysis Bal Sheet'!C67)),IF(ISERROR('Financial Analysis Bal Sheet'!C67),TRUE,FALSE),FALSE),"StuErrorMsg",IF(TYPE('#_Financial Analysis Bal Sheet'!C67)&lt;&gt;TYPE('Financial Analysis Bal Sheet'!C67),TRUE,FALSE),"WrongTypeMsg",IF(_xlfn.ISFORMULA('#_Financial Analysis Bal Sheet'!C67),IF(NOT(_xlfn.ISFORMULA('Financial Analysis Bal Sheet'!C67)),TRUE),FALSE),"MissingFormulaMsg",IF(NOT(AND(ISNUMBER(FIND("[",_xlfn.FORMULATEXT('#_Financial Analysis Bal Sheet'!C67))),ISNUMBER(FIND("!",_xlfn.FORMULATEXT('#_Financial Analysis Bal Sheet'!C67))))),AND(ISNUMBER(FIND("[",_xlfn.FORMULATEXT('Financial Analysis Bal Sheet'!C67))),ISNUMBER(FIND("!",_xlfn.FORMULATEXT('Financial Analysis Bal Sheet'!C67)))),FALSE),"ExternalRefsMsg",IF(ISNUMBER('#_Financial Analysis Bal Sheet'!C67),IF(ABS('#_Financial Analysis Bal Sheet'!C67-'Financial Analysis Bal Sheet'!C67)&gt;0.00001,TRUE,FALSE),IF('#_Financial Analysis Bal Sheet'!C67&lt;&gt;'Financial Analysis Bal Sheet'!C67,TRUE,FALSE)),IF(ISNUMBER('#_Financial Analysis Bal Sheet'!C67),IF('#_Financial Analysis Bal Sheet'!C67&gt;'Financial Analysis Bal Sheet'!C67,"TooLow","TooHigh"),"WrongAnswer"),NOT(_xlfn.ISFORMULA('#_Financial Analysis Bal Sheet'!C67)),"PerfectMsg",IF((LEN(SUBSTITUTE(SUBSTITUTE(SUBSTITUTE(SUBSTITUTE(SUBSTITUTE(SUBSTITUTE(SUBSTITUTE(SUBSTITUTE(SUBSTITUTE(SUBSTITUTE(SUBSTITUTE(SUBSTITUTE(SUBSTITUTE(SUBSTITUTE(SUBSTITUTE(SUBSTITUTE(SUBSTITUTE(SUBSTITUTE(SUBSTITUTE(SUBSTITUTE(SUBSTITUTE(SUBSTITUTE(SUBSTITUTE(IF(_xlfn.ISFORMULA('Financial Analysis Bal Sheet'!C67),_xlfn.FORMULATEXT('Financial Analysis Bal Sheet'!C67),'Financial Analysis Bal Sheet'!C67),"9","#"),"8","#"),"7","#"),"6","#"),"5","#"),"4","#"),"3","#"),"2","#"),"1","#"),"0","#"),"$","")," ",""),",","@"),"&gt;","@"),"&lt;","@"),"=","@"),")","@"),"(","@"),"^","@"),"/","@"),"+","@"),"*","@"),"-","@"))-LEN(SUBSTITUTE(SUBSTITUTE(SUBSTITUTE(SUBSTITUTE(SUBSTITUTE(SUBSTITUTE(SUBSTITUTE(SUBSTITUTE(SUBSTITUTE(SUBSTITUTE(SUBSTITUTE(SUBSTITUTE(SUBSTITUTE(SUBSTITUTE(SUBSTITUTE(SUBSTITUTE(SUBSTITUTE(SUBSTITUTE(SUBSTITUTE(SUBSTITUTE(SUBSTITUTE(SUBSTITUTE(SUBSTITUTE(SUBSTITUTE(IF(_xlfn.ISFORMULA('Financial Analysis Bal Sheet'!C67),_xlfn.FORMULATEXT('Financial Analysis Bal Sheet'!C67),'Financial Analysis Bal Sheet'!C67),"9","#"),"8","#"),"7","#"),"6","#"),"5","#"),"4","#"),"3","#"),"2","#"),"1","#"),"0","#"),"$","")," ",""),",","@"),"&gt;","@"),"&lt;","@"),"=","@"),")","@"),"(","@"),"^","@"),"/","@"),"+","@"),"*","@"),"-","@"),"@#","")))/2&gt;(LEN(SUBSTITUTE(SUBSTITUTE(SUBSTITUTE(SUBSTITUTE(SUBSTITUTE(SUBSTITUTE(SUBSTITUTE(SUBSTITUTE(SUBSTITUTE(SUBSTITUTE(SUBSTITUTE(SUBSTITUTE(SUBSTITUTE(SUBSTITUTE(SUBSTITUTE(SUBSTITUTE(SUBSTITUTE(SUBSTITUTE(SUBSTITUTE(SUBSTITUTE(SUBSTITUTE(SUBSTITUTE(SUBSTITUTE(IF(_xlfn.ISFORMULA('#_Financial Analysis Bal Sheet'!C67),_xlfn.FORMULATEXT('#_Financial Analysis Bal Sheet'!C67),'#_Financial Analysis Bal Sheet'!C67),"9","#"),"8","#"),"7","#"),"6","#"),"5","#"),"4","#"),"3","#"),"2","#"),"1","#"),"0","#"),"$","")," ",""),",","@"),"&gt;","@"),"&lt;","@"),"=","@"),")","@"),"(","@"),"^","@"),"/","@"),"+","@"),"*","@"),"-","@"))-LEN(SUBSTITUTE(SUBSTITUTE(SUBSTITUTE(SUBSTITUTE(SUBSTITUTE(SUBSTITUTE(SUBSTITUTE(SUBSTITUTE(SUBSTITUTE(SUBSTITUTE(SUBSTITUTE(SUBSTITUTE(SUBSTITUTE(SUBSTITUTE(SUBSTITUTE(SUBSTITUTE(SUBSTITUTE(SUBSTITUTE(SUBSTITUTE(SUBSTITUTE(SUBSTITUTE(SUBSTITUTE(SUBSTITUTE(SUBSTITUTE(IF(_xlfn.ISFORMULA('#_Financial Analysis Bal Sheet'!C67),_xlfn.FORMULATEXT('#_Financial Analysis Bal Sheet'!C67),'#_Financial Analysis Bal Sheet'!C67),"9","#"),"8","#"),"7","#"),"6","#"),"5","#"),"4","#"),"3","#"),"2","#"),"1","#"),"0","#"),"$","")," ",""),",","@"),"&gt;","@"),"&lt;","@"),"=","@"),")","@"),"(","@"),"^","@"),"/","@"),"+","@"),"*","@"),"-","@"),"@#","")))/2,TRUE,FALSE),"HardCodeMsg",IF(LEN(IF(_xlfn.ISFORMULA('Financial Analysis Bal Sheet'!C67),_xlfn.FORMULATEXT('Financial Analysis Bal Sheet'!C67),'Financial Analysis Bal Sheet'!C67))-LEN(SUBSTITUTE(IF(_xlfn.ISFORMULA('Financial Analysis Bal Sheet'!C67),_xlfn.FORMULATEXT('Financial Analysis Bal Sheet'!C67),'Financial Analysis Bal Sheet'!C67),"""",""))&gt;LEN(IF(_xlfn.ISFORMULA('#_Financial Analysis Bal Sheet'!C67),_xlfn.FORMULATEXT('#_Financial Analysis Bal Sheet'!C67),'#_Financial Analysis Bal Sheet'!C67))-LEN(SUBSTITUTE(IF(_xlfn.ISFORMULA('#_Financial Analysis Bal Sheet'!C67),_xlfn.FORMULATEXT('#_Financial Analysis Bal Sheet'!C67),'#_Financial Analysis Bal Sheet'!C67),"""","")),TRUE,FALSE),"HardQuoteMsg",IF(LEN(IF(_xlfn.ISFORMULA('Financial Analysis Bal Sheet'!C67),_xlfn.FORMULATEXT('Financial Analysis Bal Sheet'!C67),'Financial Analysis Bal Sheet'!C67))-LEN(SUBSTITUTE(IF(_xlfn.ISFORMULA('Financial Analysis Bal Sheet'!C67),_xlfn.FORMULATEXT('Financial Analysis Bal Sheet'!C67),'Financial Analysis Bal Sheet'!C67),"$",""))&lt;0.5*(LEN(IF(_xlfn.ISFORMULA('#_Financial Analysis Bal Sheet'!C67),_xlfn.FORMULATEXT('#_Financial Analysis Bal Sheet'!C67),'#_Financial Analysis Bal Sheet'!C67))-LEN(SUBSTITUTE(IF(_xlfn.ISFORMULA('#_Financial Analysis Bal Sheet'!C67),_xlfn.FORMULATEXT('#_Financial Analysis Bal Sheet'!C67),'#_Financial Analysis Bal Sheet'!C67),"$",""))),TRUE,FALSE),"MissingAbsMsg",TRUE,"PerfectMsg")</f>
        <v>WrongAnswer</v>
      </c>
      <c r="D67" s="176">
        <v>0</v>
      </c>
    </row>
  </sheetData>
  <mergeCells count="4">
    <mergeCell ref="B10:E10"/>
    <mergeCell ref="B13:H13"/>
    <mergeCell ref="B14:H14"/>
    <mergeCell ref="B15:H15"/>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CD963-BD29-354F-9740-35D8BF104DB9}">
  <dimension ref="A1:AO67"/>
  <sheetViews>
    <sheetView showGridLines="0" zoomScaleNormal="100" workbookViewId="0">
      <pane ySplit="2" topLeftCell="A3" activePane="bottomLeft" state="frozen"/>
      <selection pane="bottomLeft" activeCell="A3" sqref="A3"/>
    </sheetView>
  </sheetViews>
  <sheetFormatPr baseColWidth="10" defaultColWidth="8.83203125" defaultRowHeight="15" x14ac:dyDescent="0.2"/>
  <cols>
    <col min="1" max="1" width="8.83203125" style="11" customWidth="1"/>
    <col min="2" max="2" width="72.6640625" style="11" customWidth="1"/>
    <col min="3" max="3" width="16" style="11" customWidth="1"/>
    <col min="4" max="4" width="8.83203125" style="11"/>
    <col min="5" max="5" width="14.6640625" style="11" bestFit="1" customWidth="1"/>
    <col min="6" max="6" width="8.83203125" style="11"/>
    <col min="7" max="7" width="10.6640625" style="11" bestFit="1" customWidth="1"/>
    <col min="8" max="8" width="8.83203125" style="11" bestFit="1" customWidth="1"/>
    <col min="9" max="16384" width="8.83203125" style="11"/>
  </cols>
  <sheetData>
    <row r="1" spans="1:41" s="183" customFormat="1" ht="22" customHeight="1" x14ac:dyDescent="0.2">
      <c r="A1" s="148" t="s">
        <v>496</v>
      </c>
      <c r="B1" s="148" t="s">
        <v>497</v>
      </c>
      <c r="C1" s="148" t="s">
        <v>498</v>
      </c>
      <c r="D1" s="149" t="str" cm="1">
        <f t="array" aca="1" ref="D1" ca="1">IFERROR(
    _xlfn.LET(
        _xlpm.FileName, MID(CELL("filename", A1), FIND("]", CELL("filename", A1)) + 1, 255),
        _xlpm.DynamicRef, INDIRECT("'#_" &amp; _xlpm.FileName &amp; "'!" &amp; C2),
        IF(
            TYPE(_xlpm.DynamicRef) = 1,
            VLOOKUP(
                CELL("format", _xlpm.DynamicRef),
                FormatCodesSFX!$A$4:$B$53,
                2,
                FALSE
            ),
            _xlfn.SWITCH(
                TYPE(_xlpm.DynamicRef),
                2, "short text",
                4, "logical",
                16, "error",
                64, "long text",
                "Other"
            )
        )
    ),
    "Error in formula"
)</f>
        <v>error</v>
      </c>
      <c r="E1" s="148"/>
      <c r="F1" s="148"/>
      <c r="G1" s="148"/>
      <c r="H1" s="148"/>
      <c r="I1" s="149" t="str" cm="1">
        <f t="array" ref="I1">_xlfn.IFS(ROW(A100)&lt;100,"Undo deleted row or quit without saving",COLUMN(AZ1)&lt;52,"Undo deleted column or quit without saving",ROW(A100)&gt;100,"Undo inserted row or quit without saving",COLUMN(AZ1)&gt;52,"Undo inserted column or quit without saving",Scoreboard!$F$22&lt;&gt;"","Security compromised: Undo last action or quit without saving",TRUE=TRUE,"Mickey Mouse")</f>
        <v>Mickey Mouse</v>
      </c>
      <c r="J1" s="149"/>
      <c r="K1" s="149"/>
      <c r="L1" s="149" t="s">
        <v>499</v>
      </c>
      <c r="M1" s="149"/>
      <c r="N1" s="149"/>
      <c r="O1" s="149"/>
      <c r="P1" s="150" t="s">
        <v>500</v>
      </c>
      <c r="Q1" s="149"/>
      <c r="R1" s="149"/>
      <c r="S1" s="182" t="s">
        <v>502</v>
      </c>
      <c r="T1" s="152"/>
      <c r="U1" s="151"/>
      <c r="V1" s="152"/>
      <c r="W1" s="151"/>
      <c r="X1" s="148" t="str">
        <f t="shared" ref="X1:AA2" si="0">A1</f>
        <v>earned</v>
      </c>
      <c r="Y1" s="148" t="str">
        <f t="shared" si="0"/>
        <v>possible</v>
      </c>
      <c r="Z1" s="148" t="str">
        <f t="shared" si="0"/>
        <v>cell</v>
      </c>
      <c r="AA1" s="149" t="str">
        <f t="shared" ca="1" si="0"/>
        <v>error</v>
      </c>
      <c r="AB1" s="148"/>
      <c r="AC1" s="148"/>
      <c r="AD1" s="153"/>
      <c r="AE1" s="153"/>
      <c r="AF1" s="149" t="str">
        <f>I1</f>
        <v>Mickey Mouse</v>
      </c>
      <c r="AG1" s="149"/>
      <c r="AH1" s="153"/>
      <c r="AI1" s="153"/>
      <c r="AJ1" s="153"/>
      <c r="AK1" s="153"/>
      <c r="AL1" s="149" t="s">
        <v>499</v>
      </c>
      <c r="AM1" s="153"/>
      <c r="AN1" s="153"/>
      <c r="AO1" s="153"/>
    </row>
    <row r="2" spans="1:41" s="183" customFormat="1" ht="23" customHeight="1" thickBot="1" x14ac:dyDescent="0.45">
      <c r="A2" s="154">
        <f ca="1">'Financial Analysis Bal SheetSC'!$A$2</f>
        <v>0</v>
      </c>
      <c r="B2" s="155">
        <f>'Financial Analysis Bal SheetSC'!$B$2</f>
        <v>56</v>
      </c>
      <c r="C2" s="154" t="str" cm="1">
        <f t="array" aca="1" ref="C2" ca="1">SUBSTITUTE(IF(LEN(CELL("address"))&lt;15,CELL("address"),""),"$","")</f>
        <v/>
      </c>
      <c r="D2" s="156" t="str">
        <f ca="1">IF(ISNUMBER(SEARCH("FeedbackSFX!",_xlfn.FORMULATEXT(INDIRECT("'Financial Analysis Bal SheetSC'!"&amp;C2)))),"DRAGGING CELLS IS NOT PERMITTED. PLEASE UNDO LAST ACTION!!",IF($P$1&lt;&gt;"Feedback OFF",IFERROR(HLOOKUP(INDIRECT("'Financial Analysis Bal SheetSC'!"&amp;C2),FeedbackSFX!$B$2:$N$10,IF($P$1="Feedback ON", 2, FeedbackSFX!B1), FALSE), ""),""))</f>
        <v/>
      </c>
      <c r="E2" s="157"/>
      <c r="F2" s="157"/>
      <c r="G2" s="157"/>
      <c r="H2" s="157"/>
      <c r="I2" s="158"/>
      <c r="J2" s="157"/>
      <c r="K2" s="157"/>
      <c r="L2" s="157"/>
      <c r="M2" s="157"/>
      <c r="N2" s="157"/>
      <c r="O2" s="157"/>
      <c r="P2" s="164" t="str">
        <f ca="1">IF(Scoreboard!$E$4="Excel version: Invalid","****ERROR: Scoreboard requires Excel 365 or 2021 to run****", "")</f>
        <v/>
      </c>
      <c r="Q2" s="157"/>
      <c r="R2" s="157"/>
      <c r="S2" s="159"/>
      <c r="T2" s="160"/>
      <c r="U2" s="161"/>
      <c r="V2" s="160"/>
      <c r="W2" s="161"/>
      <c r="X2" s="162">
        <f t="shared" ca="1" si="0"/>
        <v>0</v>
      </c>
      <c r="Y2" s="162">
        <f t="shared" si="0"/>
        <v>56</v>
      </c>
      <c r="Z2" s="162" t="str">
        <f t="shared" ca="1" si="0"/>
        <v/>
      </c>
      <c r="AA2" s="156" t="str">
        <f t="shared" ca="1" si="0"/>
        <v/>
      </c>
      <c r="AB2" s="157"/>
      <c r="AC2" s="157"/>
      <c r="AD2" s="163"/>
      <c r="AE2" s="163"/>
      <c r="AF2" s="163"/>
      <c r="AG2" s="163"/>
      <c r="AH2" s="163"/>
      <c r="AI2" s="163"/>
      <c r="AJ2" s="163"/>
      <c r="AK2" s="163"/>
      <c r="AL2" s="163"/>
      <c r="AM2" s="163"/>
      <c r="AN2" s="163"/>
      <c r="AO2" s="163"/>
    </row>
    <row r="3" spans="1:41" ht="5" customHeight="1" thickBot="1" x14ac:dyDescent="0.25"/>
    <row r="4" spans="1:41" x14ac:dyDescent="0.2">
      <c r="B4" s="12" t="s">
        <v>14</v>
      </c>
      <c r="C4" s="13"/>
      <c r="D4" s="13"/>
      <c r="E4" s="14"/>
    </row>
    <row r="5" spans="1:41" x14ac:dyDescent="0.2">
      <c r="B5" s="15" t="s">
        <v>15</v>
      </c>
      <c r="C5" s="16"/>
      <c r="D5" s="16"/>
      <c r="E5" s="17"/>
    </row>
    <row r="6" spans="1:41" ht="23" customHeight="1" x14ac:dyDescent="0.2">
      <c r="B6" s="15" t="s">
        <v>16</v>
      </c>
      <c r="C6" s="16"/>
      <c r="D6" s="16"/>
      <c r="E6" s="17"/>
    </row>
    <row r="7" spans="1:41" x14ac:dyDescent="0.2">
      <c r="B7" s="15" t="s">
        <v>17</v>
      </c>
      <c r="C7" s="16"/>
      <c r="D7" s="16"/>
      <c r="E7" s="17"/>
    </row>
    <row r="8" spans="1:41" x14ac:dyDescent="0.2">
      <c r="B8" s="15" t="s">
        <v>18</v>
      </c>
      <c r="C8" s="16"/>
      <c r="D8" s="16"/>
      <c r="E8" s="17"/>
    </row>
    <row r="9" spans="1:41" x14ac:dyDescent="0.2">
      <c r="B9" s="15" t="s">
        <v>19</v>
      </c>
      <c r="C9" s="16"/>
      <c r="D9" s="16"/>
      <c r="E9" s="17"/>
    </row>
    <row r="10" spans="1:41" ht="16" thickBot="1" x14ac:dyDescent="0.25">
      <c r="B10" s="18"/>
      <c r="C10" s="19"/>
      <c r="D10" s="19"/>
      <c r="E10" s="20"/>
    </row>
    <row r="11" spans="1:41" ht="9" customHeight="1" x14ac:dyDescent="0.2"/>
    <row r="12" spans="1:41" ht="9" customHeight="1" x14ac:dyDescent="0.2"/>
    <row r="13" spans="1:41" x14ac:dyDescent="0.2">
      <c r="B13" s="21" t="s">
        <v>20</v>
      </c>
      <c r="C13" s="21"/>
      <c r="D13" s="21"/>
      <c r="E13" s="21"/>
      <c r="F13" s="21"/>
      <c r="G13" s="21"/>
      <c r="H13" s="21"/>
    </row>
    <row r="14" spans="1:41" x14ac:dyDescent="0.2">
      <c r="B14" s="21" t="s">
        <v>21</v>
      </c>
      <c r="C14" s="21"/>
      <c r="D14" s="21"/>
      <c r="E14" s="21"/>
      <c r="F14" s="21"/>
      <c r="G14" s="21"/>
      <c r="H14" s="21"/>
    </row>
    <row r="15" spans="1:41" x14ac:dyDescent="0.2">
      <c r="B15" s="21" t="s">
        <v>22</v>
      </c>
      <c r="C15" s="21"/>
      <c r="D15" s="21"/>
      <c r="E15" s="21"/>
      <c r="F15" s="21"/>
      <c r="G15" s="21"/>
      <c r="H15" s="21"/>
      <c r="I15" s="22"/>
    </row>
    <row r="17" spans="2:8" x14ac:dyDescent="0.2">
      <c r="C17" s="23" t="s">
        <v>23</v>
      </c>
      <c r="D17" s="23" t="s">
        <v>24</v>
      </c>
      <c r="E17" s="23" t="s">
        <v>25</v>
      </c>
      <c r="F17" s="23" t="s">
        <v>24</v>
      </c>
      <c r="G17" s="23" t="s">
        <v>26</v>
      </c>
      <c r="H17" s="23" t="s">
        <v>27</v>
      </c>
    </row>
    <row r="18" spans="2:8" x14ac:dyDescent="0.2">
      <c r="B18" s="22" t="s">
        <v>0</v>
      </c>
      <c r="C18" s="24"/>
      <c r="E18" s="24"/>
    </row>
    <row r="19" spans="2:8" x14ac:dyDescent="0.2">
      <c r="B19" s="11" t="s">
        <v>8</v>
      </c>
      <c r="C19" s="24">
        <v>5911</v>
      </c>
      <c r="D19" s="184"/>
      <c r="E19" s="24">
        <v>8511</v>
      </c>
      <c r="F19" s="184"/>
      <c r="G19" s="185"/>
      <c r="H19" s="184"/>
    </row>
    <row r="20" spans="2:8" x14ac:dyDescent="0.2">
      <c r="B20" s="11" t="s">
        <v>9</v>
      </c>
      <c r="C20" s="24">
        <v>13902</v>
      </c>
      <c r="D20" s="184"/>
      <c r="E20" s="24">
        <v>10653</v>
      </c>
      <c r="F20" s="184"/>
      <c r="G20" s="185"/>
      <c r="H20" s="184"/>
    </row>
    <row r="21" spans="2:8" x14ac:dyDescent="0.2">
      <c r="B21" s="11" t="s">
        <v>10</v>
      </c>
      <c r="C21" s="25">
        <v>1760</v>
      </c>
      <c r="D21" s="184"/>
      <c r="E21" s="25">
        <v>1592</v>
      </c>
      <c r="F21" s="184"/>
      <c r="G21" s="185"/>
      <c r="H21" s="184"/>
    </row>
    <row r="22" spans="2:8" x14ac:dyDescent="0.2">
      <c r="B22" s="26" t="s">
        <v>28</v>
      </c>
      <c r="C22" s="24">
        <v>21573</v>
      </c>
      <c r="D22" s="184"/>
      <c r="E22" s="24">
        <v>20756</v>
      </c>
      <c r="F22" s="184"/>
      <c r="G22" s="185"/>
      <c r="H22" s="184"/>
    </row>
    <row r="23" spans="2:8" x14ac:dyDescent="0.2">
      <c r="B23" s="11" t="s">
        <v>11</v>
      </c>
      <c r="C23" s="27"/>
      <c r="D23" s="28"/>
      <c r="E23" s="27"/>
      <c r="F23" s="28"/>
      <c r="G23" s="29"/>
      <c r="H23" s="30"/>
    </row>
    <row r="24" spans="2:8" x14ac:dyDescent="0.2">
      <c r="B24" s="31" t="s">
        <v>29</v>
      </c>
      <c r="C24" s="24">
        <v>6164</v>
      </c>
      <c r="D24" s="184"/>
      <c r="E24" s="24">
        <v>6141</v>
      </c>
      <c r="F24" s="184"/>
      <c r="G24" s="185"/>
      <c r="H24" s="184"/>
    </row>
    <row r="25" spans="2:8" x14ac:dyDescent="0.2">
      <c r="B25" s="31" t="s">
        <v>30</v>
      </c>
      <c r="C25" s="24">
        <v>32985</v>
      </c>
      <c r="D25" s="184"/>
      <c r="E25" s="24">
        <v>31557</v>
      </c>
      <c r="F25" s="184"/>
      <c r="G25" s="185"/>
      <c r="H25" s="184"/>
    </row>
    <row r="26" spans="2:8" x14ac:dyDescent="0.2">
      <c r="B26" s="31" t="s">
        <v>31</v>
      </c>
      <c r="C26" s="24">
        <v>6407</v>
      </c>
      <c r="D26" s="184"/>
      <c r="E26" s="24">
        <v>5914</v>
      </c>
      <c r="F26" s="184"/>
      <c r="G26" s="185"/>
      <c r="H26" s="184"/>
    </row>
    <row r="27" spans="2:8" x14ac:dyDescent="0.2">
      <c r="B27" s="31" t="s">
        <v>32</v>
      </c>
      <c r="C27" s="24">
        <v>2505</v>
      </c>
      <c r="D27" s="184"/>
      <c r="E27" s="24">
        <v>2765</v>
      </c>
      <c r="F27" s="184"/>
      <c r="G27" s="185"/>
      <c r="H27" s="184"/>
    </row>
    <row r="28" spans="2:8" x14ac:dyDescent="0.2">
      <c r="B28" s="31" t="s">
        <v>33</v>
      </c>
      <c r="C28" s="24">
        <v>1257</v>
      </c>
      <c r="D28" s="184"/>
      <c r="E28" s="24">
        <v>780</v>
      </c>
      <c r="F28" s="184"/>
      <c r="G28" s="185"/>
      <c r="H28" s="184"/>
    </row>
    <row r="29" spans="2:8" x14ac:dyDescent="0.2">
      <c r="B29" s="31" t="s">
        <v>34</v>
      </c>
      <c r="C29" s="25">
        <v>-21137</v>
      </c>
      <c r="D29" s="184"/>
      <c r="E29" s="25">
        <v>-20278</v>
      </c>
      <c r="F29" s="184"/>
      <c r="G29" s="185"/>
      <c r="H29" s="184"/>
    </row>
    <row r="30" spans="2:8" x14ac:dyDescent="0.2">
      <c r="B30" s="26" t="s">
        <v>35</v>
      </c>
      <c r="C30" s="24">
        <v>28181</v>
      </c>
      <c r="D30" s="184"/>
      <c r="E30" s="24">
        <v>26879</v>
      </c>
      <c r="F30" s="184"/>
      <c r="G30" s="185"/>
      <c r="H30" s="184"/>
    </row>
    <row r="31" spans="2:8" x14ac:dyDescent="0.2">
      <c r="B31" s="11" t="s">
        <v>36</v>
      </c>
      <c r="C31" s="24">
        <v>2556</v>
      </c>
      <c r="D31" s="184"/>
      <c r="E31" s="24">
        <v>2227</v>
      </c>
      <c r="F31" s="184"/>
      <c r="G31" s="185"/>
      <c r="H31" s="184"/>
    </row>
    <row r="32" spans="2:8" x14ac:dyDescent="0.2">
      <c r="B32" s="11" t="s">
        <v>12</v>
      </c>
      <c r="C32" s="24">
        <v>1501</v>
      </c>
      <c r="D32" s="184"/>
      <c r="E32" s="24">
        <v>1386</v>
      </c>
      <c r="F32" s="184"/>
      <c r="G32" s="185"/>
      <c r="H32" s="184"/>
    </row>
    <row r="33" spans="2:8" ht="16" thickBot="1" x14ac:dyDescent="0.25">
      <c r="B33" s="22" t="s">
        <v>13</v>
      </c>
      <c r="C33" s="32">
        <v>53811</v>
      </c>
      <c r="D33" s="184"/>
      <c r="E33" s="32">
        <v>51248</v>
      </c>
      <c r="F33" s="184"/>
      <c r="G33" s="185"/>
      <c r="H33" s="184"/>
    </row>
    <row r="34" spans="2:8" ht="16" thickTop="1" x14ac:dyDescent="0.2">
      <c r="B34" s="22"/>
      <c r="C34" s="24"/>
      <c r="D34" s="33"/>
      <c r="E34" s="33"/>
      <c r="F34" s="33"/>
    </row>
    <row r="35" spans="2:8" x14ac:dyDescent="0.2">
      <c r="B35" s="22"/>
      <c r="C35" s="24"/>
      <c r="D35" s="33"/>
      <c r="E35" s="33"/>
      <c r="F35" s="33"/>
    </row>
    <row r="36" spans="2:8" x14ac:dyDescent="0.2">
      <c r="B36" s="22" t="s">
        <v>37</v>
      </c>
      <c r="C36" s="24"/>
    </row>
    <row r="37" spans="2:8" x14ac:dyDescent="0.2">
      <c r="B37" s="11" t="s">
        <v>38</v>
      </c>
      <c r="C37" s="24">
        <v>15478</v>
      </c>
      <c r="D37" s="184"/>
      <c r="E37" s="24">
        <v>12859</v>
      </c>
      <c r="F37" s="184"/>
      <c r="G37" s="185"/>
      <c r="H37" s="184"/>
    </row>
    <row r="38" spans="2:8" x14ac:dyDescent="0.2">
      <c r="B38" s="11" t="s">
        <v>39</v>
      </c>
      <c r="C38" s="34">
        <v>6098</v>
      </c>
      <c r="D38" s="184"/>
      <c r="E38" s="34">
        <v>6122</v>
      </c>
      <c r="F38" s="184"/>
      <c r="G38" s="185"/>
      <c r="H38" s="184"/>
    </row>
    <row r="39" spans="2:8" x14ac:dyDescent="0.2">
      <c r="B39" s="11" t="s">
        <v>40</v>
      </c>
      <c r="C39" s="25">
        <v>171</v>
      </c>
      <c r="D39" s="184"/>
      <c r="E39" s="25">
        <v>1144</v>
      </c>
      <c r="F39" s="184"/>
      <c r="G39" s="185"/>
      <c r="H39" s="184"/>
    </row>
    <row r="40" spans="2:8" x14ac:dyDescent="0.2">
      <c r="B40" s="26" t="s">
        <v>41</v>
      </c>
      <c r="C40" s="24">
        <v>21747</v>
      </c>
      <c r="D40" s="184"/>
      <c r="E40" s="24">
        <v>20125</v>
      </c>
      <c r="F40" s="184"/>
      <c r="G40" s="185"/>
      <c r="H40" s="184"/>
    </row>
    <row r="41" spans="2:8" x14ac:dyDescent="0.2">
      <c r="B41" s="11" t="s">
        <v>42</v>
      </c>
      <c r="C41" s="24">
        <v>13549</v>
      </c>
      <c r="D41" s="184"/>
      <c r="E41" s="24">
        <v>11536</v>
      </c>
      <c r="F41" s="184"/>
      <c r="G41" s="185"/>
      <c r="H41" s="184"/>
    </row>
    <row r="42" spans="2:8" x14ac:dyDescent="0.2">
      <c r="B42" s="11" t="s">
        <v>43</v>
      </c>
      <c r="C42" s="24">
        <v>2493</v>
      </c>
      <c r="D42" s="184"/>
      <c r="E42" s="24">
        <v>2218</v>
      </c>
      <c r="F42" s="184"/>
      <c r="G42" s="185"/>
      <c r="H42" s="184"/>
    </row>
    <row r="43" spans="2:8" x14ac:dyDescent="0.2">
      <c r="B43" s="11" t="s">
        <v>44</v>
      </c>
      <c r="C43" s="34">
        <v>1566</v>
      </c>
      <c r="D43" s="184"/>
      <c r="E43" s="34">
        <v>990</v>
      </c>
      <c r="F43" s="184"/>
      <c r="G43" s="185"/>
      <c r="H43" s="184"/>
    </row>
    <row r="44" spans="2:8" x14ac:dyDescent="0.2">
      <c r="B44" s="11" t="s">
        <v>45</v>
      </c>
      <c r="C44" s="25">
        <v>1629</v>
      </c>
      <c r="D44" s="184"/>
      <c r="E44" s="25">
        <v>1939</v>
      </c>
      <c r="F44" s="184"/>
      <c r="G44" s="185"/>
      <c r="H44" s="184"/>
    </row>
    <row r="45" spans="2:8" x14ac:dyDescent="0.2">
      <c r="B45" s="26" t="s">
        <v>46</v>
      </c>
      <c r="C45" s="24">
        <v>19237</v>
      </c>
      <c r="D45" s="184"/>
      <c r="E45" s="24">
        <v>16683</v>
      </c>
      <c r="F45" s="184"/>
      <c r="G45" s="185"/>
      <c r="H45" s="184"/>
    </row>
    <row r="46" spans="2:8" x14ac:dyDescent="0.2">
      <c r="B46" s="11" t="s">
        <v>47</v>
      </c>
      <c r="C46" s="24"/>
      <c r="D46" s="35"/>
      <c r="E46" s="24"/>
      <c r="F46" s="35"/>
      <c r="G46" s="36"/>
      <c r="H46" s="37"/>
    </row>
    <row r="47" spans="2:8" x14ac:dyDescent="0.2">
      <c r="B47" s="31" t="s">
        <v>48</v>
      </c>
      <c r="C47" s="24">
        <v>39</v>
      </c>
      <c r="D47" s="184"/>
      <c r="E47" s="24">
        <v>42</v>
      </c>
      <c r="F47" s="184"/>
      <c r="G47" s="185"/>
      <c r="H47" s="184"/>
    </row>
    <row r="48" spans="2:8" x14ac:dyDescent="0.2">
      <c r="B48" s="31" t="s">
        <v>49</v>
      </c>
      <c r="C48" s="24">
        <v>6421</v>
      </c>
      <c r="D48" s="184"/>
      <c r="E48" s="24">
        <v>6329</v>
      </c>
      <c r="F48" s="184"/>
      <c r="G48" s="185"/>
      <c r="H48" s="184"/>
    </row>
    <row r="49" spans="2:8" x14ac:dyDescent="0.2">
      <c r="B49" s="31" t="s">
        <v>50</v>
      </c>
      <c r="C49" s="24">
        <v>6920</v>
      </c>
      <c r="D49" s="184"/>
      <c r="E49" s="24">
        <v>8825</v>
      </c>
      <c r="F49" s="184"/>
      <c r="G49" s="185"/>
      <c r="H49" s="184"/>
    </row>
    <row r="50" spans="2:8" x14ac:dyDescent="0.2">
      <c r="B50" s="31" t="s">
        <v>51</v>
      </c>
      <c r="C50" s="25">
        <v>-553</v>
      </c>
      <c r="D50" s="184"/>
      <c r="E50" s="25">
        <v>-756</v>
      </c>
      <c r="F50" s="184"/>
      <c r="G50" s="185"/>
      <c r="H50" s="184"/>
    </row>
    <row r="51" spans="2:8" x14ac:dyDescent="0.2">
      <c r="B51" s="26" t="s">
        <v>52</v>
      </c>
      <c r="C51" s="24">
        <v>12827</v>
      </c>
      <c r="D51" s="184"/>
      <c r="E51" s="24">
        <v>14440</v>
      </c>
      <c r="F51" s="184"/>
      <c r="G51" s="185"/>
      <c r="H51" s="184"/>
    </row>
    <row r="52" spans="2:8" ht="16" thickBot="1" x14ac:dyDescent="0.25">
      <c r="B52" s="22" t="s">
        <v>53</v>
      </c>
      <c r="C52" s="32">
        <v>53811</v>
      </c>
      <c r="D52" s="184"/>
      <c r="E52" s="32">
        <v>51248</v>
      </c>
      <c r="F52" s="184"/>
      <c r="G52" s="185"/>
      <c r="H52" s="184"/>
    </row>
    <row r="53" spans="2:8" ht="16" thickTop="1" x14ac:dyDescent="0.2">
      <c r="C53" s="38"/>
    </row>
    <row r="54" spans="2:8" x14ac:dyDescent="0.2">
      <c r="C54" s="38"/>
    </row>
    <row r="55" spans="2:8" x14ac:dyDescent="0.2">
      <c r="B55" s="22" t="s">
        <v>54</v>
      </c>
    </row>
    <row r="56" spans="2:8" x14ac:dyDescent="0.2">
      <c r="B56" s="11" t="s">
        <v>55</v>
      </c>
      <c r="C56" s="186"/>
      <c r="D56" s="39"/>
    </row>
    <row r="57" spans="2:8" s="40" customFormat="1" x14ac:dyDescent="0.2">
      <c r="B57" s="11" t="s">
        <v>56</v>
      </c>
      <c r="C57" s="187"/>
      <c r="E57" s="41"/>
    </row>
    <row r="58" spans="2:8" x14ac:dyDescent="0.2">
      <c r="B58" s="11" t="s">
        <v>57</v>
      </c>
      <c r="C58" s="188"/>
      <c r="E58" s="42"/>
    </row>
    <row r="59" spans="2:8" x14ac:dyDescent="0.2">
      <c r="B59" s="11" t="s">
        <v>59</v>
      </c>
      <c r="E59" s="42"/>
    </row>
    <row r="60" spans="2:8" x14ac:dyDescent="0.2">
      <c r="B60" s="11" t="s">
        <v>60</v>
      </c>
      <c r="E60" s="42"/>
    </row>
    <row r="61" spans="2:8" x14ac:dyDescent="0.2">
      <c r="B61" s="11" t="s">
        <v>61</v>
      </c>
      <c r="E61" s="42"/>
    </row>
    <row r="62" spans="2:8" x14ac:dyDescent="0.2">
      <c r="B62" s="43" t="s">
        <v>62</v>
      </c>
      <c r="C62" s="43"/>
      <c r="E62" s="42"/>
    </row>
    <row r="63" spans="2:8" x14ac:dyDescent="0.2">
      <c r="B63" s="43"/>
      <c r="C63" s="43"/>
      <c r="E63" s="42"/>
    </row>
    <row r="64" spans="2:8" x14ac:dyDescent="0.2">
      <c r="B64" s="44" t="s">
        <v>63</v>
      </c>
      <c r="E64" s="42"/>
    </row>
    <row r="65" spans="2:5" x14ac:dyDescent="0.2">
      <c r="B65" s="11" t="s">
        <v>64</v>
      </c>
      <c r="C65" s="189"/>
      <c r="E65" s="42"/>
    </row>
    <row r="66" spans="2:5" x14ac:dyDescent="0.2">
      <c r="B66" s="11" t="s">
        <v>66</v>
      </c>
      <c r="C66" s="189"/>
    </row>
    <row r="67" spans="2:5" x14ac:dyDescent="0.2">
      <c r="C67" s="190" t="str">
        <f>_xlfn.CONCAT(C65:C66)</f>
        <v/>
      </c>
      <c r="D67" s="11" t="s">
        <v>67</v>
      </c>
    </row>
  </sheetData>
  <mergeCells count="4">
    <mergeCell ref="B10:E10"/>
    <mergeCell ref="B13:H13"/>
    <mergeCell ref="B14:H14"/>
    <mergeCell ref="B15:H15"/>
  </mergeCells>
  <conditionalFormatting sqref="A1:A2">
    <cfRule type="expression" dxfId="164" priority="12">
      <formula>$A$2/$B$2&gt;=0.076</formula>
    </cfRule>
  </conditionalFormatting>
  <conditionalFormatting sqref="B1:B2">
    <cfRule type="expression" dxfId="163" priority="13">
      <formula>$A$2/$B$2&gt;=0.153</formula>
    </cfRule>
  </conditionalFormatting>
  <conditionalFormatting sqref="C1:C2">
    <cfRule type="expression" dxfId="162" priority="14">
      <formula>$A$2/$B$2&gt;=0.23</formula>
    </cfRule>
  </conditionalFormatting>
  <conditionalFormatting sqref="D1:D2">
    <cfRule type="expression" dxfId="161" priority="15">
      <formula>$A$2/$B$2&gt;=0.307</formula>
    </cfRule>
  </conditionalFormatting>
  <conditionalFormatting sqref="E1:E2">
    <cfRule type="expression" dxfId="160" priority="16">
      <formula>$A$2/$B$2&gt;=0.384</formula>
    </cfRule>
  </conditionalFormatting>
  <conditionalFormatting sqref="F1:F2">
    <cfRule type="expression" dxfId="159" priority="17">
      <formula>$A$2/$B$2&gt;=0.461</formula>
    </cfRule>
  </conditionalFormatting>
  <conditionalFormatting sqref="G1:G2">
    <cfRule type="expression" dxfId="158" priority="18">
      <formula>$A$2/$B$2&gt;=0.538</formula>
    </cfRule>
  </conditionalFormatting>
  <conditionalFormatting sqref="H1:H2">
    <cfRule type="expression" dxfId="157" priority="19">
      <formula>$A$2/$B$2&gt;=0.615</formula>
    </cfRule>
  </conditionalFormatting>
  <conditionalFormatting sqref="I1:P2">
    <cfRule type="expression" dxfId="156" priority="20">
      <formula>$A$2/$B$2&gt;=0.692</formula>
    </cfRule>
  </conditionalFormatting>
  <conditionalFormatting sqref="X1:AF1 X2:AO2 AH1:AK1 AM1:AO1">
    <cfRule type="expression" dxfId="155" priority="21">
      <formula>$A$2/$B$2&gt;=1</formula>
    </cfRule>
  </conditionalFormatting>
  <conditionalFormatting sqref="O1">
    <cfRule type="expression" dxfId="154" priority="11">
      <formula>$A$2/$B$2&gt;=0.846</formula>
    </cfRule>
  </conditionalFormatting>
  <conditionalFormatting sqref="AG1">
    <cfRule type="expression" dxfId="153" priority="10">
      <formula>$A$2/$B$2&gt;=0.846</formula>
    </cfRule>
  </conditionalFormatting>
  <conditionalFormatting sqref="AL1">
    <cfRule type="expression" dxfId="152" priority="9">
      <formula>$A$2/$B$2&gt;=0.846</formula>
    </cfRule>
  </conditionalFormatting>
  <conditionalFormatting sqref="L1">
    <cfRule type="expression" dxfId="151" priority="8">
      <formula>$A$2/$B$2&gt;=0.846</formula>
    </cfRule>
  </conditionalFormatting>
  <conditionalFormatting sqref="Q1:R2">
    <cfRule type="expression" dxfId="150" priority="7">
      <formula>$A$2/$B$2&gt;=0.846</formula>
    </cfRule>
  </conditionalFormatting>
  <conditionalFormatting sqref="P1">
    <cfRule type="expression" dxfId="149" priority="6">
      <formula>$P$1&lt;&gt;""</formula>
    </cfRule>
  </conditionalFormatting>
  <conditionalFormatting sqref="A1:O2 X1:AO2 P2:R2 Q1:R1">
    <cfRule type="expression" dxfId="148" priority="5">
      <formula>$P$1="Feedback OFF"</formula>
    </cfRule>
  </conditionalFormatting>
  <conditionalFormatting sqref="A3:AA100">
    <cfRule type="expression" dxfId="142" priority="2" stopIfTrue="1">
      <formula>$D$2="DRAGGING CELLS IS NOT PERMITTED. PLEASE UNDO LAST ACTION!!"</formula>
    </cfRule>
  </conditionalFormatting>
  <dataValidations count="4">
    <dataValidation type="list" allowBlank="1" showInputMessage="1" showErrorMessage="1" sqref="C65:C66" xr:uid="{314F4444-AB23-5C41-8BD5-B22E71E6A8A1}">
      <formula1>"Increase, Decrease"</formula1>
    </dataValidation>
    <dataValidation type="list" allowBlank="1" showInputMessage="1" showErrorMessage="1" sqref="C58" xr:uid="{22055376-3533-6741-83C9-13AC5E51F324}">
      <formula1>"a,b,c,d"</formula1>
    </dataValidation>
    <dataValidation type="list" allowBlank="1" showInputMessage="1" showErrorMessage="1" sqref="C57" xr:uid="{1FE13E53-92A6-0E43-8E5B-D2576B9D6E9A}">
      <formula1>$B$19:$B$32</formula1>
    </dataValidation>
    <dataValidation type="list" allowBlank="1" showInputMessage="1" showErrorMessage="1" sqref="P1" xr:uid="{39E219EB-C2EA-8740-A131-BF6C0D52D339}">
      <formula1>"Feedback ON, Taunting ON, Feedback OFF"</formula1>
    </dataValidation>
  </dataValidations>
  <pageMargins left="0.7" right="0.7" top="0.75" bottom="0.75" header="0.3" footer="0.3"/>
  <pageSetup orientation="portrait" horizontalDpi="1200" verticalDpi="1200" r:id="rId1"/>
  <legacyDrawing r:id="rId2"/>
  <extLst>
    <ext xmlns:x14="http://schemas.microsoft.com/office/spreadsheetml/2009/9/main" uri="{78C0D931-6437-407d-A8EE-F0AAD7539E65}">
      <x14:conditionalFormattings>
        <x14:conditionalFormatting xmlns:xm="http://schemas.microsoft.com/office/excel/2006/main">
          <x14:cfRule type="expression" priority="22" stopIfTrue="1" id="{D2FB376B-5A86-D744-A490-09ECCA266527}">
            <xm:f>AND($P$1&lt;&gt;"Feedback OFF",IF('Financial Analysis Bal SheetSC'!A3=FeedbackSFX!$C$2, TRUE, FALSE))</xm:f>
            <x14:dxf>
              <fill>
                <patternFill>
                  <bgColor rgb="FFCEEED0"/>
                </patternFill>
              </fill>
            </x14:dxf>
          </x14:cfRule>
          <xm:sqref>A3:AL67</xm:sqref>
        </x14:conditionalFormatting>
        <x14:conditionalFormatting xmlns:xm="http://schemas.microsoft.com/office/excel/2006/main">
          <x14:cfRule type="expression" priority="23" stopIfTrue="1" id="{B4B696D9-71BE-1B4B-B4F6-BDAFD58BF619}">
            <xm:f>AND($P$1&lt;&gt;"Feedback OFF",IF('Financial Analysis Bal SheetSC'!A3=FeedbackSFX!$K$2, TRUE, FALSE))</xm:f>
            <x14:dxf>
              <fill>
                <patternFill>
                  <bgColor rgb="FFFFFF64"/>
                </patternFill>
              </fill>
            </x14:dxf>
          </x14:cfRule>
          <xm:sqref>A3:AL67</xm:sqref>
        </x14:conditionalFormatting>
        <x14:conditionalFormatting xmlns:xm="http://schemas.microsoft.com/office/excel/2006/main">
          <x14:cfRule type="expression" priority="24" stopIfTrue="1" id="{E9B7BD87-108A-AD4A-A596-AEF7F0E3B968}">
            <xm:f>AND($P$1&lt;&gt;"Feedback OFF",AND(IF('Financial Analysis Bal SheetSC'!A3&lt;&gt;FeedbackSFX!$C$2, TRUE, FALSE),'Financial Analysis Bal SheetSC'!A3&lt;&gt;"",_xlfn.ISFORMULA('Financial Analysis Bal SheetSC'!A3)))</xm:f>
            <x14:dxf>
              <fill>
                <patternFill>
                  <bgColor rgb="FFFF99CC"/>
                </patternFill>
              </fill>
            </x14:dxf>
          </x14:cfRule>
          <xm:sqref>A3:AL67</xm:sqref>
        </x14:conditionalFormatting>
        <x14:conditionalFormatting xmlns:xm="http://schemas.microsoft.com/office/excel/2006/main">
          <x14:cfRule type="expression" priority="4" stopIfTrue="1" id="{1107677A-1556-7246-A7F8-F0950B7D3B87}">
            <xm:f>Scoreboard!$F$22&lt;&gt;""</xm:f>
            <x14:dxf>
              <font>
                <color rgb="FF9C0006"/>
              </font>
              <fill>
                <patternFill>
                  <fgColor indexed="64"/>
                  <bgColor rgb="FFFFC7CE"/>
                </patternFill>
              </fill>
            </x14:dxf>
          </x14:cfRule>
          <xm:sqref>I1:N1</xm:sqref>
        </x14:conditionalFormatting>
        <x14:conditionalFormatting xmlns:xm="http://schemas.microsoft.com/office/excel/2006/main">
          <x14:cfRule type="expression" priority="3" stopIfTrue="1" id="{B1026077-053D-8740-9D2B-727B2F787653}">
            <xm:f>Scoreboard!$F$22&lt;&gt;""</xm:f>
            <x14:dxf>
              <font>
                <color rgb="FF9C0006"/>
              </font>
              <fill>
                <patternFill>
                  <fgColor indexed="64"/>
                  <bgColor rgb="FFFFC7CE"/>
                </patternFill>
              </fill>
            </x14:dxf>
          </x14:cfRule>
          <xm:sqref>A3:AA100</xm:sqref>
        </x14:conditionalFormatting>
        <x14:conditionalFormatting xmlns:xm="http://schemas.microsoft.com/office/excel/2006/main">
          <x14:cfRule type="expression" priority="1" stopIfTrue="1" id="{858F9EC2-86B8-F84C-9B4C-72BDD85A8835}">
            <xm:f>Scoreboard!$E$4="Excel version: Invalid"</xm:f>
            <x14:dxf>
              <font>
                <color rgb="FF9C0006"/>
              </font>
              <fill>
                <patternFill>
                  <fgColor indexed="64"/>
                  <bgColor rgb="FFFFC7CE"/>
                </patternFill>
              </fill>
            </x14:dxf>
          </x14:cfRule>
          <xm:sqref>A3:AA100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EFDFF-4995-C84D-9182-02B1B943ED56}">
  <sheetPr>
    <tabColor rgb="FF4FADEA"/>
  </sheetPr>
  <dimension ref="A1:AO67"/>
  <sheetViews>
    <sheetView zoomScale="120" zoomScaleNormal="120" workbookViewId="0">
      <pane ySplit="2" topLeftCell="A3" activePane="bottomLeft" state="frozen"/>
      <selection pane="bottomLeft" activeCell="A3" sqref="A3:XFD3"/>
    </sheetView>
  </sheetViews>
  <sheetFormatPr baseColWidth="10" defaultColWidth="8.83203125" defaultRowHeight="9" x14ac:dyDescent="0.15"/>
  <cols>
    <col min="1" max="1" width="0.83203125" style="176" customWidth="1"/>
    <col min="2" max="2" width="72.6640625" style="176" customWidth="1"/>
    <col min="3" max="3" width="16" style="176" customWidth="1"/>
    <col min="4" max="4" width="14.6640625" style="176" bestFit="1" customWidth="1"/>
    <col min="5" max="5" width="20.6640625" style="176" bestFit="1" customWidth="1"/>
    <col min="6" max="6" width="14.6640625" style="176" bestFit="1" customWidth="1"/>
    <col min="7" max="7" width="19.83203125" style="176" bestFit="1" customWidth="1"/>
    <col min="8" max="8" width="14.6640625" style="176" bestFit="1" customWidth="1"/>
    <col min="9" max="31" width="8.83203125" style="176"/>
    <col min="32" max="32" width="9" style="176" bestFit="1" customWidth="1"/>
    <col min="33" max="16384" width="8.83203125" style="176"/>
  </cols>
  <sheetData>
    <row r="1" spans="1:41" s="195" customFormat="1" ht="22" customHeight="1" x14ac:dyDescent="0.15">
      <c r="A1" s="170" t="s">
        <v>496</v>
      </c>
      <c r="B1" s="170" t="s">
        <v>497</v>
      </c>
      <c r="C1" s="170" t="s">
        <v>498</v>
      </c>
      <c r="D1" s="171" t="str" cm="1">
        <f t="array" aca="1" ref="D1" ca="1">IFERROR(
    _xlfn.LET(
        _xlpm.FileName, MID(CELL("filename", A1), FIND("]", CELL("filename", A1)) + 1, 255),
        _xlpm.DynamicRef, INDIRECT("'#_" &amp; _xlpm.FileName &amp; "'!" &amp; C2),
        IF(
            TYPE(_xlpm.DynamicRef) = 1,
            VLOOKUP(
                CELL("format", _xlpm.DynamicRef),
                FormatCodesSFX!$A$4:$B$53,
                2,
                FALSE
            ),
            _xlfn.SWITCH(
                TYPE(_xlpm.DynamicRef),
                2, "short text",
                4, "logical",
                16, "error",
                64, "long text",
                "Other"
            )
        )
    ),
    "Error in formula"
)</f>
        <v>error</v>
      </c>
      <c r="E1" s="170"/>
      <c r="F1" s="170"/>
      <c r="G1" s="170"/>
      <c r="H1" s="170"/>
      <c r="I1" s="171" t="str">
        <f>'Financial Analysis Bal SheetSC'!$I$1</f>
        <v>Mickey Mouse</v>
      </c>
      <c r="J1" s="171"/>
      <c r="K1" s="171"/>
      <c r="L1" s="171" t="s">
        <v>499</v>
      </c>
      <c r="M1" s="171"/>
      <c r="N1" s="171"/>
      <c r="O1" s="171"/>
      <c r="P1" s="171" t="s">
        <v>500</v>
      </c>
      <c r="Q1" s="171"/>
      <c r="R1" s="171"/>
      <c r="S1" s="165"/>
      <c r="T1" s="165"/>
      <c r="U1" s="165"/>
      <c r="V1" s="165"/>
      <c r="W1" s="165"/>
      <c r="X1" s="170" t="str">
        <f t="shared" ref="X1:AA2" si="0">A1</f>
        <v>earned</v>
      </c>
      <c r="Y1" s="170" t="str">
        <f t="shared" si="0"/>
        <v>possible</v>
      </c>
      <c r="Z1" s="170" t="str">
        <f t="shared" si="0"/>
        <v>cell</v>
      </c>
      <c r="AA1" s="171" t="str">
        <f t="shared" ca="1" si="0"/>
        <v>error</v>
      </c>
      <c r="AB1" s="170"/>
      <c r="AC1" s="170"/>
      <c r="AD1" s="165"/>
      <c r="AE1" s="165"/>
      <c r="AF1" s="171" t="str">
        <f>I1</f>
        <v>Mickey Mouse</v>
      </c>
      <c r="AG1" s="171"/>
      <c r="AH1" s="165"/>
      <c r="AI1" s="165"/>
      <c r="AJ1" s="165"/>
      <c r="AK1" s="165"/>
      <c r="AL1" s="171" t="s">
        <v>499</v>
      </c>
      <c r="AM1" s="165"/>
      <c r="AN1" s="165"/>
      <c r="AO1" s="165"/>
    </row>
    <row r="2" spans="1:41" s="195" customFormat="1" ht="23" customHeight="1" x14ac:dyDescent="0.15">
      <c r="A2" s="170">
        <f ca="1">'Financial Analysis Bal SheetSC'!$A$2</f>
        <v>0</v>
      </c>
      <c r="B2" s="172">
        <f>'Financial Analysis Bal SheetSC'!$B$2</f>
        <v>56</v>
      </c>
      <c r="C2" s="170" t="str" cm="1">
        <f t="array" aca="1" ref="C2" ca="1">SUBSTITUTE(IF(LEN(CELL("address"))&lt;15,CELL("address"),""),"$","")</f>
        <v/>
      </c>
      <c r="D2" s="171" t="str">
        <f ca="1">IF(ISNUMBER(SEARCH("FeedbackSFX!",_xlfn.FORMULATEXT(INDIRECT("'Financial Analysis Bal SheetSC'!"&amp;C2)))),"DRAGGING CELLS IS NOT PERMITTED. PLEASE UNDO LAST ACTION!!",IF($P$1&lt;&gt;"Feedback OFF",IFERROR(HLOOKUP(INDIRECT("'Financial Analysis Bal SheetSC'!"&amp;C2),FeedbackSFX!$B$2:$N$10,IF($P$1="Feedback ON", 2, FeedbackSFX!B1), FALSE), ""),""))</f>
        <v/>
      </c>
      <c r="E2" s="170"/>
      <c r="F2" s="170"/>
      <c r="G2" s="170"/>
      <c r="H2" s="170"/>
      <c r="I2" s="173"/>
      <c r="J2" s="170"/>
      <c r="K2" s="170"/>
      <c r="L2" s="170"/>
      <c r="M2" s="170"/>
      <c r="N2" s="170"/>
      <c r="O2" s="170"/>
      <c r="P2" s="170"/>
      <c r="Q2" s="170"/>
      <c r="R2" s="170"/>
      <c r="S2" s="165"/>
      <c r="T2" s="165"/>
      <c r="U2" s="165"/>
      <c r="V2" s="165"/>
      <c r="W2" s="165"/>
      <c r="X2" s="174">
        <f t="shared" ca="1" si="0"/>
        <v>0</v>
      </c>
      <c r="Y2" s="174">
        <f t="shared" si="0"/>
        <v>56</v>
      </c>
      <c r="Z2" s="174" t="str">
        <f t="shared" ca="1" si="0"/>
        <v/>
      </c>
      <c r="AA2" s="171" t="str">
        <f t="shared" ca="1" si="0"/>
        <v/>
      </c>
      <c r="AB2" s="170"/>
      <c r="AC2" s="170"/>
      <c r="AD2" s="165"/>
      <c r="AE2" s="165"/>
      <c r="AF2" s="165"/>
      <c r="AG2" s="165"/>
      <c r="AH2" s="165"/>
      <c r="AI2" s="165"/>
      <c r="AJ2" s="165"/>
      <c r="AK2" s="165"/>
      <c r="AL2" s="165"/>
      <c r="AM2" s="165"/>
      <c r="AN2" s="165"/>
      <c r="AO2" s="165"/>
    </row>
    <row r="3" spans="1:41" ht="5" customHeight="1" x14ac:dyDescent="0.15"/>
    <row r="4" spans="1:41" x14ac:dyDescent="0.15">
      <c r="B4" s="197" t="s">
        <v>14</v>
      </c>
    </row>
    <row r="5" spans="1:41" x14ac:dyDescent="0.15">
      <c r="B5" s="176" t="s">
        <v>15</v>
      </c>
    </row>
    <row r="6" spans="1:41" ht="23" customHeight="1" x14ac:dyDescent="0.15">
      <c r="B6" s="176" t="s">
        <v>16</v>
      </c>
    </row>
    <row r="7" spans="1:41" x14ac:dyDescent="0.15">
      <c r="B7" s="176" t="s">
        <v>17</v>
      </c>
    </row>
    <row r="8" spans="1:41" x14ac:dyDescent="0.15">
      <c r="B8" s="176" t="s">
        <v>504</v>
      </c>
    </row>
    <row r="9" spans="1:41" x14ac:dyDescent="0.15">
      <c r="B9" s="176" t="s">
        <v>19</v>
      </c>
    </row>
    <row r="10" spans="1:41" x14ac:dyDescent="0.15">
      <c r="B10" s="207"/>
      <c r="C10" s="207"/>
      <c r="D10" s="207"/>
      <c r="E10" s="207"/>
    </row>
    <row r="11" spans="1:41" ht="9" customHeight="1" x14ac:dyDescent="0.15"/>
    <row r="12" spans="1:41" ht="9" customHeight="1" x14ac:dyDescent="0.15"/>
    <row r="13" spans="1:41" x14ac:dyDescent="0.15">
      <c r="B13" s="196" t="s">
        <v>20</v>
      </c>
      <c r="C13" s="196"/>
      <c r="D13" s="196"/>
      <c r="E13" s="196"/>
      <c r="F13" s="196"/>
      <c r="G13" s="196"/>
      <c r="H13" s="196"/>
    </row>
    <row r="14" spans="1:41" x14ac:dyDescent="0.15">
      <c r="B14" s="196" t="s">
        <v>21</v>
      </c>
      <c r="C14" s="196"/>
      <c r="D14" s="196"/>
      <c r="E14" s="196"/>
      <c r="F14" s="196"/>
      <c r="G14" s="196"/>
      <c r="H14" s="196"/>
    </row>
    <row r="15" spans="1:41" x14ac:dyDescent="0.15">
      <c r="B15" s="196" t="s">
        <v>22</v>
      </c>
      <c r="C15" s="196"/>
      <c r="D15" s="196"/>
      <c r="E15" s="196"/>
      <c r="F15" s="196"/>
      <c r="G15" s="196"/>
      <c r="H15" s="196"/>
      <c r="I15" s="197"/>
    </row>
    <row r="17" spans="2:8" x14ac:dyDescent="0.15">
      <c r="C17" s="198" t="s">
        <v>23</v>
      </c>
      <c r="D17" s="198" t="s">
        <v>24</v>
      </c>
      <c r="E17" s="198" t="s">
        <v>25</v>
      </c>
      <c r="F17" s="198" t="s">
        <v>24</v>
      </c>
      <c r="G17" s="198" t="s">
        <v>26</v>
      </c>
      <c r="H17" s="198" t="s">
        <v>27</v>
      </c>
    </row>
    <row r="18" spans="2:8" x14ac:dyDescent="0.15">
      <c r="B18" s="197" t="s">
        <v>0</v>
      </c>
      <c r="C18" s="191"/>
      <c r="E18" s="191"/>
    </row>
    <row r="19" spans="2:8" x14ac:dyDescent="0.15">
      <c r="B19" s="176" t="s">
        <v>8</v>
      </c>
      <c r="C19" s="191">
        <v>5911</v>
      </c>
      <c r="D19" s="192">
        <f>C19/C$33</f>
        <v>0.10984742896433815</v>
      </c>
      <c r="E19" s="191">
        <v>8511</v>
      </c>
      <c r="F19" s="192">
        <f>E19/E$33</f>
        <v>0.16607477364970341</v>
      </c>
      <c r="G19" s="193">
        <f>C19-E19</f>
        <v>-2600</v>
      </c>
      <c r="H19" s="194">
        <f>G19/E19</f>
        <v>-0.30548701680178592</v>
      </c>
    </row>
    <row r="20" spans="2:8" x14ac:dyDescent="0.15">
      <c r="B20" s="176" t="s">
        <v>9</v>
      </c>
      <c r="C20" s="191">
        <v>13902</v>
      </c>
      <c r="D20" s="192">
        <f>C20/C$33</f>
        <v>0.25834866477114343</v>
      </c>
      <c r="E20" s="191">
        <v>10653</v>
      </c>
      <c r="F20" s="192">
        <f>E20/E$33</f>
        <v>0.20787152669372463</v>
      </c>
      <c r="G20" s="193">
        <f>C20-E20</f>
        <v>3249</v>
      </c>
      <c r="H20" s="194">
        <f>G20/E20</f>
        <v>0.30498451140523797</v>
      </c>
    </row>
    <row r="21" spans="2:8" x14ac:dyDescent="0.15">
      <c r="B21" s="176" t="s">
        <v>10</v>
      </c>
      <c r="C21" s="191">
        <v>1760</v>
      </c>
      <c r="D21" s="192">
        <f>C21/C$33</f>
        <v>3.270706732824144E-2</v>
      </c>
      <c r="E21" s="191">
        <v>1592</v>
      </c>
      <c r="F21" s="192">
        <f>E21/E$33</f>
        <v>3.1064626912269747E-2</v>
      </c>
      <c r="G21" s="193">
        <f>C21-E21</f>
        <v>168</v>
      </c>
      <c r="H21" s="194">
        <f>G21/E21</f>
        <v>0.10552763819095477</v>
      </c>
    </row>
    <row r="22" spans="2:8" x14ac:dyDescent="0.15">
      <c r="B22" s="199" t="s">
        <v>28</v>
      </c>
      <c r="C22" s="191">
        <v>21573</v>
      </c>
      <c r="D22" s="192">
        <f>C22/C$33</f>
        <v>0.40090316106372303</v>
      </c>
      <c r="E22" s="191">
        <v>20756</v>
      </c>
      <c r="F22" s="192">
        <f>E22/E$33</f>
        <v>0.40501092725569776</v>
      </c>
      <c r="G22" s="193">
        <f>C22-E22</f>
        <v>817</v>
      </c>
      <c r="H22" s="194">
        <f>G22/E22</f>
        <v>3.9362112160339177E-2</v>
      </c>
    </row>
    <row r="23" spans="2:8" x14ac:dyDescent="0.15">
      <c r="B23" s="176" t="s">
        <v>11</v>
      </c>
      <c r="C23" s="191"/>
      <c r="D23" s="192"/>
      <c r="E23" s="191"/>
      <c r="F23" s="192"/>
      <c r="G23" s="193"/>
      <c r="H23" s="194"/>
    </row>
    <row r="24" spans="2:8" x14ac:dyDescent="0.15">
      <c r="B24" s="200" t="s">
        <v>29</v>
      </c>
      <c r="C24" s="191">
        <v>6164</v>
      </c>
      <c r="D24" s="192">
        <f t="shared" ref="D24:D33" si="1">C24/C$33</f>
        <v>0.11454906989277286</v>
      </c>
      <c r="E24" s="191">
        <v>6141</v>
      </c>
      <c r="F24" s="192">
        <f t="shared" ref="F24:F33" si="2">E24/E$33</f>
        <v>0.11982906650015611</v>
      </c>
      <c r="G24" s="193">
        <f t="shared" ref="G24:G33" si="3">C24-E24</f>
        <v>23</v>
      </c>
      <c r="H24" s="194">
        <f t="shared" ref="H24:H33" si="4">G24/E24</f>
        <v>3.7453183520599251E-3</v>
      </c>
    </row>
    <row r="25" spans="2:8" x14ac:dyDescent="0.15">
      <c r="B25" s="200" t="s">
        <v>30</v>
      </c>
      <c r="C25" s="191">
        <v>32985</v>
      </c>
      <c r="D25" s="192">
        <f t="shared" si="1"/>
        <v>0.61297875898979759</v>
      </c>
      <c r="E25" s="191">
        <v>31557</v>
      </c>
      <c r="F25" s="192">
        <f t="shared" si="2"/>
        <v>0.61577037152669367</v>
      </c>
      <c r="G25" s="193">
        <f t="shared" si="3"/>
        <v>1428</v>
      </c>
      <c r="H25" s="194">
        <f t="shared" si="4"/>
        <v>4.5251449757581517E-2</v>
      </c>
    </row>
    <row r="26" spans="2:8" x14ac:dyDescent="0.15">
      <c r="B26" s="200" t="s">
        <v>31</v>
      </c>
      <c r="C26" s="191">
        <v>6407</v>
      </c>
      <c r="D26" s="192">
        <f t="shared" si="1"/>
        <v>0.119064875211388</v>
      </c>
      <c r="E26" s="191">
        <v>5914</v>
      </c>
      <c r="F26" s="192">
        <f t="shared" si="2"/>
        <v>0.11539962535123321</v>
      </c>
      <c r="G26" s="193">
        <f t="shared" si="3"/>
        <v>493</v>
      </c>
      <c r="H26" s="194">
        <f t="shared" si="4"/>
        <v>8.3361515049036189E-2</v>
      </c>
    </row>
    <row r="27" spans="2:8" x14ac:dyDescent="0.15">
      <c r="B27" s="200" t="s">
        <v>32</v>
      </c>
      <c r="C27" s="191">
        <v>2505</v>
      </c>
      <c r="D27" s="192">
        <f t="shared" si="1"/>
        <v>4.6551820259798184E-2</v>
      </c>
      <c r="E27" s="191">
        <v>2765</v>
      </c>
      <c r="F27" s="192">
        <f t="shared" si="2"/>
        <v>5.3953325007805183E-2</v>
      </c>
      <c r="G27" s="193">
        <f t="shared" si="3"/>
        <v>-260</v>
      </c>
      <c r="H27" s="194">
        <f t="shared" si="4"/>
        <v>-9.403254972875226E-2</v>
      </c>
    </row>
    <row r="28" spans="2:8" x14ac:dyDescent="0.15">
      <c r="B28" s="200" t="s">
        <v>33</v>
      </c>
      <c r="C28" s="191">
        <v>1257</v>
      </c>
      <c r="D28" s="192">
        <f t="shared" si="1"/>
        <v>2.3359536154317892E-2</v>
      </c>
      <c r="E28" s="191">
        <v>780</v>
      </c>
      <c r="F28" s="192">
        <f t="shared" si="2"/>
        <v>1.5220106150483921E-2</v>
      </c>
      <c r="G28" s="193">
        <f t="shared" si="3"/>
        <v>477</v>
      </c>
      <c r="H28" s="194">
        <f t="shared" si="4"/>
        <v>0.61153846153846159</v>
      </c>
    </row>
    <row r="29" spans="2:8" x14ac:dyDescent="0.15">
      <c r="B29" s="200" t="s">
        <v>34</v>
      </c>
      <c r="C29" s="191">
        <v>-21137</v>
      </c>
      <c r="D29" s="192">
        <f t="shared" si="1"/>
        <v>-0.3928007284755905</v>
      </c>
      <c r="E29" s="191">
        <v>-20278</v>
      </c>
      <c r="F29" s="192">
        <f t="shared" si="2"/>
        <v>-0.39568373399937556</v>
      </c>
      <c r="G29" s="193">
        <f t="shared" si="3"/>
        <v>-859</v>
      </c>
      <c r="H29" s="194">
        <f t="shared" si="4"/>
        <v>4.2361179603511191E-2</v>
      </c>
    </row>
    <row r="30" spans="2:8" x14ac:dyDescent="0.15">
      <c r="B30" s="199" t="s">
        <v>35</v>
      </c>
      <c r="C30" s="191">
        <v>28181</v>
      </c>
      <c r="D30" s="192">
        <f t="shared" si="1"/>
        <v>0.52370333203248409</v>
      </c>
      <c r="E30" s="191">
        <v>26879</v>
      </c>
      <c r="F30" s="192">
        <f t="shared" si="2"/>
        <v>0.52448876053699656</v>
      </c>
      <c r="G30" s="193">
        <f t="shared" si="3"/>
        <v>1302</v>
      </c>
      <c r="H30" s="194">
        <f t="shared" si="4"/>
        <v>4.8439302057368204E-2</v>
      </c>
    </row>
    <row r="31" spans="2:8" x14ac:dyDescent="0.15">
      <c r="B31" s="176" t="s">
        <v>36</v>
      </c>
      <c r="C31" s="191">
        <v>2556</v>
      </c>
      <c r="D31" s="192">
        <f t="shared" si="1"/>
        <v>4.7499581869877905E-2</v>
      </c>
      <c r="E31" s="191">
        <v>2227</v>
      </c>
      <c r="F31" s="192">
        <f t="shared" si="2"/>
        <v>4.3455354355291916E-2</v>
      </c>
      <c r="G31" s="193">
        <f t="shared" si="3"/>
        <v>329</v>
      </c>
      <c r="H31" s="194">
        <f t="shared" si="4"/>
        <v>0.14773237539290526</v>
      </c>
    </row>
    <row r="32" spans="2:8" x14ac:dyDescent="0.15">
      <c r="B32" s="176" t="s">
        <v>12</v>
      </c>
      <c r="C32" s="191">
        <v>1501</v>
      </c>
      <c r="D32" s="192">
        <f t="shared" si="1"/>
        <v>2.7893925033914999E-2</v>
      </c>
      <c r="E32" s="191">
        <v>1386</v>
      </c>
      <c r="F32" s="192">
        <f t="shared" si="2"/>
        <v>2.7044957852013739E-2</v>
      </c>
      <c r="G32" s="193">
        <f t="shared" si="3"/>
        <v>115</v>
      </c>
      <c r="H32" s="194">
        <f t="shared" si="4"/>
        <v>8.2972582972582976E-2</v>
      </c>
    </row>
    <row r="33" spans="2:8" x14ac:dyDescent="0.15">
      <c r="B33" s="197" t="s">
        <v>13</v>
      </c>
      <c r="C33" s="208">
        <v>53811</v>
      </c>
      <c r="D33" s="192">
        <f t="shared" si="1"/>
        <v>1</v>
      </c>
      <c r="E33" s="208">
        <v>51248</v>
      </c>
      <c r="F33" s="192">
        <f t="shared" si="2"/>
        <v>1</v>
      </c>
      <c r="G33" s="193">
        <f t="shared" si="3"/>
        <v>2563</v>
      </c>
      <c r="H33" s="194">
        <f t="shared" si="4"/>
        <v>5.0011707773961911E-2</v>
      </c>
    </row>
    <row r="34" spans="2:8" x14ac:dyDescent="0.15">
      <c r="B34" s="197"/>
      <c r="C34" s="191"/>
      <c r="D34" s="201"/>
      <c r="E34" s="201"/>
      <c r="F34" s="201"/>
    </row>
    <row r="35" spans="2:8" x14ac:dyDescent="0.15">
      <c r="B35" s="197"/>
      <c r="C35" s="191"/>
      <c r="D35" s="201"/>
      <c r="E35" s="201"/>
      <c r="F35" s="201"/>
    </row>
    <row r="36" spans="2:8" x14ac:dyDescent="0.15">
      <c r="B36" s="197" t="s">
        <v>37</v>
      </c>
      <c r="C36" s="191"/>
    </row>
    <row r="37" spans="2:8" x14ac:dyDescent="0.15">
      <c r="B37" s="176" t="s">
        <v>38</v>
      </c>
      <c r="C37" s="191">
        <v>15478</v>
      </c>
      <c r="D37" s="192">
        <f t="shared" ref="D37:D45" si="5">C37/$C$33</f>
        <v>0.28763635687870509</v>
      </c>
      <c r="E37" s="191">
        <v>12859</v>
      </c>
      <c r="F37" s="192">
        <f t="shared" ref="F37:F45" si="6">E37/$E$33</f>
        <v>0.25091710896034969</v>
      </c>
      <c r="G37" s="193">
        <f t="shared" ref="G37:G45" si="7">C37-E37</f>
        <v>2619</v>
      </c>
      <c r="H37" s="194">
        <f t="shared" ref="H37:H45" si="8">G37/E37</f>
        <v>0.20367058091608989</v>
      </c>
    </row>
    <row r="38" spans="2:8" x14ac:dyDescent="0.15">
      <c r="B38" s="176" t="s">
        <v>39</v>
      </c>
      <c r="C38" s="191">
        <v>6098</v>
      </c>
      <c r="D38" s="192">
        <f t="shared" si="5"/>
        <v>0.1133225548679638</v>
      </c>
      <c r="E38" s="191">
        <v>6122</v>
      </c>
      <c r="F38" s="192">
        <f t="shared" si="6"/>
        <v>0.1194583203246956</v>
      </c>
      <c r="G38" s="193">
        <f t="shared" si="7"/>
        <v>-24</v>
      </c>
      <c r="H38" s="194">
        <f t="shared" si="8"/>
        <v>-3.9202874877491013E-3</v>
      </c>
    </row>
    <row r="39" spans="2:8" x14ac:dyDescent="0.15">
      <c r="B39" s="176" t="s">
        <v>40</v>
      </c>
      <c r="C39" s="191">
        <v>171</v>
      </c>
      <c r="D39" s="192">
        <f t="shared" si="5"/>
        <v>3.1777889279143668E-3</v>
      </c>
      <c r="E39" s="191">
        <v>1144</v>
      </c>
      <c r="F39" s="192">
        <f t="shared" si="6"/>
        <v>2.2322822354043086E-2</v>
      </c>
      <c r="G39" s="193">
        <f t="shared" si="7"/>
        <v>-973</v>
      </c>
      <c r="H39" s="194">
        <f t="shared" si="8"/>
        <v>-0.85052447552447552</v>
      </c>
    </row>
    <row r="40" spans="2:8" x14ac:dyDescent="0.15">
      <c r="B40" s="199" t="s">
        <v>41</v>
      </c>
      <c r="C40" s="191">
        <v>21747</v>
      </c>
      <c r="D40" s="192">
        <f t="shared" si="5"/>
        <v>0.40413670067458324</v>
      </c>
      <c r="E40" s="191">
        <v>20125</v>
      </c>
      <c r="F40" s="192">
        <f t="shared" si="6"/>
        <v>0.39269825163908834</v>
      </c>
      <c r="G40" s="193">
        <f t="shared" si="7"/>
        <v>1622</v>
      </c>
      <c r="H40" s="194">
        <f t="shared" si="8"/>
        <v>8.0596273291925466E-2</v>
      </c>
    </row>
    <row r="41" spans="2:8" x14ac:dyDescent="0.15">
      <c r="B41" s="176" t="s">
        <v>42</v>
      </c>
      <c r="C41" s="191">
        <v>13549</v>
      </c>
      <c r="D41" s="192">
        <f t="shared" si="5"/>
        <v>0.25178866774451319</v>
      </c>
      <c r="E41" s="191">
        <v>11536</v>
      </c>
      <c r="F41" s="192">
        <f t="shared" si="6"/>
        <v>0.22510146737433656</v>
      </c>
      <c r="G41" s="193">
        <f t="shared" si="7"/>
        <v>2013</v>
      </c>
      <c r="H41" s="194">
        <f t="shared" si="8"/>
        <v>0.17449722607489598</v>
      </c>
    </row>
    <row r="42" spans="2:8" x14ac:dyDescent="0.15">
      <c r="B42" s="176" t="s">
        <v>43</v>
      </c>
      <c r="C42" s="191">
        <v>2493</v>
      </c>
      <c r="D42" s="192">
        <f t="shared" si="5"/>
        <v>4.6328817528014717E-2</v>
      </c>
      <c r="E42" s="191">
        <v>2218</v>
      </c>
      <c r="F42" s="192">
        <f t="shared" si="6"/>
        <v>4.3279737745863252E-2</v>
      </c>
      <c r="G42" s="193">
        <f t="shared" si="7"/>
        <v>275</v>
      </c>
      <c r="H42" s="194">
        <f t="shared" si="8"/>
        <v>0.12398557258791704</v>
      </c>
    </row>
    <row r="43" spans="2:8" x14ac:dyDescent="0.15">
      <c r="B43" s="176" t="s">
        <v>44</v>
      </c>
      <c r="C43" s="191">
        <v>1566</v>
      </c>
      <c r="D43" s="192">
        <f t="shared" si="5"/>
        <v>2.9101856497742096E-2</v>
      </c>
      <c r="E43" s="191">
        <v>990</v>
      </c>
      <c r="F43" s="192">
        <f t="shared" si="6"/>
        <v>1.9317827037152669E-2</v>
      </c>
      <c r="G43" s="193">
        <f t="shared" si="7"/>
        <v>576</v>
      </c>
      <c r="H43" s="194">
        <f t="shared" si="8"/>
        <v>0.58181818181818179</v>
      </c>
    </row>
    <row r="44" spans="2:8" x14ac:dyDescent="0.15">
      <c r="B44" s="176" t="s">
        <v>45</v>
      </c>
      <c r="C44" s="191">
        <v>1629</v>
      </c>
      <c r="D44" s="192">
        <f t="shared" si="5"/>
        <v>3.0272620839605285E-2</v>
      </c>
      <c r="E44" s="191">
        <v>1939</v>
      </c>
      <c r="F44" s="192">
        <f t="shared" si="6"/>
        <v>3.7835622853574773E-2</v>
      </c>
      <c r="G44" s="193">
        <f t="shared" si="7"/>
        <v>-310</v>
      </c>
      <c r="H44" s="194">
        <f t="shared" si="8"/>
        <v>-0.15987622485817432</v>
      </c>
    </row>
    <row r="45" spans="2:8" x14ac:dyDescent="0.15">
      <c r="B45" s="199" t="s">
        <v>46</v>
      </c>
      <c r="C45" s="191">
        <v>19237</v>
      </c>
      <c r="D45" s="192">
        <f t="shared" si="5"/>
        <v>0.35749196260987531</v>
      </c>
      <c r="E45" s="191">
        <v>16683</v>
      </c>
      <c r="F45" s="192">
        <f t="shared" si="6"/>
        <v>0.32553465501092727</v>
      </c>
      <c r="G45" s="193">
        <f t="shared" si="7"/>
        <v>2554</v>
      </c>
      <c r="H45" s="194">
        <f t="shared" si="8"/>
        <v>0.15308997182760894</v>
      </c>
    </row>
    <row r="46" spans="2:8" x14ac:dyDescent="0.15">
      <c r="B46" s="176" t="s">
        <v>47</v>
      </c>
      <c r="C46" s="191"/>
      <c r="D46" s="192"/>
      <c r="E46" s="191"/>
      <c r="F46" s="192"/>
      <c r="G46" s="193"/>
      <c r="H46" s="194"/>
    </row>
    <row r="47" spans="2:8" x14ac:dyDescent="0.15">
      <c r="B47" s="200" t="s">
        <v>48</v>
      </c>
      <c r="C47" s="191">
        <v>39</v>
      </c>
      <c r="D47" s="192">
        <f t="shared" ref="D47:D52" si="9">C47/$C$33</f>
        <v>7.2475887829625911E-4</v>
      </c>
      <c r="E47" s="191">
        <v>42</v>
      </c>
      <c r="F47" s="192">
        <f t="shared" ref="F47:F52" si="10">E47/$E$33</f>
        <v>8.1954417733374964E-4</v>
      </c>
      <c r="G47" s="193">
        <f t="shared" ref="G47:G52" si="11">C47-E47</f>
        <v>-3</v>
      </c>
      <c r="H47" s="194">
        <f t="shared" ref="H47:H52" si="12">G47/E47</f>
        <v>-7.1428571428571425E-2</v>
      </c>
    </row>
    <row r="48" spans="2:8" x14ac:dyDescent="0.15">
      <c r="B48" s="200" t="s">
        <v>49</v>
      </c>
      <c r="C48" s="191">
        <v>6421</v>
      </c>
      <c r="D48" s="192">
        <f t="shared" si="9"/>
        <v>0.11932504506513539</v>
      </c>
      <c r="E48" s="191">
        <v>6329</v>
      </c>
      <c r="F48" s="192">
        <f t="shared" si="10"/>
        <v>0.12349750234155479</v>
      </c>
      <c r="G48" s="193">
        <f t="shared" si="11"/>
        <v>92</v>
      </c>
      <c r="H48" s="194">
        <f t="shared" si="12"/>
        <v>1.4536261652709749E-2</v>
      </c>
    </row>
    <row r="49" spans="2:8" x14ac:dyDescent="0.15">
      <c r="B49" s="200" t="s">
        <v>50</v>
      </c>
      <c r="C49" s="191">
        <v>6920</v>
      </c>
      <c r="D49" s="192">
        <f t="shared" si="9"/>
        <v>0.12859824199513112</v>
      </c>
      <c r="E49" s="191">
        <v>8825</v>
      </c>
      <c r="F49" s="192">
        <f t="shared" si="10"/>
        <v>0.17220184202310335</v>
      </c>
      <c r="G49" s="193">
        <f t="shared" si="11"/>
        <v>-1905</v>
      </c>
      <c r="H49" s="194">
        <f t="shared" si="12"/>
        <v>-0.21586402266288951</v>
      </c>
    </row>
    <row r="50" spans="2:8" x14ac:dyDescent="0.15">
      <c r="B50" s="200" t="s">
        <v>51</v>
      </c>
      <c r="C50" s="191">
        <v>-553</v>
      </c>
      <c r="D50" s="192">
        <f t="shared" si="9"/>
        <v>-1.0276709223021315E-2</v>
      </c>
      <c r="E50" s="191">
        <v>-756</v>
      </c>
      <c r="F50" s="192">
        <f t="shared" si="10"/>
        <v>-1.4751795192007493E-2</v>
      </c>
      <c r="G50" s="193">
        <f t="shared" si="11"/>
        <v>203</v>
      </c>
      <c r="H50" s="194">
        <f t="shared" si="12"/>
        <v>-0.26851851851851855</v>
      </c>
    </row>
    <row r="51" spans="2:8" x14ac:dyDescent="0.15">
      <c r="B51" s="199" t="s">
        <v>52</v>
      </c>
      <c r="C51" s="191">
        <v>12827</v>
      </c>
      <c r="D51" s="192">
        <f t="shared" si="9"/>
        <v>0.23837133671554142</v>
      </c>
      <c r="E51" s="191">
        <v>14440</v>
      </c>
      <c r="F51" s="192">
        <f t="shared" si="10"/>
        <v>0.2817670933499844</v>
      </c>
      <c r="G51" s="193">
        <f t="shared" si="11"/>
        <v>-1613</v>
      </c>
      <c r="H51" s="194">
        <f t="shared" si="12"/>
        <v>-0.11170360110803323</v>
      </c>
    </row>
    <row r="52" spans="2:8" x14ac:dyDescent="0.15">
      <c r="B52" s="197" t="s">
        <v>53</v>
      </c>
      <c r="C52" s="208">
        <v>53811</v>
      </c>
      <c r="D52" s="192">
        <f t="shared" si="9"/>
        <v>1</v>
      </c>
      <c r="E52" s="208">
        <v>51248</v>
      </c>
      <c r="F52" s="192">
        <f t="shared" si="10"/>
        <v>1</v>
      </c>
      <c r="G52" s="193">
        <f t="shared" si="11"/>
        <v>2563</v>
      </c>
      <c r="H52" s="194">
        <f t="shared" si="12"/>
        <v>5.0011707773961911E-2</v>
      </c>
    </row>
    <row r="53" spans="2:8" x14ac:dyDescent="0.15">
      <c r="C53" s="193"/>
    </row>
    <row r="54" spans="2:8" x14ac:dyDescent="0.15">
      <c r="C54" s="193"/>
    </row>
    <row r="55" spans="2:8" x14ac:dyDescent="0.15">
      <c r="B55" s="197" t="s">
        <v>54</v>
      </c>
    </row>
    <row r="56" spans="2:8" x14ac:dyDescent="0.15">
      <c r="B56" s="176" t="s">
        <v>505</v>
      </c>
      <c r="C56" s="204">
        <f>D30</f>
        <v>0.52370333203248409</v>
      </c>
      <c r="D56" s="202"/>
    </row>
    <row r="57" spans="2:8" s="165" customFormat="1" x14ac:dyDescent="0.15">
      <c r="B57" s="176" t="s">
        <v>506</v>
      </c>
      <c r="C57" s="171" t="s">
        <v>9</v>
      </c>
      <c r="E57" s="203"/>
    </row>
    <row r="58" spans="2:8" x14ac:dyDescent="0.15">
      <c r="B58" s="176" t="s">
        <v>507</v>
      </c>
      <c r="C58" s="209" t="s">
        <v>58</v>
      </c>
      <c r="E58" s="204"/>
    </row>
    <row r="59" spans="2:8" x14ac:dyDescent="0.15">
      <c r="B59" s="176" t="s">
        <v>59</v>
      </c>
      <c r="E59" s="204"/>
    </row>
    <row r="60" spans="2:8" x14ac:dyDescent="0.15">
      <c r="B60" s="176" t="s">
        <v>60</v>
      </c>
      <c r="E60" s="204"/>
    </row>
    <row r="61" spans="2:8" x14ac:dyDescent="0.15">
      <c r="B61" s="176" t="s">
        <v>61</v>
      </c>
      <c r="E61" s="204"/>
    </row>
    <row r="62" spans="2:8" x14ac:dyDescent="0.15">
      <c r="B62" s="205" t="s">
        <v>62</v>
      </c>
      <c r="C62" s="205"/>
      <c r="E62" s="204"/>
    </row>
    <row r="63" spans="2:8" x14ac:dyDescent="0.15">
      <c r="B63" s="205"/>
      <c r="C63" s="205"/>
      <c r="E63" s="204"/>
    </row>
    <row r="64" spans="2:8" x14ac:dyDescent="0.15">
      <c r="B64" s="206" t="s">
        <v>63</v>
      </c>
      <c r="E64" s="204"/>
    </row>
    <row r="65" spans="2:5" x14ac:dyDescent="0.15">
      <c r="B65" s="176" t="s">
        <v>64</v>
      </c>
      <c r="C65" s="176" t="s">
        <v>65</v>
      </c>
      <c r="E65" s="204"/>
    </row>
    <row r="66" spans="2:5" x14ac:dyDescent="0.15">
      <c r="B66" s="176" t="s">
        <v>66</v>
      </c>
      <c r="C66" s="176" t="s">
        <v>65</v>
      </c>
    </row>
    <row r="67" spans="2:5" x14ac:dyDescent="0.15">
      <c r="C67" s="210" t="str">
        <f>_xlfn.CONCAT(C65:C66)</f>
        <v>DecreaseDecrease</v>
      </c>
      <c r="D67" s="176" t="s">
        <v>67</v>
      </c>
    </row>
  </sheetData>
  <mergeCells count="4">
    <mergeCell ref="B10:E10"/>
    <mergeCell ref="B13:H13"/>
    <mergeCell ref="B14:H14"/>
    <mergeCell ref="B15:H15"/>
  </mergeCells>
  <conditionalFormatting sqref="A1:A2">
    <cfRule type="expression" dxfId="140" priority="8">
      <formula>$A$2/$B$2&gt;=0.076</formula>
    </cfRule>
  </conditionalFormatting>
  <conditionalFormatting sqref="B1:B2">
    <cfRule type="expression" dxfId="139" priority="9">
      <formula>$A$2/$B$2&gt;=0.153</formula>
    </cfRule>
  </conditionalFormatting>
  <conditionalFormatting sqref="C1:C2">
    <cfRule type="expression" dxfId="138" priority="10">
      <formula>$A$2/$B$2&gt;=0.23</formula>
    </cfRule>
  </conditionalFormatting>
  <conditionalFormatting sqref="D1:D2">
    <cfRule type="expression" dxfId="137" priority="11">
      <formula>$A$2/$B$2&gt;=0.307</formula>
    </cfRule>
  </conditionalFormatting>
  <conditionalFormatting sqref="E1:E2">
    <cfRule type="expression" dxfId="136" priority="12">
      <formula>$A$2/$B$2&gt;=0.384</formula>
    </cfRule>
  </conditionalFormatting>
  <conditionalFormatting sqref="F1:F2">
    <cfRule type="expression" dxfId="135" priority="13">
      <formula>$A$2/$B$2&gt;=0.461</formula>
    </cfRule>
  </conditionalFormatting>
  <conditionalFormatting sqref="G1:G2">
    <cfRule type="expression" dxfId="134" priority="14">
      <formula>$A$2/$B$2&gt;=0.538</formula>
    </cfRule>
  </conditionalFormatting>
  <conditionalFormatting sqref="H1:H2">
    <cfRule type="expression" dxfId="133" priority="15">
      <formula>$A$2/$B$2&gt;=0.615</formula>
    </cfRule>
  </conditionalFormatting>
  <conditionalFormatting sqref="I1:P2">
    <cfRule type="expression" dxfId="132" priority="16">
      <formula>$A$2/$B$2&gt;=0.692</formula>
    </cfRule>
  </conditionalFormatting>
  <conditionalFormatting sqref="X1:AF1 X2:AO2 AH1:AK1 AM1:AO1">
    <cfRule type="expression" dxfId="131" priority="17">
      <formula>$A$2/$B$2&gt;=1</formula>
    </cfRule>
  </conditionalFormatting>
  <conditionalFormatting sqref="O1">
    <cfRule type="expression" dxfId="130" priority="7">
      <formula>$A$2/$B$2&gt;=0.846</formula>
    </cfRule>
  </conditionalFormatting>
  <conditionalFormatting sqref="AG1">
    <cfRule type="expression" dxfId="129" priority="6">
      <formula>$A$2/$B$2&gt;=0.846</formula>
    </cfRule>
  </conditionalFormatting>
  <conditionalFormatting sqref="AL1">
    <cfRule type="expression" dxfId="128" priority="5">
      <formula>$A$2/$B$2&gt;=0.846</formula>
    </cfRule>
  </conditionalFormatting>
  <conditionalFormatting sqref="L1">
    <cfRule type="expression" dxfId="127" priority="4">
      <formula>$A$2/$B$2&gt;=0.846</formula>
    </cfRule>
  </conditionalFormatting>
  <conditionalFormatting sqref="Q1:R2">
    <cfRule type="expression" dxfId="126" priority="3">
      <formula>$A$2/$B$2&gt;=0.846</formula>
    </cfRule>
  </conditionalFormatting>
  <conditionalFormatting sqref="P1">
    <cfRule type="expression" dxfId="125" priority="2">
      <formula>$P$1&lt;&gt;""</formula>
    </cfRule>
  </conditionalFormatting>
  <conditionalFormatting sqref="A1:O2 X1:AO2 P2:R2 Q1:R1">
    <cfRule type="expression" dxfId="124" priority="1">
      <formula>$P$1="Feedback OFF"</formula>
    </cfRule>
  </conditionalFormatting>
  <dataValidations count="4">
    <dataValidation type="list" allowBlank="1" showInputMessage="1" showErrorMessage="1" sqref="C57" xr:uid="{C2BB8A88-C060-6C4E-A3CC-33F6DB41AB8F}">
      <formula1>$B$19:$B$32</formula1>
    </dataValidation>
    <dataValidation type="list" allowBlank="1" showInputMessage="1" showErrorMessage="1" sqref="C58" xr:uid="{D8B02259-DA75-7442-9983-CF8CD9502EDB}">
      <formula1>"a,b,c,d"</formula1>
    </dataValidation>
    <dataValidation type="list" allowBlank="1" showInputMessage="1" showErrorMessage="1" sqref="C65:C66" xr:uid="{F4CA808C-AEA6-5943-86A3-E85A772CB452}">
      <formula1>"Increase, Decrease"</formula1>
    </dataValidation>
    <dataValidation type="list" allowBlank="1" showInputMessage="1" showErrorMessage="1" sqref="P1" xr:uid="{D21F31E6-B29D-964A-8EDD-DCF15F4EF78D}">
      <formula1>"Feedback ON, Taunting ON, Feedback OFF"</formula1>
    </dataValidation>
  </dataValidation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B80DF-0BA3-D843-B465-95DE97DF45CA}">
  <sheetPr>
    <tabColor rgb="FF4FADEA"/>
  </sheetPr>
  <dimension ref="B1:L188"/>
  <sheetViews>
    <sheetView workbookViewId="0">
      <selection activeCell="B7" sqref="B7:I7"/>
    </sheetView>
  </sheetViews>
  <sheetFormatPr baseColWidth="10" defaultColWidth="8" defaultRowHeight="9" x14ac:dyDescent="0.15"/>
  <cols>
    <col min="1" max="1" width="1" style="165" customWidth="1"/>
    <col min="2" max="2" width="9.83203125" style="165" customWidth="1"/>
    <col min="3" max="3" width="18.5" style="165" customWidth="1"/>
    <col min="4" max="4" width="14.1640625" style="165" customWidth="1"/>
    <col min="5" max="5" width="9.6640625" style="165" customWidth="1"/>
    <col min="6" max="6" width="13.1640625" style="165" customWidth="1"/>
    <col min="7" max="8" width="13.5" style="165" customWidth="1"/>
    <col min="9" max="9" width="12.5" style="165" customWidth="1"/>
    <col min="10" max="10" width="9" style="165" customWidth="1"/>
    <col min="11" max="11" width="21.6640625" style="165" customWidth="1"/>
    <col min="12" max="12" width="118.5" style="165" bestFit="1" customWidth="1"/>
    <col min="13" max="16384" width="8" style="165"/>
  </cols>
  <sheetData>
    <row r="1" spans="2:10" s="166" customFormat="1" x14ac:dyDescent="0.15"/>
    <row r="2" spans="2:10" s="166" customFormat="1" x14ac:dyDescent="0.15"/>
    <row r="3" spans="2:10" ht="6" customHeight="1" x14ac:dyDescent="0.15"/>
    <row r="4" spans="2:10" x14ac:dyDescent="0.15">
      <c r="B4" s="167">
        <v>0</v>
      </c>
    </row>
    <row r="5" spans="2:10" x14ac:dyDescent="0.15">
      <c r="B5" s="167">
        <v>0</v>
      </c>
    </row>
    <row r="6" spans="2:10" x14ac:dyDescent="0.15">
      <c r="B6" s="165">
        <v>0</v>
      </c>
    </row>
    <row r="7" spans="2:10" x14ac:dyDescent="0.15">
      <c r="B7" s="230">
        <v>0</v>
      </c>
    </row>
    <row r="9" spans="2:10" x14ac:dyDescent="0.15">
      <c r="B9" s="175">
        <v>0</v>
      </c>
      <c r="C9" s="231"/>
      <c r="D9" s="231"/>
      <c r="E9" s="231"/>
      <c r="F9" s="231"/>
      <c r="G9" s="231"/>
      <c r="H9" s="231"/>
      <c r="I9" s="231"/>
    </row>
    <row r="11" spans="2:10" x14ac:dyDescent="0.15">
      <c r="B11" s="165">
        <v>0</v>
      </c>
      <c r="C11" s="165">
        <v>0</v>
      </c>
    </row>
    <row r="13" spans="2:10" x14ac:dyDescent="0.15">
      <c r="B13" s="167">
        <v>0</v>
      </c>
    </row>
    <row r="15" spans="2:10" x14ac:dyDescent="0.15">
      <c r="C15" s="165">
        <v>0</v>
      </c>
    </row>
    <row r="16" spans="2:10" ht="33.5" customHeight="1" x14ac:dyDescent="0.15">
      <c r="C16" s="232">
        <v>0</v>
      </c>
      <c r="D16" s="232"/>
      <c r="E16" s="232"/>
      <c r="F16" s="232"/>
      <c r="G16" s="232"/>
      <c r="H16" s="232"/>
      <c r="I16" s="232"/>
      <c r="J16" s="232"/>
    </row>
    <row r="18" spans="2:10" ht="29.5" customHeight="1" x14ac:dyDescent="0.15">
      <c r="C18" s="232">
        <v>0</v>
      </c>
      <c r="D18" s="232"/>
      <c r="E18" s="232"/>
      <c r="F18" s="232"/>
      <c r="G18" s="232"/>
      <c r="H18" s="232"/>
      <c r="I18" s="232"/>
      <c r="J18" s="232"/>
    </row>
    <row r="21" spans="2:10" x14ac:dyDescent="0.15">
      <c r="C21" s="167">
        <v>0</v>
      </c>
      <c r="D21" s="167">
        <v>0</v>
      </c>
      <c r="E21" s="167">
        <v>0</v>
      </c>
      <c r="F21" s="167">
        <v>0</v>
      </c>
      <c r="G21" s="167">
        <v>0</v>
      </c>
      <c r="H21" s="167">
        <v>0</v>
      </c>
      <c r="I21" s="167">
        <v>0</v>
      </c>
    </row>
    <row r="22" spans="2:10" x14ac:dyDescent="0.15">
      <c r="C22" s="165">
        <v>0</v>
      </c>
      <c r="D22" s="241">
        <v>0</v>
      </c>
      <c r="E22" s="239"/>
      <c r="F22" s="239"/>
      <c r="G22" s="239">
        <v>1</v>
      </c>
      <c r="H22" s="239">
        <v>1</v>
      </c>
      <c r="I22" s="239"/>
    </row>
    <row r="23" spans="2:10" x14ac:dyDescent="0.15">
      <c r="C23" s="165">
        <v>0</v>
      </c>
      <c r="D23" s="241">
        <v>0</v>
      </c>
      <c r="E23" s="239"/>
      <c r="F23" s="239"/>
      <c r="G23" s="239">
        <v>1</v>
      </c>
      <c r="H23" s="239">
        <v>1</v>
      </c>
      <c r="I23" s="239"/>
    </row>
    <row r="24" spans="2:10" x14ac:dyDescent="0.15">
      <c r="C24" s="168">
        <v>0</v>
      </c>
      <c r="D24" s="242">
        <v>1</v>
      </c>
      <c r="E24" s="239"/>
      <c r="F24" s="239">
        <v>1</v>
      </c>
      <c r="G24" s="239">
        <v>1</v>
      </c>
      <c r="H24" s="239">
        <v>1</v>
      </c>
      <c r="I24" s="239">
        <v>1</v>
      </c>
    </row>
    <row r="27" spans="2:10" x14ac:dyDescent="0.15">
      <c r="B27" s="167">
        <v>0</v>
      </c>
    </row>
    <row r="29" spans="2:10" x14ac:dyDescent="0.15">
      <c r="C29" s="167">
        <v>0</v>
      </c>
    </row>
    <row r="30" spans="2:10" ht="20.5" customHeight="1" x14ac:dyDescent="0.15">
      <c r="C30" s="165">
        <v>0</v>
      </c>
    </row>
    <row r="32" spans="2:10" ht="30.5" customHeight="1" x14ac:dyDescent="0.15">
      <c r="C32" s="233">
        <v>0</v>
      </c>
      <c r="D32" s="232"/>
      <c r="E32" s="232"/>
      <c r="F32" s="232"/>
      <c r="G32" s="232"/>
      <c r="H32" s="232"/>
      <c r="I32" s="232"/>
      <c r="J32" s="232"/>
    </row>
    <row r="34" spans="3:9" x14ac:dyDescent="0.15">
      <c r="C34" s="165">
        <v>0</v>
      </c>
    </row>
    <row r="36" spans="3:9" x14ac:dyDescent="0.15">
      <c r="C36" s="167">
        <v>0</v>
      </c>
      <c r="G36" s="165">
        <v>0</v>
      </c>
      <c r="H36" s="165">
        <v>0</v>
      </c>
    </row>
    <row r="37" spans="3:9" x14ac:dyDescent="0.15">
      <c r="C37" s="243">
        <v>0</v>
      </c>
      <c r="D37" s="243"/>
      <c r="G37" s="180">
        <v>1</v>
      </c>
      <c r="H37" s="180">
        <v>1</v>
      </c>
    </row>
    <row r="38" spans="3:9" x14ac:dyDescent="0.15">
      <c r="C38" s="238">
        <v>0</v>
      </c>
      <c r="D38" s="238"/>
      <c r="G38" s="180">
        <v>1</v>
      </c>
      <c r="H38" s="180">
        <v>1</v>
      </c>
    </row>
    <row r="39" spans="3:9" x14ac:dyDescent="0.15">
      <c r="C39" s="244">
        <v>0</v>
      </c>
      <c r="D39" s="244"/>
      <c r="G39" s="180">
        <v>1</v>
      </c>
      <c r="H39" s="180">
        <v>1</v>
      </c>
    </row>
    <row r="40" spans="3:9" x14ac:dyDescent="0.15">
      <c r="C40" s="245">
        <v>0</v>
      </c>
      <c r="D40" s="244"/>
      <c r="G40" s="180">
        <v>1</v>
      </c>
      <c r="H40" s="180">
        <v>1</v>
      </c>
    </row>
    <row r="41" spans="3:9" x14ac:dyDescent="0.15">
      <c r="C41" s="244">
        <v>0</v>
      </c>
      <c r="D41" s="244"/>
      <c r="G41" s="180">
        <v>1</v>
      </c>
      <c r="H41" s="180">
        <v>1</v>
      </c>
    </row>
    <row r="43" spans="3:9" ht="45" customHeight="1" x14ac:dyDescent="0.15">
      <c r="C43" s="232">
        <v>0</v>
      </c>
      <c r="D43" s="232"/>
      <c r="E43" s="232"/>
      <c r="F43" s="232"/>
      <c r="G43" s="232"/>
      <c r="H43" s="232"/>
      <c r="I43" s="232"/>
    </row>
    <row r="45" spans="3:9" x14ac:dyDescent="0.15">
      <c r="C45" s="167">
        <v>0</v>
      </c>
      <c r="F45" s="170">
        <v>0</v>
      </c>
      <c r="G45" s="170">
        <v>0</v>
      </c>
      <c r="H45" s="170">
        <v>0</v>
      </c>
      <c r="I45" s="170">
        <v>0</v>
      </c>
    </row>
    <row r="46" spans="3:9" x14ac:dyDescent="0.15">
      <c r="D46" s="165">
        <v>0</v>
      </c>
      <c r="F46" s="234">
        <v>0</v>
      </c>
      <c r="G46" s="180">
        <v>1</v>
      </c>
      <c r="H46" s="180">
        <v>0</v>
      </c>
      <c r="I46" s="180">
        <v>0</v>
      </c>
    </row>
    <row r="47" spans="3:9" x14ac:dyDescent="0.15">
      <c r="D47" s="165">
        <v>0</v>
      </c>
      <c r="F47" s="234">
        <v>1</v>
      </c>
      <c r="G47" s="180">
        <v>1</v>
      </c>
      <c r="H47" s="180">
        <v>0</v>
      </c>
      <c r="I47" s="180">
        <v>0</v>
      </c>
    </row>
    <row r="48" spans="3:9" x14ac:dyDescent="0.15">
      <c r="D48" s="165">
        <v>0</v>
      </c>
      <c r="F48" s="234">
        <v>0</v>
      </c>
      <c r="G48" s="180">
        <v>1</v>
      </c>
      <c r="H48" s="180">
        <v>0</v>
      </c>
      <c r="I48" s="180">
        <v>0</v>
      </c>
    </row>
    <row r="50" spans="2:9" ht="47.5" customHeight="1" x14ac:dyDescent="0.15">
      <c r="C50" s="232">
        <v>0</v>
      </c>
      <c r="D50" s="232"/>
      <c r="E50" s="232"/>
      <c r="F50" s="232"/>
      <c r="G50" s="232"/>
      <c r="H50" s="232"/>
      <c r="I50" s="232"/>
    </row>
    <row r="51" spans="2:9" x14ac:dyDescent="0.15">
      <c r="F51" s="170">
        <v>0</v>
      </c>
      <c r="G51" s="170">
        <v>0</v>
      </c>
      <c r="H51" s="170">
        <v>0</v>
      </c>
    </row>
    <row r="52" spans="2:9" x14ac:dyDescent="0.15">
      <c r="D52" s="165">
        <v>0</v>
      </c>
      <c r="F52" s="180">
        <v>0</v>
      </c>
      <c r="G52" s="180">
        <v>0</v>
      </c>
      <c r="H52" s="180">
        <v>0</v>
      </c>
    </row>
    <row r="53" spans="2:9" x14ac:dyDescent="0.15">
      <c r="D53" s="234">
        <v>0</v>
      </c>
      <c r="F53" s="234">
        <v>0</v>
      </c>
      <c r="G53" s="234">
        <v>0</v>
      </c>
      <c r="H53" s="234">
        <v>0</v>
      </c>
    </row>
    <row r="54" spans="2:9" x14ac:dyDescent="0.15">
      <c r="F54" s="180">
        <v>0</v>
      </c>
      <c r="G54" s="180">
        <v>0</v>
      </c>
      <c r="H54" s="180">
        <v>0</v>
      </c>
    </row>
    <row r="55" spans="2:9" x14ac:dyDescent="0.15">
      <c r="D55" s="165">
        <v>0</v>
      </c>
      <c r="F55" s="165">
        <v>0</v>
      </c>
      <c r="G55" s="165">
        <v>0</v>
      </c>
      <c r="H55" s="165">
        <v>0</v>
      </c>
    </row>
    <row r="56" spans="2:9" x14ac:dyDescent="0.15">
      <c r="D56" s="165">
        <v>0</v>
      </c>
      <c r="F56" s="180">
        <v>0</v>
      </c>
      <c r="G56" s="180">
        <v>0</v>
      </c>
      <c r="H56" s="180">
        <v>0</v>
      </c>
    </row>
    <row r="59" spans="2:9" x14ac:dyDescent="0.15">
      <c r="B59" s="167">
        <v>0</v>
      </c>
    </row>
    <row r="61" spans="2:9" x14ac:dyDescent="0.15">
      <c r="C61" s="165">
        <v>0</v>
      </c>
    </row>
    <row r="62" spans="2:9" ht="124" customHeight="1" x14ac:dyDescent="0.15">
      <c r="C62" s="232">
        <v>0</v>
      </c>
      <c r="D62" s="232"/>
      <c r="E62" s="232"/>
      <c r="F62" s="232"/>
      <c r="G62" s="232"/>
      <c r="H62" s="232"/>
      <c r="I62" s="232"/>
    </row>
    <row r="65" spans="3:9" ht="45.5" customHeight="1" x14ac:dyDescent="0.15">
      <c r="C65" s="235">
        <v>0</v>
      </c>
      <c r="D65" s="235"/>
      <c r="E65" s="235"/>
      <c r="F65" s="235"/>
      <c r="G65" s="235"/>
      <c r="H65" s="235"/>
    </row>
    <row r="67" spans="3:9" x14ac:dyDescent="0.15">
      <c r="C67" s="165">
        <v>0</v>
      </c>
    </row>
    <row r="69" spans="3:9" x14ac:dyDescent="0.15">
      <c r="C69" s="167">
        <v>0</v>
      </c>
      <c r="E69" s="165">
        <v>0</v>
      </c>
      <c r="F69" s="165">
        <v>0</v>
      </c>
      <c r="G69" s="165">
        <v>0</v>
      </c>
      <c r="H69" s="165">
        <v>0</v>
      </c>
      <c r="I69" s="165">
        <v>0</v>
      </c>
    </row>
    <row r="70" spans="3:9" x14ac:dyDescent="0.15">
      <c r="C70" s="243">
        <v>0</v>
      </c>
      <c r="D70" s="243"/>
      <c r="G70" s="239">
        <v>1</v>
      </c>
      <c r="H70" s="239">
        <v>1</v>
      </c>
    </row>
    <row r="71" spans="3:9" x14ac:dyDescent="0.15">
      <c r="C71" s="245">
        <v>0</v>
      </c>
      <c r="D71" s="245"/>
      <c r="G71" s="239">
        <v>1</v>
      </c>
      <c r="H71" s="239">
        <v>1</v>
      </c>
    </row>
    <row r="72" spans="3:9" x14ac:dyDescent="0.15">
      <c r="C72" s="244">
        <v>0</v>
      </c>
      <c r="D72" s="244"/>
      <c r="G72" s="239">
        <v>1</v>
      </c>
      <c r="H72" s="239">
        <v>1</v>
      </c>
    </row>
    <row r="73" spans="3:9" x14ac:dyDescent="0.15">
      <c r="C73" s="245">
        <v>0</v>
      </c>
      <c r="D73" s="244"/>
      <c r="G73" s="239">
        <v>1</v>
      </c>
      <c r="H73" s="239">
        <v>1</v>
      </c>
    </row>
    <row r="74" spans="3:9" x14ac:dyDescent="0.15">
      <c r="C74" s="244">
        <v>0</v>
      </c>
      <c r="D74" s="244"/>
      <c r="G74" s="239">
        <v>1</v>
      </c>
      <c r="H74" s="239">
        <v>1</v>
      </c>
    </row>
    <row r="75" spans="3:9" x14ac:dyDescent="0.15">
      <c r="C75" s="244">
        <v>0</v>
      </c>
      <c r="D75" s="244"/>
      <c r="G75" s="239">
        <v>1</v>
      </c>
      <c r="H75" s="239">
        <v>1</v>
      </c>
    </row>
    <row r="76" spans="3:9" x14ac:dyDescent="0.15">
      <c r="C76" s="244">
        <v>0</v>
      </c>
      <c r="D76" s="244"/>
      <c r="G76" s="239">
        <v>1</v>
      </c>
      <c r="H76" s="239">
        <v>1</v>
      </c>
    </row>
    <row r="77" spans="3:9" x14ac:dyDescent="0.15">
      <c r="C77" s="171">
        <v>0</v>
      </c>
      <c r="D77" s="171"/>
      <c r="G77" s="239">
        <v>1</v>
      </c>
      <c r="H77" s="239">
        <v>1</v>
      </c>
    </row>
    <row r="79" spans="3:9" ht="68.5" customHeight="1" x14ac:dyDescent="0.15">
      <c r="C79" s="235">
        <v>0</v>
      </c>
      <c r="D79" s="235"/>
      <c r="E79" s="235"/>
      <c r="F79" s="235"/>
      <c r="G79" s="235"/>
      <c r="H79" s="235"/>
    </row>
    <row r="81" spans="4:8" x14ac:dyDescent="0.15">
      <c r="G81" s="170">
        <v>0</v>
      </c>
      <c r="H81" s="170">
        <v>0</v>
      </c>
    </row>
    <row r="82" spans="4:8" x14ac:dyDescent="0.15">
      <c r="D82" s="165">
        <v>0</v>
      </c>
      <c r="F82" s="165">
        <v>0</v>
      </c>
      <c r="G82" s="180">
        <v>0</v>
      </c>
      <c r="H82" s="180">
        <v>0</v>
      </c>
    </row>
    <row r="83" spans="4:8" x14ac:dyDescent="0.15">
      <c r="F83" s="234">
        <v>0</v>
      </c>
      <c r="G83" s="180">
        <v>0</v>
      </c>
      <c r="H83" s="180">
        <v>0</v>
      </c>
    </row>
    <row r="84" spans="4:8" x14ac:dyDescent="0.15">
      <c r="F84" s="234"/>
      <c r="G84" s="180"/>
      <c r="H84" s="180"/>
    </row>
    <row r="86" spans="4:8" x14ac:dyDescent="0.15">
      <c r="D86" s="165">
        <v>0</v>
      </c>
      <c r="F86" s="165">
        <v>0</v>
      </c>
      <c r="G86" s="180">
        <v>0</v>
      </c>
      <c r="H86" s="180">
        <v>0</v>
      </c>
    </row>
    <row r="87" spans="4:8" x14ac:dyDescent="0.15">
      <c r="F87" s="234">
        <v>0</v>
      </c>
      <c r="G87" s="180">
        <v>0</v>
      </c>
      <c r="H87" s="180">
        <v>0</v>
      </c>
    </row>
    <row r="88" spans="4:8" x14ac:dyDescent="0.15">
      <c r="F88" s="236">
        <v>0</v>
      </c>
      <c r="G88" s="246">
        <v>0</v>
      </c>
      <c r="H88" s="246">
        <v>0</v>
      </c>
    </row>
    <row r="89" spans="4:8" x14ac:dyDescent="0.15">
      <c r="G89" s="180">
        <v>0</v>
      </c>
      <c r="H89" s="180">
        <v>0</v>
      </c>
    </row>
    <row r="90" spans="4:8" x14ac:dyDescent="0.15">
      <c r="G90" s="180"/>
      <c r="H90" s="180"/>
    </row>
    <row r="92" spans="4:8" x14ac:dyDescent="0.15">
      <c r="D92" s="165">
        <v>0</v>
      </c>
      <c r="E92" s="165">
        <v>0</v>
      </c>
      <c r="F92" s="165">
        <v>0</v>
      </c>
    </row>
    <row r="93" spans="4:8" x14ac:dyDescent="0.15">
      <c r="E93" s="165">
        <v>0</v>
      </c>
      <c r="F93" s="165">
        <v>0</v>
      </c>
    </row>
    <row r="94" spans="4:8" x14ac:dyDescent="0.15">
      <c r="E94" s="165">
        <v>0</v>
      </c>
      <c r="F94" s="165">
        <v>0</v>
      </c>
    </row>
    <row r="97" spans="2:12" x14ac:dyDescent="0.15">
      <c r="D97" s="165">
        <v>0</v>
      </c>
    </row>
    <row r="98" spans="2:12" x14ac:dyDescent="0.15">
      <c r="E98" s="165">
        <v>0</v>
      </c>
      <c r="G98" s="180">
        <v>0</v>
      </c>
      <c r="H98" s="180">
        <v>0</v>
      </c>
    </row>
    <row r="99" spans="2:12" x14ac:dyDescent="0.15">
      <c r="E99" s="234">
        <v>0</v>
      </c>
      <c r="G99" s="237">
        <v>0</v>
      </c>
      <c r="H99" s="237">
        <v>0</v>
      </c>
    </row>
    <row r="102" spans="2:12" x14ac:dyDescent="0.15">
      <c r="B102" s="167">
        <v>0</v>
      </c>
    </row>
    <row r="103" spans="2:12" x14ac:dyDescent="0.15">
      <c r="C103" s="165">
        <v>0</v>
      </c>
      <c r="K103" s="165">
        <v>0</v>
      </c>
    </row>
    <row r="104" spans="2:12" x14ac:dyDescent="0.15">
      <c r="C104" s="167">
        <v>0</v>
      </c>
      <c r="D104" s="167"/>
      <c r="E104" s="167">
        <v>0</v>
      </c>
      <c r="F104" s="167">
        <v>0</v>
      </c>
      <c r="G104" s="167">
        <v>0</v>
      </c>
      <c r="H104" s="167">
        <v>0</v>
      </c>
      <c r="I104" s="167">
        <v>0</v>
      </c>
      <c r="K104" s="167">
        <v>0</v>
      </c>
    </row>
    <row r="105" spans="2:12" x14ac:dyDescent="0.15">
      <c r="C105" s="165">
        <v>0</v>
      </c>
      <c r="D105" s="165">
        <v>0</v>
      </c>
      <c r="E105" s="239"/>
      <c r="F105" s="239"/>
      <c r="G105" s="239">
        <v>1</v>
      </c>
      <c r="H105" s="239">
        <v>1</v>
      </c>
      <c r="I105" s="239"/>
    </row>
    <row r="106" spans="2:12" x14ac:dyDescent="0.15">
      <c r="C106" s="238">
        <v>0</v>
      </c>
      <c r="D106" s="165">
        <v>0</v>
      </c>
      <c r="E106" s="239"/>
      <c r="F106" s="239"/>
      <c r="G106" s="239">
        <v>1</v>
      </c>
      <c r="H106" s="239">
        <v>1</v>
      </c>
      <c r="I106" s="239"/>
      <c r="K106" s="165">
        <v>0</v>
      </c>
      <c r="L106" s="165">
        <v>0</v>
      </c>
    </row>
    <row r="107" spans="2:12" x14ac:dyDescent="0.15">
      <c r="C107" s="165">
        <v>0</v>
      </c>
      <c r="D107" s="165">
        <v>0</v>
      </c>
      <c r="E107" s="239"/>
      <c r="F107" s="239"/>
      <c r="G107" s="239">
        <v>1</v>
      </c>
      <c r="H107" s="239">
        <v>1</v>
      </c>
      <c r="I107" s="239"/>
      <c r="K107" s="165">
        <v>0</v>
      </c>
      <c r="L107" s="165">
        <v>0</v>
      </c>
    </row>
    <row r="108" spans="2:12" x14ac:dyDescent="0.15">
      <c r="C108" s="238">
        <v>0</v>
      </c>
      <c r="D108" s="165">
        <v>0</v>
      </c>
      <c r="G108" s="239">
        <v>1</v>
      </c>
      <c r="H108" s="239">
        <v>1</v>
      </c>
      <c r="I108" s="239"/>
      <c r="K108" s="238">
        <v>0</v>
      </c>
      <c r="L108" s="165">
        <v>0</v>
      </c>
    </row>
    <row r="109" spans="2:12" x14ac:dyDescent="0.15">
      <c r="C109" s="165">
        <v>0</v>
      </c>
      <c r="D109" s="165">
        <v>0</v>
      </c>
      <c r="G109" s="239">
        <v>1</v>
      </c>
      <c r="H109" s="239">
        <v>1</v>
      </c>
      <c r="I109" s="239"/>
      <c r="K109" s="238">
        <v>0</v>
      </c>
      <c r="L109" s="165">
        <v>0</v>
      </c>
    </row>
    <row r="110" spans="2:12" x14ac:dyDescent="0.15">
      <c r="K110" s="238">
        <v>0</v>
      </c>
      <c r="L110" s="165">
        <v>0</v>
      </c>
    </row>
    <row r="111" spans="2:12" x14ac:dyDescent="0.15">
      <c r="C111" s="165">
        <v>0</v>
      </c>
      <c r="K111" s="238"/>
    </row>
    <row r="112" spans="2:12" x14ac:dyDescent="0.15">
      <c r="C112" s="247">
        <v>5</v>
      </c>
      <c r="D112" s="165">
        <v>0</v>
      </c>
      <c r="K112" s="238">
        <v>0</v>
      </c>
      <c r="L112" s="165">
        <v>0</v>
      </c>
    </row>
    <row r="113" spans="2:12" x14ac:dyDescent="0.15">
      <c r="K113" s="165">
        <v>0</v>
      </c>
      <c r="L113" s="165">
        <v>0</v>
      </c>
    </row>
    <row r="114" spans="2:12" x14ac:dyDescent="0.15">
      <c r="B114" s="167">
        <v>0</v>
      </c>
      <c r="K114" s="165">
        <v>0</v>
      </c>
      <c r="L114" s="165">
        <v>0</v>
      </c>
    </row>
    <row r="115" spans="2:12" x14ac:dyDescent="0.15">
      <c r="D115" s="238">
        <v>0</v>
      </c>
    </row>
    <row r="116" spans="2:12" x14ac:dyDescent="0.15">
      <c r="C116" s="165">
        <v>0</v>
      </c>
      <c r="L116" s="165">
        <v>0</v>
      </c>
    </row>
    <row r="117" spans="2:12" x14ac:dyDescent="0.15">
      <c r="C117" s="165">
        <v>0</v>
      </c>
    </row>
    <row r="118" spans="2:12" x14ac:dyDescent="0.15">
      <c r="C118" s="165">
        <v>0</v>
      </c>
    </row>
    <row r="120" spans="2:12" x14ac:dyDescent="0.15">
      <c r="C120" s="165">
        <v>0</v>
      </c>
    </row>
    <row r="122" spans="2:12" x14ac:dyDescent="0.15">
      <c r="C122" s="165">
        <v>0</v>
      </c>
      <c r="D122" s="239">
        <v>1</v>
      </c>
      <c r="E122" s="239"/>
      <c r="F122" s="239">
        <v>0</v>
      </c>
      <c r="G122" s="239"/>
      <c r="H122" s="239">
        <v>1</v>
      </c>
    </row>
    <row r="123" spans="2:12" x14ac:dyDescent="0.15">
      <c r="C123" s="165">
        <v>0</v>
      </c>
      <c r="D123" s="239">
        <v>1</v>
      </c>
      <c r="E123" s="239"/>
      <c r="F123" s="239">
        <v>0</v>
      </c>
      <c r="G123" s="239"/>
      <c r="H123" s="239">
        <v>1</v>
      </c>
    </row>
    <row r="124" spans="2:12" x14ac:dyDescent="0.15">
      <c r="C124" s="165">
        <v>0</v>
      </c>
      <c r="D124" s="239">
        <v>1</v>
      </c>
      <c r="E124" s="239"/>
      <c r="F124" s="239">
        <v>0</v>
      </c>
      <c r="G124" s="239"/>
      <c r="H124" s="239">
        <v>1</v>
      </c>
    </row>
    <row r="125" spans="2:12" x14ac:dyDescent="0.15">
      <c r="C125" s="165">
        <v>0</v>
      </c>
      <c r="D125" s="239">
        <v>1</v>
      </c>
      <c r="E125" s="239"/>
      <c r="F125" s="239"/>
      <c r="G125" s="239"/>
      <c r="H125" s="239"/>
    </row>
    <row r="126" spans="2:12" x14ac:dyDescent="0.15">
      <c r="D126" s="239"/>
      <c r="E126" s="239"/>
      <c r="F126" s="239"/>
      <c r="G126" s="239"/>
      <c r="H126" s="239"/>
    </row>
    <row r="127" spans="2:12" x14ac:dyDescent="0.15">
      <c r="C127" s="165">
        <v>0</v>
      </c>
      <c r="D127" s="239">
        <v>1</v>
      </c>
      <c r="E127" s="239"/>
      <c r="F127" s="239"/>
      <c r="G127" s="239"/>
      <c r="H127" s="239"/>
    </row>
    <row r="128" spans="2:12" x14ac:dyDescent="0.15">
      <c r="C128" s="165">
        <v>0</v>
      </c>
      <c r="D128" s="239">
        <v>1</v>
      </c>
      <c r="E128" s="239"/>
      <c r="F128" s="239"/>
      <c r="G128" s="239"/>
      <c r="H128" s="239"/>
    </row>
    <row r="129" spans="2:8" x14ac:dyDescent="0.15">
      <c r="C129" s="165">
        <v>0</v>
      </c>
      <c r="D129" s="239">
        <v>1</v>
      </c>
      <c r="E129" s="239"/>
      <c r="F129" s="239"/>
      <c r="G129" s="239"/>
      <c r="H129" s="239"/>
    </row>
    <row r="130" spans="2:8" x14ac:dyDescent="0.15">
      <c r="C130" s="165">
        <v>0</v>
      </c>
      <c r="D130" s="239">
        <v>1</v>
      </c>
      <c r="E130" s="239"/>
      <c r="F130" s="239"/>
      <c r="G130" s="239"/>
      <c r="H130" s="239"/>
    </row>
    <row r="132" spans="2:8" x14ac:dyDescent="0.15">
      <c r="C132" s="167">
        <v>0</v>
      </c>
      <c r="E132" s="165">
        <v>0</v>
      </c>
      <c r="F132" s="165">
        <v>0</v>
      </c>
      <c r="G132" s="167">
        <v>0</v>
      </c>
      <c r="H132" s="167">
        <v>0</v>
      </c>
    </row>
    <row r="133" spans="2:8" x14ac:dyDescent="0.15">
      <c r="C133" s="165">
        <v>0</v>
      </c>
      <c r="G133" s="239">
        <v>1</v>
      </c>
      <c r="H133" s="239">
        <v>1</v>
      </c>
    </row>
    <row r="134" spans="2:8" x14ac:dyDescent="0.15">
      <c r="C134" s="165">
        <v>0</v>
      </c>
      <c r="G134" s="239">
        <v>1</v>
      </c>
      <c r="H134" s="239">
        <v>1</v>
      </c>
    </row>
    <row r="135" spans="2:8" x14ac:dyDescent="0.15">
      <c r="C135" s="165">
        <v>0</v>
      </c>
      <c r="G135" s="239">
        <v>1</v>
      </c>
      <c r="H135" s="239">
        <v>1</v>
      </c>
    </row>
    <row r="136" spans="2:8" x14ac:dyDescent="0.15">
      <c r="C136" s="168">
        <v>0</v>
      </c>
      <c r="G136" s="239">
        <v>1</v>
      </c>
      <c r="H136" s="239">
        <v>1</v>
      </c>
    </row>
    <row r="139" spans="2:8" x14ac:dyDescent="0.15">
      <c r="B139" s="167">
        <v>0</v>
      </c>
    </row>
    <row r="141" spans="2:8" x14ac:dyDescent="0.15">
      <c r="C141" s="165">
        <v>0</v>
      </c>
    </row>
    <row r="142" spans="2:8" x14ac:dyDescent="0.15">
      <c r="C142" s="165">
        <v>0</v>
      </c>
    </row>
    <row r="144" spans="2:8" x14ac:dyDescent="0.15">
      <c r="C144" s="165">
        <v>0</v>
      </c>
      <c r="E144" s="165">
        <v>0</v>
      </c>
      <c r="F144" s="165">
        <v>0</v>
      </c>
      <c r="G144" s="248">
        <v>0</v>
      </c>
      <c r="H144" s="248">
        <v>0</v>
      </c>
    </row>
    <row r="145" spans="2:8" x14ac:dyDescent="0.15">
      <c r="C145" s="165">
        <v>0</v>
      </c>
      <c r="G145" s="239">
        <v>1</v>
      </c>
      <c r="H145" s="239">
        <v>1</v>
      </c>
    </row>
    <row r="148" spans="2:8" x14ac:dyDescent="0.15">
      <c r="B148" s="167">
        <v>0</v>
      </c>
    </row>
    <row r="149" spans="2:8" x14ac:dyDescent="0.15">
      <c r="B149" s="167"/>
      <c r="C149" s="165">
        <v>0</v>
      </c>
    </row>
    <row r="151" spans="2:8" x14ac:dyDescent="0.15">
      <c r="C151" s="165">
        <v>0</v>
      </c>
      <c r="E151" s="165">
        <v>0</v>
      </c>
      <c r="F151" s="165">
        <v>0</v>
      </c>
      <c r="G151" s="167">
        <v>0</v>
      </c>
      <c r="H151" s="167">
        <v>0</v>
      </c>
    </row>
    <row r="152" spans="2:8" x14ac:dyDescent="0.15">
      <c r="C152" s="165">
        <v>0</v>
      </c>
      <c r="G152" s="239">
        <v>1</v>
      </c>
      <c r="H152" s="239">
        <v>1</v>
      </c>
    </row>
    <row r="153" spans="2:8" x14ac:dyDescent="0.15">
      <c r="C153" s="165">
        <v>0</v>
      </c>
      <c r="G153" s="239">
        <v>1</v>
      </c>
      <c r="H153" s="239">
        <v>1</v>
      </c>
    </row>
    <row r="154" spans="2:8" x14ac:dyDescent="0.15">
      <c r="C154" s="165">
        <v>0</v>
      </c>
      <c r="G154" s="239">
        <v>1</v>
      </c>
      <c r="H154" s="239">
        <v>1</v>
      </c>
    </row>
    <row r="155" spans="2:8" x14ac:dyDescent="0.15">
      <c r="C155" s="165">
        <v>0</v>
      </c>
      <c r="G155" s="239">
        <v>1</v>
      </c>
      <c r="H155" s="239">
        <v>1</v>
      </c>
    </row>
    <row r="156" spans="2:8" x14ac:dyDescent="0.15">
      <c r="C156" s="165">
        <v>0</v>
      </c>
      <c r="G156" s="239">
        <v>1</v>
      </c>
      <c r="H156" s="239">
        <v>1</v>
      </c>
    </row>
    <row r="157" spans="2:8" x14ac:dyDescent="0.15">
      <c r="C157" s="165">
        <v>0</v>
      </c>
      <c r="G157" s="239">
        <v>1</v>
      </c>
      <c r="H157" s="239">
        <v>1</v>
      </c>
    </row>
    <row r="158" spans="2:8" x14ac:dyDescent="0.15">
      <c r="C158" s="165">
        <v>0</v>
      </c>
      <c r="G158" s="239">
        <v>1</v>
      </c>
      <c r="H158" s="239">
        <v>1</v>
      </c>
    </row>
    <row r="159" spans="2:8" x14ac:dyDescent="0.15">
      <c r="C159" s="165">
        <v>0</v>
      </c>
      <c r="G159" s="239">
        <v>1</v>
      </c>
      <c r="H159" s="239">
        <v>1</v>
      </c>
    </row>
    <row r="161" spans="2:8" ht="45" customHeight="1" x14ac:dyDescent="0.15">
      <c r="C161" s="232">
        <v>0</v>
      </c>
      <c r="D161" s="232"/>
      <c r="E161" s="232"/>
      <c r="F161" s="232"/>
      <c r="G161" s="232"/>
      <c r="H161" s="232"/>
    </row>
    <row r="162" spans="2:8" x14ac:dyDescent="0.15">
      <c r="C162" s="165">
        <v>0</v>
      </c>
      <c r="D162" s="165">
        <v>0</v>
      </c>
      <c r="E162" s="239">
        <v>0</v>
      </c>
    </row>
    <row r="163" spans="2:8" x14ac:dyDescent="0.15">
      <c r="D163" s="234">
        <v>0</v>
      </c>
      <c r="E163" s="239">
        <v>0</v>
      </c>
      <c r="F163" s="165">
        <v>0</v>
      </c>
    </row>
    <row r="164" spans="2:8" x14ac:dyDescent="0.15">
      <c r="E164" s="239"/>
    </row>
    <row r="165" spans="2:8" x14ac:dyDescent="0.15">
      <c r="D165" s="165">
        <v>0</v>
      </c>
      <c r="E165" s="239">
        <v>0</v>
      </c>
    </row>
    <row r="166" spans="2:8" x14ac:dyDescent="0.15">
      <c r="D166" s="234">
        <v>0</v>
      </c>
      <c r="E166" s="239">
        <v>0</v>
      </c>
      <c r="F166" s="165">
        <v>0</v>
      </c>
    </row>
    <row r="168" spans="2:8" x14ac:dyDescent="0.15">
      <c r="C168" s="165">
        <v>0</v>
      </c>
    </row>
    <row r="169" spans="2:8" x14ac:dyDescent="0.15">
      <c r="D169" s="165">
        <v>0</v>
      </c>
      <c r="E169" s="239">
        <v>0</v>
      </c>
      <c r="G169" s="165">
        <v>0</v>
      </c>
      <c r="H169" s="240">
        <v>0</v>
      </c>
    </row>
    <row r="170" spans="2:8" x14ac:dyDescent="0.15">
      <c r="D170" s="234">
        <v>0</v>
      </c>
      <c r="E170" s="239">
        <v>0</v>
      </c>
      <c r="G170" s="234">
        <v>0</v>
      </c>
      <c r="H170" s="240">
        <v>0</v>
      </c>
    </row>
    <row r="171" spans="2:8" x14ac:dyDescent="0.15">
      <c r="D171" s="165">
        <v>0</v>
      </c>
      <c r="E171" s="239">
        <v>0</v>
      </c>
      <c r="G171" s="165">
        <v>0</v>
      </c>
      <c r="H171" s="240">
        <v>0</v>
      </c>
    </row>
    <row r="172" spans="2:8" x14ac:dyDescent="0.15">
      <c r="D172" s="165">
        <v>0</v>
      </c>
      <c r="E172" s="239">
        <v>0</v>
      </c>
      <c r="G172" s="165">
        <v>0</v>
      </c>
      <c r="H172" s="240">
        <v>0</v>
      </c>
    </row>
    <row r="175" spans="2:8" x14ac:dyDescent="0.15">
      <c r="B175" s="167">
        <v>0</v>
      </c>
    </row>
    <row r="176" spans="2:8" x14ac:dyDescent="0.15">
      <c r="C176" s="165">
        <v>0</v>
      </c>
    </row>
    <row r="177" spans="3:9" ht="34" customHeight="1" x14ac:dyDescent="0.15">
      <c r="C177" s="232">
        <v>0</v>
      </c>
      <c r="D177" s="232"/>
      <c r="E177" s="232"/>
      <c r="F177" s="232"/>
      <c r="G177" s="232"/>
      <c r="H177" s="232"/>
      <c r="I177" s="232"/>
    </row>
    <row r="180" spans="3:9" x14ac:dyDescent="0.15">
      <c r="C180" s="165">
        <v>0</v>
      </c>
      <c r="E180" s="165">
        <v>0</v>
      </c>
      <c r="F180" s="165">
        <v>0</v>
      </c>
      <c r="G180" s="167">
        <v>0</v>
      </c>
      <c r="H180" s="167">
        <v>0</v>
      </c>
    </row>
    <row r="181" spans="3:9" x14ac:dyDescent="0.15">
      <c r="C181" s="165">
        <v>0</v>
      </c>
      <c r="G181" s="239">
        <v>1</v>
      </c>
      <c r="H181" s="239">
        <v>1</v>
      </c>
    </row>
    <row r="182" spans="3:9" x14ac:dyDescent="0.15">
      <c r="C182" s="238">
        <v>0</v>
      </c>
      <c r="G182" s="239">
        <v>1</v>
      </c>
      <c r="H182" s="239">
        <v>1</v>
      </c>
    </row>
    <row r="183" spans="3:9" x14ac:dyDescent="0.15">
      <c r="C183" s="238">
        <v>0</v>
      </c>
      <c r="G183" s="239">
        <v>1</v>
      </c>
      <c r="H183" s="239">
        <v>1</v>
      </c>
    </row>
    <row r="184" spans="3:9" x14ac:dyDescent="0.15">
      <c r="C184" s="165">
        <v>0</v>
      </c>
      <c r="G184" s="239">
        <v>1</v>
      </c>
      <c r="H184" s="239">
        <v>1</v>
      </c>
    </row>
    <row r="185" spans="3:9" x14ac:dyDescent="0.15">
      <c r="C185" s="238">
        <v>0</v>
      </c>
      <c r="G185" s="239">
        <v>1</v>
      </c>
      <c r="H185" s="239">
        <v>1</v>
      </c>
    </row>
    <row r="186" spans="3:9" x14ac:dyDescent="0.15">
      <c r="C186" s="238">
        <v>0</v>
      </c>
      <c r="G186" s="239">
        <v>1</v>
      </c>
      <c r="H186" s="239">
        <v>0</v>
      </c>
    </row>
    <row r="187" spans="3:9" x14ac:dyDescent="0.15">
      <c r="C187" s="238">
        <v>0</v>
      </c>
      <c r="G187" s="239">
        <v>1</v>
      </c>
      <c r="H187" s="239">
        <v>0</v>
      </c>
    </row>
    <row r="188" spans="3:9" x14ac:dyDescent="0.15">
      <c r="C188" s="165">
        <v>0</v>
      </c>
      <c r="G188" s="239">
        <v>1</v>
      </c>
      <c r="H188" s="239">
        <v>1</v>
      </c>
    </row>
  </sheetData>
  <mergeCells count="22">
    <mergeCell ref="C76:D76"/>
    <mergeCell ref="C79:H79"/>
    <mergeCell ref="C161:H161"/>
    <mergeCell ref="C177:I177"/>
    <mergeCell ref="C70:D70"/>
    <mergeCell ref="C71:D71"/>
    <mergeCell ref="C72:D72"/>
    <mergeCell ref="C73:D73"/>
    <mergeCell ref="C74:D74"/>
    <mergeCell ref="C75:D75"/>
    <mergeCell ref="C40:D40"/>
    <mergeCell ref="C41:D41"/>
    <mergeCell ref="C43:I43"/>
    <mergeCell ref="C50:I50"/>
    <mergeCell ref="C62:I62"/>
    <mergeCell ref="C65:H65"/>
    <mergeCell ref="B9:I9"/>
    <mergeCell ref="C16:J16"/>
    <mergeCell ref="C18:J18"/>
    <mergeCell ref="C32:J32"/>
    <mergeCell ref="C37:D37"/>
    <mergeCell ref="C39:D39"/>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5BCA1-6441-584D-A2EF-B87964111954}">
  <sheetPr>
    <tabColor rgb="FF4FADEA"/>
  </sheetPr>
  <dimension ref="A1:L188"/>
  <sheetViews>
    <sheetView workbookViewId="0">
      <selection activeCell="G22" sqref="G22"/>
    </sheetView>
  </sheetViews>
  <sheetFormatPr baseColWidth="10" defaultColWidth="8" defaultRowHeight="9" x14ac:dyDescent="0.15"/>
  <cols>
    <col min="1" max="1" width="1" style="165" customWidth="1"/>
    <col min="2" max="2" width="9.83203125" style="165" customWidth="1"/>
    <col min="3" max="3" width="18.5" style="165" customWidth="1"/>
    <col min="4" max="4" width="14.1640625" style="165" customWidth="1"/>
    <col min="5" max="5" width="9.6640625" style="165" customWidth="1"/>
    <col min="6" max="6" width="13.1640625" style="165" customWidth="1"/>
    <col min="7" max="8" width="13.5" style="165" customWidth="1"/>
    <col min="9" max="9" width="12.5" style="165" customWidth="1"/>
    <col min="10" max="10" width="9" style="165" customWidth="1"/>
    <col min="11" max="11" width="21.6640625" style="165" customWidth="1"/>
    <col min="12" max="12" width="118.5" style="165" bestFit="1" customWidth="1"/>
    <col min="13" max="16384" width="8" style="165"/>
  </cols>
  <sheetData>
    <row r="1" spans="1:10" s="166" customFormat="1" x14ac:dyDescent="0.15">
      <c r="I1" s="166" t="s">
        <v>501</v>
      </c>
    </row>
    <row r="2" spans="1:10" s="166" customFormat="1" x14ac:dyDescent="0.15">
      <c r="A2" s="181">
        <f ca="1">IF('Merchandiser Budget'!$D$2="DRAGGING CELLS IS NOT PERMITTED. PLEASE UNDO LAST ACTION!!",0,IF('Merchandiser Budget'!$P$1&lt;&gt;"Feedback OFF",IF(Scoreboard!$F$23="",SUMIFS('Merchandiser BudgetPT'!A3:$AL$188, 'Merchandiser BudgetPT'!A3:$AL$188, "&gt;0", 'Merchandiser BudgetSC'!A3:$AL$188, "PerfectMsg")+ABS(SUMIFS('Merchandiser BudgetPT'!A3:$AL$188, 'Merchandiser BudgetPT'!A3:$AL$188, "&lt;0", 'Merchandiser BudgetSC'!A3:$AL$188, "PerfectMsg")),0),0))</f>
        <v>0</v>
      </c>
      <c r="B2" s="181">
        <f>SUMIF('Merchandiser BudgetPT'!A3:$AL$188,"&gt;0")</f>
        <v>105</v>
      </c>
    </row>
    <row r="3" spans="1:10" ht="6" customHeight="1" x14ac:dyDescent="0.15"/>
    <row r="4" spans="1:10" x14ac:dyDescent="0.15">
      <c r="B4" s="167">
        <v>0</v>
      </c>
    </row>
    <row r="5" spans="1:10" x14ac:dyDescent="0.15">
      <c r="B5" s="167">
        <v>0</v>
      </c>
    </row>
    <row r="6" spans="1:10" x14ac:dyDescent="0.15">
      <c r="B6" s="165">
        <v>0</v>
      </c>
    </row>
    <row r="7" spans="1:10" x14ac:dyDescent="0.15">
      <c r="B7" s="230">
        <v>0</v>
      </c>
    </row>
    <row r="9" spans="1:10" x14ac:dyDescent="0.15">
      <c r="B9" s="175">
        <v>0</v>
      </c>
      <c r="C9" s="231"/>
      <c r="D9" s="231"/>
      <c r="E9" s="231"/>
      <c r="F9" s="231"/>
      <c r="G9" s="231"/>
      <c r="H9" s="231"/>
      <c r="I9" s="231"/>
    </row>
    <row r="11" spans="1:10" x14ac:dyDescent="0.15">
      <c r="B11" s="165">
        <v>0</v>
      </c>
      <c r="C11" s="165">
        <v>0</v>
      </c>
    </row>
    <row r="13" spans="1:10" x14ac:dyDescent="0.15">
      <c r="B13" s="167">
        <v>0</v>
      </c>
    </row>
    <row r="15" spans="1:10" x14ac:dyDescent="0.15">
      <c r="C15" s="165">
        <v>0</v>
      </c>
    </row>
    <row r="16" spans="1:10" ht="33.5" customHeight="1" x14ac:dyDescent="0.15">
      <c r="C16" s="232">
        <v>0</v>
      </c>
      <c r="D16" s="232"/>
      <c r="E16" s="232"/>
      <c r="F16" s="232"/>
      <c r="G16" s="232"/>
      <c r="H16" s="232"/>
      <c r="I16" s="232"/>
      <c r="J16" s="232"/>
    </row>
    <row r="18" spans="2:10" ht="29.5" customHeight="1" x14ac:dyDescent="0.15">
      <c r="C18" s="232">
        <v>0</v>
      </c>
      <c r="D18" s="232"/>
      <c r="E18" s="232"/>
      <c r="F18" s="232"/>
      <c r="G18" s="232"/>
      <c r="H18" s="232"/>
      <c r="I18" s="232"/>
      <c r="J18" s="232"/>
    </row>
    <row r="21" spans="2:10" x14ac:dyDescent="0.15">
      <c r="C21" s="167">
        <v>0</v>
      </c>
      <c r="D21" s="167">
        <v>0</v>
      </c>
      <c r="E21" s="167">
        <v>0</v>
      </c>
      <c r="F21" s="167">
        <v>0</v>
      </c>
      <c r="G21" s="167">
        <v>0</v>
      </c>
      <c r="H21" s="167">
        <v>0</v>
      </c>
      <c r="I21" s="167">
        <v>0</v>
      </c>
    </row>
    <row r="22" spans="2:10" x14ac:dyDescent="0.15">
      <c r="C22" s="165">
        <v>0</v>
      </c>
      <c r="D22" s="241"/>
      <c r="E22" s="239"/>
      <c r="F22" s="239"/>
      <c r="G22" s="239" t="str">
        <f ca="1">_xlfn.IFS(ISBLANK('Merchandiser Budget'!G22),"",IF(NOT(ISNA('#_Merchandiser Budget'!G22)),IF(ISNA('Merchandiser Budget'!G22),TRUE,FALSE),FALSE),"StuNAMsg",IF(AND(ISNA('#_Merchandiser Budget'!G22),ISNA('Merchandiser Budget'!G22)),TRUE,FALSE),"PerfectMsg",IF(NOT(ISERROR('#_Merchandiser Budget'!G22)),IF(ISERROR('Merchandiser Budget'!G22),TRUE,FALSE),FALSE),"StuErrorMsg",IF(TYPE('#_Merchandiser Budget'!G22)&lt;&gt;TYPE('Merchandiser Budget'!G22),TRUE,FALSE),"WrongTypeMsg",IF(_xlfn.ISFORMULA('#_Merchandiser Budget'!G22),IF(NOT(_xlfn.ISFORMULA('Merchandiser Budget'!G22)),TRUE),FALSE),"MissingFormulaMsg",IF(NOT(AND(ISNUMBER(FIND("[",_xlfn.FORMULATEXT('#_Merchandiser Budget'!G22))),ISNUMBER(FIND("!",_xlfn.FORMULATEXT('#_Merchandiser Budget'!G22))))),AND(ISNUMBER(FIND("[",_xlfn.FORMULATEXT('Merchandiser Budget'!G22))),ISNUMBER(FIND("!",_xlfn.FORMULATEXT('Merchandiser Budget'!G22)))),FALSE),"ExternalRefsMsg",IF(ISNUMBER('#_Merchandiser Budget'!G22),IF(ABS('#_Merchandiser Budget'!G22-'Merchandiser Budget'!G22)&gt;0.00001,TRUE,FALSE),IF('#_Merchandiser Budget'!G22&lt;&gt;'Merchandiser Budget'!G22,TRUE,FALSE)),IF(ISNUMBER('#_Merchandiser Budget'!G22),IF('#_Merchandiser Budget'!G22&gt;'Merchandiser Budget'!G22,"TooLow","TooHigh"),"WrongAnswer"),NOT(_xlfn.ISFORMULA('#_Merchandiser Budget'!G22)),"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Budget'!G22),_xlfn.FORMULATEXT('Merchandiser Budget'!G22),'Merchandiser Budget'!G22),"9","#"),"8","#"),"7","#"),"6","#"),"5","#"),"4","#"),"3","#"),"2","#"),"1","#"),"0","#"),"$",""),"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Budget'!G22),_xlfn.FORMULATEXT('Merchandiser Budget'!G22),'Merchandiser Budget'!G22),"9","#"),"8","#"),"7","#"),"6","#"),"5","#"),"4","#"),"3","#"),"2","#"),"1","#"),"0","#"),"$",""),"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Budget'!G22),_xlfn.FORMULATEXT('#_Merchandiser Budget'!G22),'#_Merchandiser Budget'!G22),"9","#"),"8","#"),"7","#"),"6","#"),"5","#"),"4","#"),"3","#"),"2","#"),"1","#"),"0","#"),"$",""),"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Budget'!G22),_xlfn.FORMULATEXT('#_Merchandiser Budget'!G22),'#_Merchandiser Budget'!G22),"9","#"),"8","#"),"7","#"),"6","#"),"5","#"),"4","#"),"3","#"),"2","#"),"1","#"),"0","#"),"$","")," ",""),",","@"),"&gt;","@"),"&lt;","@"),"=","@"),")","@"),"(","@"),"^","@"),"/","@"),"+","@"),"*","@"),"-","@"),"@#","")))/2,TRUE,FALSE),"HardCodeMsg",IF(LEN(IF(_xlfn.ISFORMULA('Merchandiser Budget'!G22),_xlfn.FORMULATEXT('Merchandiser Budget'!G22),'Merchandiser Budget'!G22))-LEN(SUBSTITUTE(IF(_xlfn.ISFORMULA('Merchandiser Budget'!G22),_xlfn.FORMULATEXT('Merchandiser Budget'!G22),'Merchandiser Budget'!G22),"""",""))&gt;LEN(IF(_xlfn.ISFORMULA('#_Merchandiser Budget'!G22),_xlfn.FORMULATEXT('#_Merchandiser Budget'!G22),'#_Merchandiser Budget'!G22))-LEN(SUBSTITUTE(IF(_xlfn.ISFORMULA('#_Merchandiser Budget'!G22),_xlfn.FORMULATEXT('#_Merchandiser Budget'!G22),'#_Merchandiser Budget'!G22),"""","")),TRUE,FALSE),"HardQuoteMsg",IF(LEN(IF(_xlfn.ISFORMULA('Merchandiser Budget'!G22),_xlfn.FORMULATEXT('Merchandiser Budget'!G22),'Merchandiser Budget'!G22))-LEN(SUBSTITUTE(IF(_xlfn.ISFORMULA('Merchandiser Budget'!G22),_xlfn.FORMULATEXT('Merchandiser Budget'!G22),'Merchandiser Budget'!G22),"$",""))&lt;0.5*(LEN(IF(_xlfn.ISFORMULA('#_Merchandiser Budget'!G22),_xlfn.FORMULATEXT('#_Merchandiser Budget'!G22),'#_Merchandiser Budget'!G22))-LEN(SUBSTITUTE(IF(_xlfn.ISFORMULA('#_Merchandiser Budget'!G22),_xlfn.FORMULATEXT('#_Merchandiser Budget'!G22),'#_Merchandiser Budget'!G22),"$",""))),TRUE,FALSE),"MissingAbsMsg",TRUE,"PerfectMsg")</f>
        <v/>
      </c>
      <c r="H22" s="239" t="str">
        <f ca="1">_xlfn.IFS(ISBLANK('Merchandiser Budget'!H22),"",IF(NOT(ISNA('#_Merchandiser Budget'!H22)),IF(ISNA('Merchandiser Budget'!H22),TRUE,FALSE),FALSE),"StuNAMsg",IF(AND(ISNA('#_Merchandiser Budget'!H22),ISNA('Merchandiser Budget'!H22)),TRUE,FALSE),"PerfectMsg",IF(NOT(ISERROR('#_Merchandiser Budget'!H22)),IF(ISERROR('Merchandiser Budget'!H22),TRUE,FALSE),FALSE),"StuErrorMsg",IF(TYPE('#_Merchandiser Budget'!H22)&lt;&gt;TYPE('Merchandiser Budget'!H22),TRUE,FALSE),"WrongTypeMsg",IF(_xlfn.ISFORMULA('#_Merchandiser Budget'!H22),IF(NOT(_xlfn.ISFORMULA('Merchandiser Budget'!H22)),TRUE),FALSE),"MissingFormulaMsg",IF(NOT(AND(ISNUMBER(FIND("[",_xlfn.FORMULATEXT('#_Merchandiser Budget'!H22))),ISNUMBER(FIND("!",_xlfn.FORMULATEXT('#_Merchandiser Budget'!H22))))),AND(ISNUMBER(FIND("[",_xlfn.FORMULATEXT('Merchandiser Budget'!H22))),ISNUMBER(FIND("!",_xlfn.FORMULATEXT('Merchandiser Budget'!H22)))),FALSE),"ExternalRefsMsg",IF(ISNUMBER('#_Merchandiser Budget'!H22),IF(ABS('#_Merchandiser Budget'!H22-'Merchandiser Budget'!H22)&gt;0.00001,TRUE,FALSE),IF('#_Merchandiser Budget'!H22&lt;&gt;'Merchandiser Budget'!H22,TRUE,FALSE)),IF(ISNUMBER('#_Merchandiser Budget'!H22),IF('#_Merchandiser Budget'!H22&gt;'Merchandiser Budget'!H22,"TooLow","TooHigh"),"WrongAnswer"),NOT(_xlfn.ISFORMULA('#_Merchandiser Budget'!H22)),"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Budget'!H22),_xlfn.FORMULATEXT('Merchandiser Budget'!H22),'Merchandiser Budget'!H22),"9","#"),"8","#"),"7","#"),"6","#"),"5","#"),"4","#"),"3","#"),"2","#"),"1","#"),"0","#"),"$",""),"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Budget'!H22),_xlfn.FORMULATEXT('Merchandiser Budget'!H22),'Merchandiser Budget'!H22),"9","#"),"8","#"),"7","#"),"6","#"),"5","#"),"4","#"),"3","#"),"2","#"),"1","#"),"0","#"),"$",""),"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Budget'!H22),_xlfn.FORMULATEXT('#_Merchandiser Budget'!H22),'#_Merchandiser Budget'!H22),"9","#"),"8","#"),"7","#"),"6","#"),"5","#"),"4","#"),"3","#"),"2","#"),"1","#"),"0","#"),"$",""),"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Budget'!H22),_xlfn.FORMULATEXT('#_Merchandiser Budget'!H22),'#_Merchandiser Budget'!H22),"9","#"),"8","#"),"7","#"),"6","#"),"5","#"),"4","#"),"3","#"),"2","#"),"1","#"),"0","#"),"$","")," ",""),",","@"),"&gt;","@"),"&lt;","@"),"=","@"),")","@"),"(","@"),"^","@"),"/","@"),"+","@"),"*","@"),"-","@"),"@#","")))/2,TRUE,FALSE),"HardCodeMsg",IF(LEN(IF(_xlfn.ISFORMULA('Merchandiser Budget'!H22),_xlfn.FORMULATEXT('Merchandiser Budget'!H22),'Merchandiser Budget'!H22))-LEN(SUBSTITUTE(IF(_xlfn.ISFORMULA('Merchandiser Budget'!H22),_xlfn.FORMULATEXT('Merchandiser Budget'!H22),'Merchandiser Budget'!H22),"""",""))&gt;LEN(IF(_xlfn.ISFORMULA('#_Merchandiser Budget'!H22),_xlfn.FORMULATEXT('#_Merchandiser Budget'!H22),'#_Merchandiser Budget'!H22))-LEN(SUBSTITUTE(IF(_xlfn.ISFORMULA('#_Merchandiser Budget'!H22),_xlfn.FORMULATEXT('#_Merchandiser Budget'!H22),'#_Merchandiser Budget'!H22),"""","")),TRUE,FALSE),"HardQuoteMsg",IF(LEN(IF(_xlfn.ISFORMULA('Merchandiser Budget'!H22),_xlfn.FORMULATEXT('Merchandiser Budget'!H22),'Merchandiser Budget'!H22))-LEN(SUBSTITUTE(IF(_xlfn.ISFORMULA('Merchandiser Budget'!H22),_xlfn.FORMULATEXT('Merchandiser Budget'!H22),'Merchandiser Budget'!H22),"$",""))&lt;0.5*(LEN(IF(_xlfn.ISFORMULA('#_Merchandiser Budget'!H22),_xlfn.FORMULATEXT('#_Merchandiser Budget'!H22),'#_Merchandiser Budget'!H22))-LEN(SUBSTITUTE(IF(_xlfn.ISFORMULA('#_Merchandiser Budget'!H22),_xlfn.FORMULATEXT('#_Merchandiser Budget'!H22),'#_Merchandiser Budget'!H22),"$",""))),TRUE,FALSE),"MissingAbsMsg",TRUE,"PerfectMsg")</f>
        <v/>
      </c>
      <c r="I22" s="239"/>
    </row>
    <row r="23" spans="2:10" x14ac:dyDescent="0.15">
      <c r="C23" s="165">
        <v>0</v>
      </c>
      <c r="D23" s="241"/>
      <c r="E23" s="239"/>
      <c r="F23" s="239"/>
      <c r="G23" s="239" t="str">
        <f ca="1">_xlfn.IFS(ISBLANK('Merchandiser Budget'!G23),"",IF(NOT(ISNA('#_Merchandiser Budget'!G23)),IF(ISNA('Merchandiser Budget'!G23),TRUE,FALSE),FALSE),"StuNAMsg",IF(AND(ISNA('#_Merchandiser Budget'!G23),ISNA('Merchandiser Budget'!G23)),TRUE,FALSE),"PerfectMsg",IF(NOT(ISERROR('#_Merchandiser Budget'!G23)),IF(ISERROR('Merchandiser Budget'!G23),TRUE,FALSE),FALSE),"StuErrorMsg",IF(TYPE('#_Merchandiser Budget'!G23)&lt;&gt;TYPE('Merchandiser Budget'!G23),TRUE,FALSE),"WrongTypeMsg",IF(_xlfn.ISFORMULA('#_Merchandiser Budget'!G23),IF(NOT(_xlfn.ISFORMULA('Merchandiser Budget'!G23)),TRUE),FALSE),"MissingFormulaMsg",IF(NOT(AND(ISNUMBER(FIND("[",_xlfn.FORMULATEXT('#_Merchandiser Budget'!G23))),ISNUMBER(FIND("!",_xlfn.FORMULATEXT('#_Merchandiser Budget'!G23))))),AND(ISNUMBER(FIND("[",_xlfn.FORMULATEXT('Merchandiser Budget'!G23))),ISNUMBER(FIND("!",_xlfn.FORMULATEXT('Merchandiser Budget'!G23)))),FALSE),"ExternalRefsMsg",IF(ISNUMBER('#_Merchandiser Budget'!G23),IF(ABS('#_Merchandiser Budget'!G23-'Merchandiser Budget'!G23)&gt;0.00001,TRUE,FALSE),IF('#_Merchandiser Budget'!G23&lt;&gt;'Merchandiser Budget'!G23,TRUE,FALSE)),IF(ISNUMBER('#_Merchandiser Budget'!G23),IF('#_Merchandiser Budget'!G23&gt;'Merchandiser Budget'!G23,"TooLow","TooHigh"),"WrongAnswer"),NOT(_xlfn.ISFORMULA('#_Merchandiser Budget'!G23)),"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Budget'!G23),_xlfn.FORMULATEXT('Merchandiser Budget'!G23),'Merchandiser Budget'!G23),"9","#"),"8","#"),"7","#"),"6","#"),"5","#"),"4","#"),"3","#"),"2","#"),"1","#"),"0","#"),"$",""),"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Budget'!G23),_xlfn.FORMULATEXT('Merchandiser Budget'!G23),'Merchandiser Budget'!G23),"9","#"),"8","#"),"7","#"),"6","#"),"5","#"),"4","#"),"3","#"),"2","#"),"1","#"),"0","#"),"$",""),"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Budget'!G23),_xlfn.FORMULATEXT('#_Merchandiser Budget'!G23),'#_Merchandiser Budget'!G23),"9","#"),"8","#"),"7","#"),"6","#"),"5","#"),"4","#"),"3","#"),"2","#"),"1","#"),"0","#"),"$",""),"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Budget'!G23),_xlfn.FORMULATEXT('#_Merchandiser Budget'!G23),'#_Merchandiser Budget'!G23),"9","#"),"8","#"),"7","#"),"6","#"),"5","#"),"4","#"),"3","#"),"2","#"),"1","#"),"0","#"),"$","")," ",""),",","@"),"&gt;","@"),"&lt;","@"),"=","@"),")","@"),"(","@"),"^","@"),"/","@"),"+","@"),"*","@"),"-","@"),"@#","")))/2,TRUE,FALSE),"HardCodeMsg",IF(LEN(IF(_xlfn.ISFORMULA('Merchandiser Budget'!G23),_xlfn.FORMULATEXT('Merchandiser Budget'!G23),'Merchandiser Budget'!G23))-LEN(SUBSTITUTE(IF(_xlfn.ISFORMULA('Merchandiser Budget'!G23),_xlfn.FORMULATEXT('Merchandiser Budget'!G23),'Merchandiser Budget'!G23),"""",""))&gt;LEN(IF(_xlfn.ISFORMULA('#_Merchandiser Budget'!G23),_xlfn.FORMULATEXT('#_Merchandiser Budget'!G23),'#_Merchandiser Budget'!G23))-LEN(SUBSTITUTE(IF(_xlfn.ISFORMULA('#_Merchandiser Budget'!G23),_xlfn.FORMULATEXT('#_Merchandiser Budget'!G23),'#_Merchandiser Budget'!G23),"""","")),TRUE,FALSE),"HardQuoteMsg",IF(LEN(IF(_xlfn.ISFORMULA('Merchandiser Budget'!G23),_xlfn.FORMULATEXT('Merchandiser Budget'!G23),'Merchandiser Budget'!G23))-LEN(SUBSTITUTE(IF(_xlfn.ISFORMULA('Merchandiser Budget'!G23),_xlfn.FORMULATEXT('Merchandiser Budget'!G23),'Merchandiser Budget'!G23),"$",""))&lt;0.5*(LEN(IF(_xlfn.ISFORMULA('#_Merchandiser Budget'!G23),_xlfn.FORMULATEXT('#_Merchandiser Budget'!G23),'#_Merchandiser Budget'!G23))-LEN(SUBSTITUTE(IF(_xlfn.ISFORMULA('#_Merchandiser Budget'!G23),_xlfn.FORMULATEXT('#_Merchandiser Budget'!G23),'#_Merchandiser Budget'!G23),"$",""))),TRUE,FALSE),"MissingAbsMsg",TRUE,"PerfectMsg")</f>
        <v/>
      </c>
      <c r="H23" s="239" t="str">
        <f ca="1">_xlfn.IFS(ISBLANK('Merchandiser Budget'!H23),"",IF(NOT(ISNA('#_Merchandiser Budget'!H23)),IF(ISNA('Merchandiser Budget'!H23),TRUE,FALSE),FALSE),"StuNAMsg",IF(AND(ISNA('#_Merchandiser Budget'!H23),ISNA('Merchandiser Budget'!H23)),TRUE,FALSE),"PerfectMsg",IF(NOT(ISERROR('#_Merchandiser Budget'!H23)),IF(ISERROR('Merchandiser Budget'!H23),TRUE,FALSE),FALSE),"StuErrorMsg",IF(TYPE('#_Merchandiser Budget'!H23)&lt;&gt;TYPE('Merchandiser Budget'!H23),TRUE,FALSE),"WrongTypeMsg",IF(_xlfn.ISFORMULA('#_Merchandiser Budget'!H23),IF(NOT(_xlfn.ISFORMULA('Merchandiser Budget'!H23)),TRUE),FALSE),"MissingFormulaMsg",IF(NOT(AND(ISNUMBER(FIND("[",_xlfn.FORMULATEXT('#_Merchandiser Budget'!H23))),ISNUMBER(FIND("!",_xlfn.FORMULATEXT('#_Merchandiser Budget'!H23))))),AND(ISNUMBER(FIND("[",_xlfn.FORMULATEXT('Merchandiser Budget'!H23))),ISNUMBER(FIND("!",_xlfn.FORMULATEXT('Merchandiser Budget'!H23)))),FALSE),"ExternalRefsMsg",IF(ISNUMBER('#_Merchandiser Budget'!H23),IF(ABS('#_Merchandiser Budget'!H23-'Merchandiser Budget'!H23)&gt;0.00001,TRUE,FALSE),IF('#_Merchandiser Budget'!H23&lt;&gt;'Merchandiser Budget'!H23,TRUE,FALSE)),IF(ISNUMBER('#_Merchandiser Budget'!H23),IF('#_Merchandiser Budget'!H23&gt;'Merchandiser Budget'!H23,"TooLow","TooHigh"),"WrongAnswer"),NOT(_xlfn.ISFORMULA('#_Merchandiser Budget'!H23)),"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Budget'!H23),_xlfn.FORMULATEXT('Merchandiser Budget'!H23),'Merchandiser Budget'!H23),"9","#"),"8","#"),"7","#"),"6","#"),"5","#"),"4","#"),"3","#"),"2","#"),"1","#"),"0","#"),"$",""),"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Budget'!H23),_xlfn.FORMULATEXT('Merchandiser Budget'!H23),'Merchandiser Budget'!H23),"9","#"),"8","#"),"7","#"),"6","#"),"5","#"),"4","#"),"3","#"),"2","#"),"1","#"),"0","#"),"$",""),"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Budget'!H23),_xlfn.FORMULATEXT('#_Merchandiser Budget'!H23),'#_Merchandiser Budget'!H23),"9","#"),"8","#"),"7","#"),"6","#"),"5","#"),"4","#"),"3","#"),"2","#"),"1","#"),"0","#"),"$",""),"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Budget'!H23),_xlfn.FORMULATEXT('#_Merchandiser Budget'!H23),'#_Merchandiser Budget'!H23),"9","#"),"8","#"),"7","#"),"6","#"),"5","#"),"4","#"),"3","#"),"2","#"),"1","#"),"0","#"),"$","")," ",""),",","@"),"&gt;","@"),"&lt;","@"),"=","@"),")","@"),"(","@"),"^","@"),"/","@"),"+","@"),"*","@"),"-","@"),"@#","")))/2,TRUE,FALSE),"HardCodeMsg",IF(LEN(IF(_xlfn.ISFORMULA('Merchandiser Budget'!H23),_xlfn.FORMULATEXT('Merchandiser Budget'!H23),'Merchandiser Budget'!H23))-LEN(SUBSTITUTE(IF(_xlfn.ISFORMULA('Merchandiser Budget'!H23),_xlfn.FORMULATEXT('Merchandiser Budget'!H23),'Merchandiser Budget'!H23),"""",""))&gt;LEN(IF(_xlfn.ISFORMULA('#_Merchandiser Budget'!H23),_xlfn.FORMULATEXT('#_Merchandiser Budget'!H23),'#_Merchandiser Budget'!H23))-LEN(SUBSTITUTE(IF(_xlfn.ISFORMULA('#_Merchandiser Budget'!H23),_xlfn.FORMULATEXT('#_Merchandiser Budget'!H23),'#_Merchandiser Budget'!H23),"""","")),TRUE,FALSE),"HardQuoteMsg",IF(LEN(IF(_xlfn.ISFORMULA('Merchandiser Budget'!H23),_xlfn.FORMULATEXT('Merchandiser Budget'!H23),'Merchandiser Budget'!H23))-LEN(SUBSTITUTE(IF(_xlfn.ISFORMULA('Merchandiser Budget'!H23),_xlfn.FORMULATEXT('Merchandiser Budget'!H23),'Merchandiser Budget'!H23),"$",""))&lt;0.5*(LEN(IF(_xlfn.ISFORMULA('#_Merchandiser Budget'!H23),_xlfn.FORMULATEXT('#_Merchandiser Budget'!H23),'#_Merchandiser Budget'!H23))-LEN(SUBSTITUTE(IF(_xlfn.ISFORMULA('#_Merchandiser Budget'!H23),_xlfn.FORMULATEXT('#_Merchandiser Budget'!H23),'#_Merchandiser Budget'!H23),"$",""))),TRUE,FALSE),"MissingAbsMsg",TRUE,"PerfectMsg")</f>
        <v/>
      </c>
      <c r="I23" s="239"/>
    </row>
    <row r="24" spans="2:10" x14ac:dyDescent="0.15">
      <c r="C24" s="168">
        <v>0</v>
      </c>
      <c r="D24" s="242" t="str">
        <f ca="1">_xlfn.IFS(ISBLANK('Merchandiser Budget'!D24),"",IF(NOT(ISNA('#_Merchandiser Budget'!D24)),IF(ISNA('Merchandiser Budget'!D24),TRUE,FALSE),FALSE),"StuNAMsg",IF(AND(ISNA('#_Merchandiser Budget'!D24),ISNA('Merchandiser Budget'!D24)),TRUE,FALSE),"PerfectMsg",IF(NOT(ISERROR('#_Merchandiser Budget'!D24)),IF(ISERROR('Merchandiser Budget'!D24),TRUE,FALSE),FALSE),"StuErrorMsg",IF(TYPE('#_Merchandiser Budget'!D24)&lt;&gt;TYPE('Merchandiser Budget'!D24),TRUE,FALSE),"WrongTypeMsg",IF(_xlfn.ISFORMULA('#_Merchandiser Budget'!D24),IF(NOT(_xlfn.ISFORMULA('Merchandiser Budget'!D24)),TRUE),FALSE),"MissingFormulaMsg",IF(NOT(AND(ISNUMBER(FIND("[",_xlfn.FORMULATEXT('#_Merchandiser Budget'!D24))),ISNUMBER(FIND("!",_xlfn.FORMULATEXT('#_Merchandiser Budget'!D24))))),AND(ISNUMBER(FIND("[",_xlfn.FORMULATEXT('Merchandiser Budget'!D24))),ISNUMBER(FIND("!",_xlfn.FORMULATEXT('Merchandiser Budget'!D24)))),FALSE),"ExternalRefsMsg",IF(ISNUMBER('#_Merchandiser Budget'!D24),IF(ABS('#_Merchandiser Budget'!D24-'Merchandiser Budget'!D24)&gt;0.00001,TRUE,FALSE),IF('#_Merchandiser Budget'!D24&lt;&gt;'Merchandiser Budget'!D24,TRUE,FALSE)),IF(ISNUMBER('#_Merchandiser Budget'!D24),IF('#_Merchandiser Budget'!D24&gt;'Merchandiser Budget'!D24,"TooLow","TooHigh"),"WrongAnswer"),NOT(_xlfn.ISFORMULA('#_Merchandiser Budget'!D24)),"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Budget'!D24),_xlfn.FORMULATEXT('Merchandiser Budget'!D24),'Merchandiser Budget'!D24),"9","#"),"8","#"),"7","#"),"6","#"),"5","#"),"4","#"),"3","#"),"2","#"),"1","#"),"0","#"),"$",""),"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Budget'!D24),_xlfn.FORMULATEXT('Merchandiser Budget'!D24),'Merchandiser Budget'!D24),"9","#"),"8","#"),"7","#"),"6","#"),"5","#"),"4","#"),"3","#"),"2","#"),"1","#"),"0","#"),"$",""),"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Budget'!D24),_xlfn.FORMULATEXT('#_Merchandiser Budget'!D24),'#_Merchandiser Budget'!D24),"9","#"),"8","#"),"7","#"),"6","#"),"5","#"),"4","#"),"3","#"),"2","#"),"1","#"),"0","#"),"$",""),"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Budget'!D24),_xlfn.FORMULATEXT('#_Merchandiser Budget'!D24),'#_Merchandiser Budget'!D24),"9","#"),"8","#"),"7","#"),"6","#"),"5","#"),"4","#"),"3","#"),"2","#"),"1","#"),"0","#"),"$","")," ",""),",","@"),"&gt;","@"),"&lt;","@"),"=","@"),")","@"),"(","@"),"^","@"),"/","@"),"+","@"),"*","@"),"-","@"),"@#","")))/2,TRUE,FALSE),"HardCodeMsg",IF(LEN(IF(_xlfn.ISFORMULA('Merchandiser Budget'!D24),_xlfn.FORMULATEXT('Merchandiser Budget'!D24),'Merchandiser Budget'!D24))-LEN(SUBSTITUTE(IF(_xlfn.ISFORMULA('Merchandiser Budget'!D24),_xlfn.FORMULATEXT('Merchandiser Budget'!D24),'Merchandiser Budget'!D24),"""",""))&gt;LEN(IF(_xlfn.ISFORMULA('#_Merchandiser Budget'!D24),_xlfn.FORMULATEXT('#_Merchandiser Budget'!D24),'#_Merchandiser Budget'!D24))-LEN(SUBSTITUTE(IF(_xlfn.ISFORMULA('#_Merchandiser Budget'!D24),_xlfn.FORMULATEXT('#_Merchandiser Budget'!D24),'#_Merchandiser Budget'!D24),"""","")),TRUE,FALSE),"HardQuoteMsg",IF(LEN(IF(_xlfn.ISFORMULA('Merchandiser Budget'!D24),_xlfn.FORMULATEXT('Merchandiser Budget'!D24),'Merchandiser Budget'!D24))-LEN(SUBSTITUTE(IF(_xlfn.ISFORMULA('Merchandiser Budget'!D24),_xlfn.FORMULATEXT('Merchandiser Budget'!D24),'Merchandiser Budget'!D24),"$",""))&lt;0.5*(LEN(IF(_xlfn.ISFORMULA('#_Merchandiser Budget'!D24),_xlfn.FORMULATEXT('#_Merchandiser Budget'!D24),'#_Merchandiser Budget'!D24))-LEN(SUBSTITUTE(IF(_xlfn.ISFORMULA('#_Merchandiser Budget'!D24),_xlfn.FORMULATEXT('#_Merchandiser Budget'!D24),'#_Merchandiser Budget'!D24),"$",""))),TRUE,FALSE),"MissingAbsMsg",TRUE,"PerfectMsg")</f>
        <v/>
      </c>
      <c r="E24" s="239"/>
      <c r="F24" s="239" t="str">
        <f ca="1">_xlfn.IFS(ISBLANK('Merchandiser Budget'!F24),"",IF(NOT(ISNA('#_Merchandiser Budget'!F24)),IF(ISNA('Merchandiser Budget'!F24),TRUE,FALSE),FALSE),"StuNAMsg",IF(AND(ISNA('#_Merchandiser Budget'!F24),ISNA('Merchandiser Budget'!F24)),TRUE,FALSE),"PerfectMsg",IF(NOT(ISERROR('#_Merchandiser Budget'!F24)),IF(ISERROR('Merchandiser Budget'!F24),TRUE,FALSE),FALSE),"StuErrorMsg",IF(TYPE('#_Merchandiser Budget'!F24)&lt;&gt;TYPE('Merchandiser Budget'!F24),TRUE,FALSE),"WrongTypeMsg",IF(_xlfn.ISFORMULA('#_Merchandiser Budget'!F24),IF(NOT(_xlfn.ISFORMULA('Merchandiser Budget'!F24)),TRUE),FALSE),"MissingFormulaMsg",IF(NOT(AND(ISNUMBER(FIND("[",_xlfn.FORMULATEXT('#_Merchandiser Budget'!F24))),ISNUMBER(FIND("!",_xlfn.FORMULATEXT('#_Merchandiser Budget'!F24))))),AND(ISNUMBER(FIND("[",_xlfn.FORMULATEXT('Merchandiser Budget'!F24))),ISNUMBER(FIND("!",_xlfn.FORMULATEXT('Merchandiser Budget'!F24)))),FALSE),"ExternalRefsMsg",IF(ISNUMBER('#_Merchandiser Budget'!F24),IF(ABS('#_Merchandiser Budget'!F24-'Merchandiser Budget'!F24)&gt;0.00001,TRUE,FALSE),IF('#_Merchandiser Budget'!F24&lt;&gt;'Merchandiser Budget'!F24,TRUE,FALSE)),IF(ISNUMBER('#_Merchandiser Budget'!F24),IF('#_Merchandiser Budget'!F24&gt;'Merchandiser Budget'!F24,"TooLow","TooHigh"),"WrongAnswer"),NOT(_xlfn.ISFORMULA('#_Merchandiser Budget'!F24)),"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Budget'!F24),_xlfn.FORMULATEXT('Merchandiser Budget'!F24),'Merchandiser Budget'!F24),"9","#"),"8","#"),"7","#"),"6","#"),"5","#"),"4","#"),"3","#"),"2","#"),"1","#"),"0","#"),"$",""),"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Budget'!F24),_xlfn.FORMULATEXT('Merchandiser Budget'!F24),'Merchandiser Budget'!F24),"9","#"),"8","#"),"7","#"),"6","#"),"5","#"),"4","#"),"3","#"),"2","#"),"1","#"),"0","#"),"$",""),"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Budget'!F24),_xlfn.FORMULATEXT('#_Merchandiser Budget'!F24),'#_Merchandiser Budget'!F24),"9","#"),"8","#"),"7","#"),"6","#"),"5","#"),"4","#"),"3","#"),"2","#"),"1","#"),"0","#"),"$",""),"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Budget'!F24),_xlfn.FORMULATEXT('#_Merchandiser Budget'!F24),'#_Merchandiser Budget'!F24),"9","#"),"8","#"),"7","#"),"6","#"),"5","#"),"4","#"),"3","#"),"2","#"),"1","#"),"0","#"),"$","")," ",""),",","@"),"&gt;","@"),"&lt;","@"),"=","@"),")","@"),"(","@"),"^","@"),"/","@"),"+","@"),"*","@"),"-","@"),"@#","")))/2,TRUE,FALSE),"HardCodeMsg",IF(LEN(IF(_xlfn.ISFORMULA('Merchandiser Budget'!F24),_xlfn.FORMULATEXT('Merchandiser Budget'!F24),'Merchandiser Budget'!F24))-LEN(SUBSTITUTE(IF(_xlfn.ISFORMULA('Merchandiser Budget'!F24),_xlfn.FORMULATEXT('Merchandiser Budget'!F24),'Merchandiser Budget'!F24),"""",""))&gt;LEN(IF(_xlfn.ISFORMULA('#_Merchandiser Budget'!F24),_xlfn.FORMULATEXT('#_Merchandiser Budget'!F24),'#_Merchandiser Budget'!F24))-LEN(SUBSTITUTE(IF(_xlfn.ISFORMULA('#_Merchandiser Budget'!F24),_xlfn.FORMULATEXT('#_Merchandiser Budget'!F24),'#_Merchandiser Budget'!F24),"""","")),TRUE,FALSE),"HardQuoteMsg",IF(LEN(IF(_xlfn.ISFORMULA('Merchandiser Budget'!F24),_xlfn.FORMULATEXT('Merchandiser Budget'!F24),'Merchandiser Budget'!F24))-LEN(SUBSTITUTE(IF(_xlfn.ISFORMULA('Merchandiser Budget'!F24),_xlfn.FORMULATEXT('Merchandiser Budget'!F24),'Merchandiser Budget'!F24),"$",""))&lt;0.5*(LEN(IF(_xlfn.ISFORMULA('#_Merchandiser Budget'!F24),_xlfn.FORMULATEXT('#_Merchandiser Budget'!F24),'#_Merchandiser Budget'!F24))-LEN(SUBSTITUTE(IF(_xlfn.ISFORMULA('#_Merchandiser Budget'!F24),_xlfn.FORMULATEXT('#_Merchandiser Budget'!F24),'#_Merchandiser Budget'!F24),"$",""))),TRUE,FALSE),"MissingAbsMsg",TRUE,"PerfectMsg")</f>
        <v/>
      </c>
      <c r="G24" s="239" t="str">
        <f ca="1">_xlfn.IFS(ISBLANK('Merchandiser Budget'!G24),"",IF(NOT(ISNA('#_Merchandiser Budget'!G24)),IF(ISNA('Merchandiser Budget'!G24),TRUE,FALSE),FALSE),"StuNAMsg",IF(AND(ISNA('#_Merchandiser Budget'!G24),ISNA('Merchandiser Budget'!G24)),TRUE,FALSE),"PerfectMsg",IF(NOT(ISERROR('#_Merchandiser Budget'!G24)),IF(ISERROR('Merchandiser Budget'!G24),TRUE,FALSE),FALSE),"StuErrorMsg",IF(TYPE('#_Merchandiser Budget'!G24)&lt;&gt;TYPE('Merchandiser Budget'!G24),TRUE,FALSE),"WrongTypeMsg",IF(_xlfn.ISFORMULA('#_Merchandiser Budget'!G24),IF(NOT(_xlfn.ISFORMULA('Merchandiser Budget'!G24)),TRUE),FALSE),"MissingFormulaMsg",IF(NOT(AND(ISNUMBER(FIND("[",_xlfn.FORMULATEXT('#_Merchandiser Budget'!G24))),ISNUMBER(FIND("!",_xlfn.FORMULATEXT('#_Merchandiser Budget'!G24))))),AND(ISNUMBER(FIND("[",_xlfn.FORMULATEXT('Merchandiser Budget'!G24))),ISNUMBER(FIND("!",_xlfn.FORMULATEXT('Merchandiser Budget'!G24)))),FALSE),"ExternalRefsMsg",IF(ISNUMBER('#_Merchandiser Budget'!G24),IF(ABS('#_Merchandiser Budget'!G24-'Merchandiser Budget'!G24)&gt;0.00001,TRUE,FALSE),IF('#_Merchandiser Budget'!G24&lt;&gt;'Merchandiser Budget'!G24,TRUE,FALSE)),IF(ISNUMBER('#_Merchandiser Budget'!G24),IF('#_Merchandiser Budget'!G24&gt;'Merchandiser Budget'!G24,"TooLow","TooHigh"),"WrongAnswer"),NOT(_xlfn.ISFORMULA('#_Merchandiser Budget'!G24)),"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Budget'!G24),_xlfn.FORMULATEXT('Merchandiser Budget'!G24),'Merchandiser Budget'!G24),"9","#"),"8","#"),"7","#"),"6","#"),"5","#"),"4","#"),"3","#"),"2","#"),"1","#"),"0","#"),"$",""),"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Budget'!G24),_xlfn.FORMULATEXT('Merchandiser Budget'!G24),'Merchandiser Budget'!G24),"9","#"),"8","#"),"7","#"),"6","#"),"5","#"),"4","#"),"3","#"),"2","#"),"1","#"),"0","#"),"$",""),"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Budget'!G24),_xlfn.FORMULATEXT('#_Merchandiser Budget'!G24),'#_Merchandiser Budget'!G24),"9","#"),"8","#"),"7","#"),"6","#"),"5","#"),"4","#"),"3","#"),"2","#"),"1","#"),"0","#"),"$",""),"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Budget'!G24),_xlfn.FORMULATEXT('#_Merchandiser Budget'!G24),'#_Merchandiser Budget'!G24),"9","#"),"8","#"),"7","#"),"6","#"),"5","#"),"4","#"),"3","#"),"2","#"),"1","#"),"0","#"),"$","")," ",""),",","@"),"&gt;","@"),"&lt;","@"),"=","@"),")","@"),"(","@"),"^","@"),"/","@"),"+","@"),"*","@"),"-","@"),"@#","")))/2,TRUE,FALSE),"HardCodeMsg",IF(LEN(IF(_xlfn.ISFORMULA('Merchandiser Budget'!G24),_xlfn.FORMULATEXT('Merchandiser Budget'!G24),'Merchandiser Budget'!G24))-LEN(SUBSTITUTE(IF(_xlfn.ISFORMULA('Merchandiser Budget'!G24),_xlfn.FORMULATEXT('Merchandiser Budget'!G24),'Merchandiser Budget'!G24),"""",""))&gt;LEN(IF(_xlfn.ISFORMULA('#_Merchandiser Budget'!G24),_xlfn.FORMULATEXT('#_Merchandiser Budget'!G24),'#_Merchandiser Budget'!G24))-LEN(SUBSTITUTE(IF(_xlfn.ISFORMULA('#_Merchandiser Budget'!G24),_xlfn.FORMULATEXT('#_Merchandiser Budget'!G24),'#_Merchandiser Budget'!G24),"""","")),TRUE,FALSE),"HardQuoteMsg",IF(LEN(IF(_xlfn.ISFORMULA('Merchandiser Budget'!G24),_xlfn.FORMULATEXT('Merchandiser Budget'!G24),'Merchandiser Budget'!G24))-LEN(SUBSTITUTE(IF(_xlfn.ISFORMULA('Merchandiser Budget'!G24),_xlfn.FORMULATEXT('Merchandiser Budget'!G24),'Merchandiser Budget'!G24),"$",""))&lt;0.5*(LEN(IF(_xlfn.ISFORMULA('#_Merchandiser Budget'!G24),_xlfn.FORMULATEXT('#_Merchandiser Budget'!G24),'#_Merchandiser Budget'!G24))-LEN(SUBSTITUTE(IF(_xlfn.ISFORMULA('#_Merchandiser Budget'!G24),_xlfn.FORMULATEXT('#_Merchandiser Budget'!G24),'#_Merchandiser Budget'!G24),"$",""))),TRUE,FALSE),"MissingAbsMsg",TRUE,"PerfectMsg")</f>
        <v/>
      </c>
      <c r="H24" s="239" t="str">
        <f ca="1">_xlfn.IFS(ISBLANK('Merchandiser Budget'!H24),"",IF(NOT(ISNA('#_Merchandiser Budget'!H24)),IF(ISNA('Merchandiser Budget'!H24),TRUE,FALSE),FALSE),"StuNAMsg",IF(AND(ISNA('#_Merchandiser Budget'!H24),ISNA('Merchandiser Budget'!H24)),TRUE,FALSE),"PerfectMsg",IF(NOT(ISERROR('#_Merchandiser Budget'!H24)),IF(ISERROR('Merchandiser Budget'!H24),TRUE,FALSE),FALSE),"StuErrorMsg",IF(TYPE('#_Merchandiser Budget'!H24)&lt;&gt;TYPE('Merchandiser Budget'!H24),TRUE,FALSE),"WrongTypeMsg",IF(_xlfn.ISFORMULA('#_Merchandiser Budget'!H24),IF(NOT(_xlfn.ISFORMULA('Merchandiser Budget'!H24)),TRUE),FALSE),"MissingFormulaMsg",IF(NOT(AND(ISNUMBER(FIND("[",_xlfn.FORMULATEXT('#_Merchandiser Budget'!H24))),ISNUMBER(FIND("!",_xlfn.FORMULATEXT('#_Merchandiser Budget'!H24))))),AND(ISNUMBER(FIND("[",_xlfn.FORMULATEXT('Merchandiser Budget'!H24))),ISNUMBER(FIND("!",_xlfn.FORMULATEXT('Merchandiser Budget'!H24)))),FALSE),"ExternalRefsMsg",IF(ISNUMBER('#_Merchandiser Budget'!H24),IF(ABS('#_Merchandiser Budget'!H24-'Merchandiser Budget'!H24)&gt;0.00001,TRUE,FALSE),IF('#_Merchandiser Budget'!H24&lt;&gt;'Merchandiser Budget'!H24,TRUE,FALSE)),IF(ISNUMBER('#_Merchandiser Budget'!H24),IF('#_Merchandiser Budget'!H24&gt;'Merchandiser Budget'!H24,"TooLow","TooHigh"),"WrongAnswer"),NOT(_xlfn.ISFORMULA('#_Merchandiser Budget'!H24)),"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Budget'!H24),_xlfn.FORMULATEXT('Merchandiser Budget'!H24),'Merchandiser Budget'!H24),"9","#"),"8","#"),"7","#"),"6","#"),"5","#"),"4","#"),"3","#"),"2","#"),"1","#"),"0","#"),"$",""),"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Budget'!H24),_xlfn.FORMULATEXT('Merchandiser Budget'!H24),'Merchandiser Budget'!H24),"9","#"),"8","#"),"7","#"),"6","#"),"5","#"),"4","#"),"3","#"),"2","#"),"1","#"),"0","#"),"$",""),"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Budget'!H24),_xlfn.FORMULATEXT('#_Merchandiser Budget'!H24),'#_Merchandiser Budget'!H24),"9","#"),"8","#"),"7","#"),"6","#"),"5","#"),"4","#"),"3","#"),"2","#"),"1","#"),"0","#"),"$",""),"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Budget'!H24),_xlfn.FORMULATEXT('#_Merchandiser Budget'!H24),'#_Merchandiser Budget'!H24),"9","#"),"8","#"),"7","#"),"6","#"),"5","#"),"4","#"),"3","#"),"2","#"),"1","#"),"0","#"),"$","")," ",""),",","@"),"&gt;","@"),"&lt;","@"),"=","@"),")","@"),"(","@"),"^","@"),"/","@"),"+","@"),"*","@"),"-","@"),"@#","")))/2,TRUE,FALSE),"HardCodeMsg",IF(LEN(IF(_xlfn.ISFORMULA('Merchandiser Budget'!H24),_xlfn.FORMULATEXT('Merchandiser Budget'!H24),'Merchandiser Budget'!H24))-LEN(SUBSTITUTE(IF(_xlfn.ISFORMULA('Merchandiser Budget'!H24),_xlfn.FORMULATEXT('Merchandiser Budget'!H24),'Merchandiser Budget'!H24),"""",""))&gt;LEN(IF(_xlfn.ISFORMULA('#_Merchandiser Budget'!H24),_xlfn.FORMULATEXT('#_Merchandiser Budget'!H24),'#_Merchandiser Budget'!H24))-LEN(SUBSTITUTE(IF(_xlfn.ISFORMULA('#_Merchandiser Budget'!H24),_xlfn.FORMULATEXT('#_Merchandiser Budget'!H24),'#_Merchandiser Budget'!H24),"""","")),TRUE,FALSE),"HardQuoteMsg",IF(LEN(IF(_xlfn.ISFORMULA('Merchandiser Budget'!H24),_xlfn.FORMULATEXT('Merchandiser Budget'!H24),'Merchandiser Budget'!H24))-LEN(SUBSTITUTE(IF(_xlfn.ISFORMULA('Merchandiser Budget'!H24),_xlfn.FORMULATEXT('Merchandiser Budget'!H24),'Merchandiser Budget'!H24),"$",""))&lt;0.5*(LEN(IF(_xlfn.ISFORMULA('#_Merchandiser Budget'!H24),_xlfn.FORMULATEXT('#_Merchandiser Budget'!H24),'#_Merchandiser Budget'!H24))-LEN(SUBSTITUTE(IF(_xlfn.ISFORMULA('#_Merchandiser Budget'!H24),_xlfn.FORMULATEXT('#_Merchandiser Budget'!H24),'#_Merchandiser Budget'!H24),"$",""))),TRUE,FALSE),"MissingAbsMsg",TRUE,"PerfectMsg")</f>
        <v/>
      </c>
      <c r="I24" s="239" t="str">
        <f ca="1">_xlfn.IFS(ISBLANK('Merchandiser Budget'!I24),"",IF(NOT(ISNA('#_Merchandiser Budget'!I24)),IF(ISNA('Merchandiser Budget'!I24),TRUE,FALSE),FALSE),"StuNAMsg",IF(AND(ISNA('#_Merchandiser Budget'!I24),ISNA('Merchandiser Budget'!I24)),TRUE,FALSE),"PerfectMsg",IF(NOT(ISERROR('#_Merchandiser Budget'!I24)),IF(ISERROR('Merchandiser Budget'!I24),TRUE,FALSE),FALSE),"StuErrorMsg",IF(TYPE('#_Merchandiser Budget'!I24)&lt;&gt;TYPE('Merchandiser Budget'!I24),TRUE,FALSE),"WrongTypeMsg",IF(_xlfn.ISFORMULA('#_Merchandiser Budget'!I24),IF(NOT(_xlfn.ISFORMULA('Merchandiser Budget'!I24)),TRUE),FALSE),"MissingFormulaMsg",IF(NOT(AND(ISNUMBER(FIND("[",_xlfn.FORMULATEXT('#_Merchandiser Budget'!I24))),ISNUMBER(FIND("!",_xlfn.FORMULATEXT('#_Merchandiser Budget'!I24))))),AND(ISNUMBER(FIND("[",_xlfn.FORMULATEXT('Merchandiser Budget'!I24))),ISNUMBER(FIND("!",_xlfn.FORMULATEXT('Merchandiser Budget'!I24)))),FALSE),"ExternalRefsMsg",IF(ISNUMBER('#_Merchandiser Budget'!I24),IF(ABS('#_Merchandiser Budget'!I24-'Merchandiser Budget'!I24)&gt;0.00001,TRUE,FALSE),IF('#_Merchandiser Budget'!I24&lt;&gt;'Merchandiser Budget'!I24,TRUE,FALSE)),IF(ISNUMBER('#_Merchandiser Budget'!I24),IF('#_Merchandiser Budget'!I24&gt;'Merchandiser Budget'!I24,"TooLow","TooHigh"),"WrongAnswer"),NOT(_xlfn.ISFORMULA('#_Merchandiser Budget'!I24)),"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Budget'!I24),_xlfn.FORMULATEXT('Merchandiser Budget'!I24),'Merchandiser Budget'!I24),"9","#"),"8","#"),"7","#"),"6","#"),"5","#"),"4","#"),"3","#"),"2","#"),"1","#"),"0","#"),"$",""),"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Budget'!I24),_xlfn.FORMULATEXT('Merchandiser Budget'!I24),'Merchandiser Budget'!I24),"9","#"),"8","#"),"7","#"),"6","#"),"5","#"),"4","#"),"3","#"),"2","#"),"1","#"),"0","#"),"$",""),"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Budget'!I24),_xlfn.FORMULATEXT('#_Merchandiser Budget'!I24),'#_Merchandiser Budget'!I24),"9","#"),"8","#"),"7","#"),"6","#"),"5","#"),"4","#"),"3","#"),"2","#"),"1","#"),"0","#"),"$",""),"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Budget'!I24),_xlfn.FORMULATEXT('#_Merchandiser Budget'!I24),'#_Merchandiser Budget'!I24),"9","#"),"8","#"),"7","#"),"6","#"),"5","#"),"4","#"),"3","#"),"2","#"),"1","#"),"0","#"),"$","")," ",""),",","@"),"&gt;","@"),"&lt;","@"),"=","@"),")","@"),"(","@"),"^","@"),"/","@"),"+","@"),"*","@"),"-","@"),"@#","")))/2,TRUE,FALSE),"HardCodeMsg",IF(LEN(IF(_xlfn.ISFORMULA('Merchandiser Budget'!I24),_xlfn.FORMULATEXT('Merchandiser Budget'!I24),'Merchandiser Budget'!I24))-LEN(SUBSTITUTE(IF(_xlfn.ISFORMULA('Merchandiser Budget'!I24),_xlfn.FORMULATEXT('Merchandiser Budget'!I24),'Merchandiser Budget'!I24),"""",""))&gt;LEN(IF(_xlfn.ISFORMULA('#_Merchandiser Budget'!I24),_xlfn.FORMULATEXT('#_Merchandiser Budget'!I24),'#_Merchandiser Budget'!I24))-LEN(SUBSTITUTE(IF(_xlfn.ISFORMULA('#_Merchandiser Budget'!I24),_xlfn.FORMULATEXT('#_Merchandiser Budget'!I24),'#_Merchandiser Budget'!I24),"""","")),TRUE,FALSE),"HardQuoteMsg",IF(LEN(IF(_xlfn.ISFORMULA('Merchandiser Budget'!I24),_xlfn.FORMULATEXT('Merchandiser Budget'!I24),'Merchandiser Budget'!I24))-LEN(SUBSTITUTE(IF(_xlfn.ISFORMULA('Merchandiser Budget'!I24),_xlfn.FORMULATEXT('Merchandiser Budget'!I24),'Merchandiser Budget'!I24),"$",""))&lt;0.5*(LEN(IF(_xlfn.ISFORMULA('#_Merchandiser Budget'!I24),_xlfn.FORMULATEXT('#_Merchandiser Budget'!I24),'#_Merchandiser Budget'!I24))-LEN(SUBSTITUTE(IF(_xlfn.ISFORMULA('#_Merchandiser Budget'!I24),_xlfn.FORMULATEXT('#_Merchandiser Budget'!I24),'#_Merchandiser Budget'!I24),"$",""))),TRUE,FALSE),"MissingAbsMsg",TRUE,"PerfectMsg")</f>
        <v/>
      </c>
    </row>
    <row r="27" spans="2:10" x14ac:dyDescent="0.15">
      <c r="B27" s="167">
        <v>0</v>
      </c>
    </row>
    <row r="29" spans="2:10" x14ac:dyDescent="0.15">
      <c r="C29" s="167">
        <v>0</v>
      </c>
    </row>
    <row r="30" spans="2:10" ht="20.5" customHeight="1" x14ac:dyDescent="0.15">
      <c r="C30" s="165">
        <v>0</v>
      </c>
    </row>
    <row r="32" spans="2:10" ht="30.5" customHeight="1" x14ac:dyDescent="0.15">
      <c r="C32" s="233">
        <v>0</v>
      </c>
      <c r="D32" s="232"/>
      <c r="E32" s="232"/>
      <c r="F32" s="232"/>
      <c r="G32" s="232"/>
      <c r="H32" s="232"/>
      <c r="I32" s="232"/>
      <c r="J32" s="232"/>
    </row>
    <row r="34" spans="3:9" x14ac:dyDescent="0.15">
      <c r="C34" s="165">
        <v>0</v>
      </c>
    </row>
    <row r="36" spans="3:9" x14ac:dyDescent="0.15">
      <c r="C36" s="167">
        <v>0</v>
      </c>
      <c r="G36" s="165">
        <v>0</v>
      </c>
      <c r="H36" s="165">
        <v>0</v>
      </c>
    </row>
    <row r="37" spans="3:9" x14ac:dyDescent="0.15">
      <c r="C37" s="243">
        <v>0</v>
      </c>
      <c r="D37" s="243"/>
      <c r="G37" s="180" t="str">
        <f ca="1">_xlfn.IFS(ISBLANK('Merchandiser Budget'!G37),"",IF(NOT(ISNA('#_Merchandiser Budget'!G37)),IF(ISNA('Merchandiser Budget'!G37),TRUE,FALSE),FALSE),"StuNAMsg",IF(AND(ISNA('#_Merchandiser Budget'!G37),ISNA('Merchandiser Budget'!G37)),TRUE,FALSE),"PerfectMsg",IF(NOT(ISERROR('#_Merchandiser Budget'!G37)),IF(ISERROR('Merchandiser Budget'!G37),TRUE,FALSE),FALSE),"StuErrorMsg",IF(TYPE('#_Merchandiser Budget'!G37)&lt;&gt;TYPE('Merchandiser Budget'!G37),TRUE,FALSE),"WrongTypeMsg",IF(_xlfn.ISFORMULA('#_Merchandiser Budget'!G37),IF(NOT(_xlfn.ISFORMULA('Merchandiser Budget'!G37)),TRUE),FALSE),"MissingFormulaMsg",IF(NOT(AND(ISNUMBER(FIND("[",_xlfn.FORMULATEXT('#_Merchandiser Budget'!G37))),ISNUMBER(FIND("!",_xlfn.FORMULATEXT('#_Merchandiser Budget'!G37))))),AND(ISNUMBER(FIND("[",_xlfn.FORMULATEXT('Merchandiser Budget'!G37))),ISNUMBER(FIND("!",_xlfn.FORMULATEXT('Merchandiser Budget'!G37)))),FALSE),"ExternalRefsMsg",IF(ISNUMBER('#_Merchandiser Budget'!G37),IF(ABS('#_Merchandiser Budget'!G37-'Merchandiser Budget'!G37)&gt;0.00001,TRUE,FALSE),IF('#_Merchandiser Budget'!G37&lt;&gt;'Merchandiser Budget'!G37,TRUE,FALSE)),IF(ISNUMBER('#_Merchandiser Budget'!G37),IF('#_Merchandiser Budget'!G37&gt;'Merchandiser Budget'!G37,"TooLow","TooHigh"),"WrongAnswer"),NOT(_xlfn.ISFORMULA('#_Merchandiser Budget'!G37)),"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Budget'!G37),_xlfn.FORMULATEXT('Merchandiser Budget'!G37),'Merchandiser Budget'!G37),"9","#"),"8","#"),"7","#"),"6","#"),"5","#"),"4","#"),"3","#"),"2","#"),"1","#"),"0","#"),"$",""),"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Budget'!G37),_xlfn.FORMULATEXT('Merchandiser Budget'!G37),'Merchandiser Budget'!G37),"9","#"),"8","#"),"7","#"),"6","#"),"5","#"),"4","#"),"3","#"),"2","#"),"1","#"),"0","#"),"$",""),"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Budget'!G37),_xlfn.FORMULATEXT('#_Merchandiser Budget'!G37),'#_Merchandiser Budget'!G37),"9","#"),"8","#"),"7","#"),"6","#"),"5","#"),"4","#"),"3","#"),"2","#"),"1","#"),"0","#"),"$",""),"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Budget'!G37),_xlfn.FORMULATEXT('#_Merchandiser Budget'!G37),'#_Merchandiser Budget'!G37),"9","#"),"8","#"),"7","#"),"6","#"),"5","#"),"4","#"),"3","#"),"2","#"),"1","#"),"0","#"),"$","")," ",""),",","@"),"&gt;","@"),"&lt;","@"),"=","@"),")","@"),"(","@"),"^","@"),"/","@"),"+","@"),"*","@"),"-","@"),"@#","")))/2,TRUE,FALSE),"HardCodeMsg",IF(LEN(IF(_xlfn.ISFORMULA('Merchandiser Budget'!G37),_xlfn.FORMULATEXT('Merchandiser Budget'!G37),'Merchandiser Budget'!G37))-LEN(SUBSTITUTE(IF(_xlfn.ISFORMULA('Merchandiser Budget'!G37),_xlfn.FORMULATEXT('Merchandiser Budget'!G37),'Merchandiser Budget'!G37),"""",""))&gt;LEN(IF(_xlfn.ISFORMULA('#_Merchandiser Budget'!G37),_xlfn.FORMULATEXT('#_Merchandiser Budget'!G37),'#_Merchandiser Budget'!G37))-LEN(SUBSTITUTE(IF(_xlfn.ISFORMULA('#_Merchandiser Budget'!G37),_xlfn.FORMULATEXT('#_Merchandiser Budget'!G37),'#_Merchandiser Budget'!G37),"""","")),TRUE,FALSE),"HardQuoteMsg",IF(LEN(IF(_xlfn.ISFORMULA('Merchandiser Budget'!G37),_xlfn.FORMULATEXT('Merchandiser Budget'!G37),'Merchandiser Budget'!G37))-LEN(SUBSTITUTE(IF(_xlfn.ISFORMULA('Merchandiser Budget'!G37),_xlfn.FORMULATEXT('Merchandiser Budget'!G37),'Merchandiser Budget'!G37),"$",""))&lt;0.5*(LEN(IF(_xlfn.ISFORMULA('#_Merchandiser Budget'!G37),_xlfn.FORMULATEXT('#_Merchandiser Budget'!G37),'#_Merchandiser Budget'!G37))-LEN(SUBSTITUTE(IF(_xlfn.ISFORMULA('#_Merchandiser Budget'!G37),_xlfn.FORMULATEXT('#_Merchandiser Budget'!G37),'#_Merchandiser Budget'!G37),"$",""))),TRUE,FALSE),"MissingAbsMsg",TRUE,"PerfectMsg")</f>
        <v/>
      </c>
      <c r="H37" s="180" t="str">
        <f ca="1">_xlfn.IFS(ISBLANK('Merchandiser Budget'!H37),"",IF(NOT(ISNA('#_Merchandiser Budget'!H37)),IF(ISNA('Merchandiser Budget'!H37),TRUE,FALSE),FALSE),"StuNAMsg",IF(AND(ISNA('#_Merchandiser Budget'!H37),ISNA('Merchandiser Budget'!H37)),TRUE,FALSE),"PerfectMsg",IF(NOT(ISERROR('#_Merchandiser Budget'!H37)),IF(ISERROR('Merchandiser Budget'!H37),TRUE,FALSE),FALSE),"StuErrorMsg",IF(TYPE('#_Merchandiser Budget'!H37)&lt;&gt;TYPE('Merchandiser Budget'!H37),TRUE,FALSE),"WrongTypeMsg",IF(_xlfn.ISFORMULA('#_Merchandiser Budget'!H37),IF(NOT(_xlfn.ISFORMULA('Merchandiser Budget'!H37)),TRUE),FALSE),"MissingFormulaMsg",IF(NOT(AND(ISNUMBER(FIND("[",_xlfn.FORMULATEXT('#_Merchandiser Budget'!H37))),ISNUMBER(FIND("!",_xlfn.FORMULATEXT('#_Merchandiser Budget'!H37))))),AND(ISNUMBER(FIND("[",_xlfn.FORMULATEXT('Merchandiser Budget'!H37))),ISNUMBER(FIND("!",_xlfn.FORMULATEXT('Merchandiser Budget'!H37)))),FALSE),"ExternalRefsMsg",IF(ISNUMBER('#_Merchandiser Budget'!H37),IF(ABS('#_Merchandiser Budget'!H37-'Merchandiser Budget'!H37)&gt;0.00001,TRUE,FALSE),IF('#_Merchandiser Budget'!H37&lt;&gt;'Merchandiser Budget'!H37,TRUE,FALSE)),IF(ISNUMBER('#_Merchandiser Budget'!H37),IF('#_Merchandiser Budget'!H37&gt;'Merchandiser Budget'!H37,"TooLow","TooHigh"),"WrongAnswer"),NOT(_xlfn.ISFORMULA('#_Merchandiser Budget'!H37)),"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Budget'!H37),_xlfn.FORMULATEXT('Merchandiser Budget'!H37),'Merchandiser Budget'!H37),"9","#"),"8","#"),"7","#"),"6","#"),"5","#"),"4","#"),"3","#"),"2","#"),"1","#"),"0","#"),"$",""),"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Budget'!H37),_xlfn.FORMULATEXT('Merchandiser Budget'!H37),'Merchandiser Budget'!H37),"9","#"),"8","#"),"7","#"),"6","#"),"5","#"),"4","#"),"3","#"),"2","#"),"1","#"),"0","#"),"$",""),"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Budget'!H37),_xlfn.FORMULATEXT('#_Merchandiser Budget'!H37),'#_Merchandiser Budget'!H37),"9","#"),"8","#"),"7","#"),"6","#"),"5","#"),"4","#"),"3","#"),"2","#"),"1","#"),"0","#"),"$",""),"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Budget'!H37),_xlfn.FORMULATEXT('#_Merchandiser Budget'!H37),'#_Merchandiser Budget'!H37),"9","#"),"8","#"),"7","#"),"6","#"),"5","#"),"4","#"),"3","#"),"2","#"),"1","#"),"0","#"),"$","")," ",""),",","@"),"&gt;","@"),"&lt;","@"),"=","@"),")","@"),"(","@"),"^","@"),"/","@"),"+","@"),"*","@"),"-","@"),"@#","")))/2,TRUE,FALSE),"HardCodeMsg",IF(LEN(IF(_xlfn.ISFORMULA('Merchandiser Budget'!H37),_xlfn.FORMULATEXT('Merchandiser Budget'!H37),'Merchandiser Budget'!H37))-LEN(SUBSTITUTE(IF(_xlfn.ISFORMULA('Merchandiser Budget'!H37),_xlfn.FORMULATEXT('Merchandiser Budget'!H37),'Merchandiser Budget'!H37),"""",""))&gt;LEN(IF(_xlfn.ISFORMULA('#_Merchandiser Budget'!H37),_xlfn.FORMULATEXT('#_Merchandiser Budget'!H37),'#_Merchandiser Budget'!H37))-LEN(SUBSTITUTE(IF(_xlfn.ISFORMULA('#_Merchandiser Budget'!H37),_xlfn.FORMULATEXT('#_Merchandiser Budget'!H37),'#_Merchandiser Budget'!H37),"""","")),TRUE,FALSE),"HardQuoteMsg",IF(LEN(IF(_xlfn.ISFORMULA('Merchandiser Budget'!H37),_xlfn.FORMULATEXT('Merchandiser Budget'!H37),'Merchandiser Budget'!H37))-LEN(SUBSTITUTE(IF(_xlfn.ISFORMULA('Merchandiser Budget'!H37),_xlfn.FORMULATEXT('Merchandiser Budget'!H37),'Merchandiser Budget'!H37),"$",""))&lt;0.5*(LEN(IF(_xlfn.ISFORMULA('#_Merchandiser Budget'!H37),_xlfn.FORMULATEXT('#_Merchandiser Budget'!H37),'#_Merchandiser Budget'!H37))-LEN(SUBSTITUTE(IF(_xlfn.ISFORMULA('#_Merchandiser Budget'!H37),_xlfn.FORMULATEXT('#_Merchandiser Budget'!H37),'#_Merchandiser Budget'!H37),"$",""))),TRUE,FALSE),"MissingAbsMsg",TRUE,"PerfectMsg")</f>
        <v/>
      </c>
    </row>
    <row r="38" spans="3:9" x14ac:dyDescent="0.15">
      <c r="C38" s="238">
        <v>0</v>
      </c>
      <c r="D38" s="238"/>
      <c r="G38" s="180" t="str">
        <f ca="1">_xlfn.IFS(ISBLANK('Merchandiser Budget'!G38),"",IF(NOT(ISNA('#_Merchandiser Budget'!G38)),IF(ISNA('Merchandiser Budget'!G38),TRUE,FALSE),FALSE),"StuNAMsg",IF(AND(ISNA('#_Merchandiser Budget'!G38),ISNA('Merchandiser Budget'!G38)),TRUE,FALSE),"PerfectMsg",IF(NOT(ISERROR('#_Merchandiser Budget'!G38)),IF(ISERROR('Merchandiser Budget'!G38),TRUE,FALSE),FALSE),"StuErrorMsg",IF(TYPE('#_Merchandiser Budget'!G38)&lt;&gt;TYPE('Merchandiser Budget'!G38),TRUE,FALSE),"WrongTypeMsg",IF(_xlfn.ISFORMULA('#_Merchandiser Budget'!G38),IF(NOT(_xlfn.ISFORMULA('Merchandiser Budget'!G38)),TRUE),FALSE),"MissingFormulaMsg",IF(NOT(AND(ISNUMBER(FIND("[",_xlfn.FORMULATEXT('#_Merchandiser Budget'!G38))),ISNUMBER(FIND("!",_xlfn.FORMULATEXT('#_Merchandiser Budget'!G38))))),AND(ISNUMBER(FIND("[",_xlfn.FORMULATEXT('Merchandiser Budget'!G38))),ISNUMBER(FIND("!",_xlfn.FORMULATEXT('Merchandiser Budget'!G38)))),FALSE),"ExternalRefsMsg",IF(ISNUMBER('#_Merchandiser Budget'!G38),IF(ABS('#_Merchandiser Budget'!G38-'Merchandiser Budget'!G38)&gt;0.00001,TRUE,FALSE),IF('#_Merchandiser Budget'!G38&lt;&gt;'Merchandiser Budget'!G38,TRUE,FALSE)),IF(ISNUMBER('#_Merchandiser Budget'!G38),IF('#_Merchandiser Budget'!G38&gt;'Merchandiser Budget'!G38,"TooLow","TooHigh"),"WrongAnswer"),NOT(_xlfn.ISFORMULA('#_Merchandiser Budget'!G38)),"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Budget'!G38),_xlfn.FORMULATEXT('Merchandiser Budget'!G38),'Merchandiser Budget'!G38),"9","#"),"8","#"),"7","#"),"6","#"),"5","#"),"4","#"),"3","#"),"2","#"),"1","#"),"0","#"),"$",""),"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Budget'!G38),_xlfn.FORMULATEXT('Merchandiser Budget'!G38),'Merchandiser Budget'!G38),"9","#"),"8","#"),"7","#"),"6","#"),"5","#"),"4","#"),"3","#"),"2","#"),"1","#"),"0","#"),"$",""),"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Budget'!G38),_xlfn.FORMULATEXT('#_Merchandiser Budget'!G38),'#_Merchandiser Budget'!G38),"9","#"),"8","#"),"7","#"),"6","#"),"5","#"),"4","#"),"3","#"),"2","#"),"1","#"),"0","#"),"$",""),"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Budget'!G38),_xlfn.FORMULATEXT('#_Merchandiser Budget'!G38),'#_Merchandiser Budget'!G38),"9","#"),"8","#"),"7","#"),"6","#"),"5","#"),"4","#"),"3","#"),"2","#"),"1","#"),"0","#"),"$","")," ",""),",","@"),"&gt;","@"),"&lt;","@"),"=","@"),")","@"),"(","@"),"^","@"),"/","@"),"+","@"),"*","@"),"-","@"),"@#","")))/2,TRUE,FALSE),"HardCodeMsg",IF(LEN(IF(_xlfn.ISFORMULA('Merchandiser Budget'!G38),_xlfn.FORMULATEXT('Merchandiser Budget'!G38),'Merchandiser Budget'!G38))-LEN(SUBSTITUTE(IF(_xlfn.ISFORMULA('Merchandiser Budget'!G38),_xlfn.FORMULATEXT('Merchandiser Budget'!G38),'Merchandiser Budget'!G38),"""",""))&gt;LEN(IF(_xlfn.ISFORMULA('#_Merchandiser Budget'!G38),_xlfn.FORMULATEXT('#_Merchandiser Budget'!G38),'#_Merchandiser Budget'!G38))-LEN(SUBSTITUTE(IF(_xlfn.ISFORMULA('#_Merchandiser Budget'!G38),_xlfn.FORMULATEXT('#_Merchandiser Budget'!G38),'#_Merchandiser Budget'!G38),"""","")),TRUE,FALSE),"HardQuoteMsg",IF(LEN(IF(_xlfn.ISFORMULA('Merchandiser Budget'!G38),_xlfn.FORMULATEXT('Merchandiser Budget'!G38),'Merchandiser Budget'!G38))-LEN(SUBSTITUTE(IF(_xlfn.ISFORMULA('Merchandiser Budget'!G38),_xlfn.FORMULATEXT('Merchandiser Budget'!G38),'Merchandiser Budget'!G38),"$",""))&lt;0.5*(LEN(IF(_xlfn.ISFORMULA('#_Merchandiser Budget'!G38),_xlfn.FORMULATEXT('#_Merchandiser Budget'!G38),'#_Merchandiser Budget'!G38))-LEN(SUBSTITUTE(IF(_xlfn.ISFORMULA('#_Merchandiser Budget'!G38),_xlfn.FORMULATEXT('#_Merchandiser Budget'!G38),'#_Merchandiser Budget'!G38),"$",""))),TRUE,FALSE),"MissingAbsMsg",TRUE,"PerfectMsg")</f>
        <v/>
      </c>
      <c r="H38" s="180" t="str">
        <f ca="1">_xlfn.IFS(ISBLANK('Merchandiser Budget'!H38),"",IF(NOT(ISNA('#_Merchandiser Budget'!H38)),IF(ISNA('Merchandiser Budget'!H38),TRUE,FALSE),FALSE),"StuNAMsg",IF(AND(ISNA('#_Merchandiser Budget'!H38),ISNA('Merchandiser Budget'!H38)),TRUE,FALSE),"PerfectMsg",IF(NOT(ISERROR('#_Merchandiser Budget'!H38)),IF(ISERROR('Merchandiser Budget'!H38),TRUE,FALSE),FALSE),"StuErrorMsg",IF(TYPE('#_Merchandiser Budget'!H38)&lt;&gt;TYPE('Merchandiser Budget'!H38),TRUE,FALSE),"WrongTypeMsg",IF(_xlfn.ISFORMULA('#_Merchandiser Budget'!H38),IF(NOT(_xlfn.ISFORMULA('Merchandiser Budget'!H38)),TRUE),FALSE),"MissingFormulaMsg",IF(NOT(AND(ISNUMBER(FIND("[",_xlfn.FORMULATEXT('#_Merchandiser Budget'!H38))),ISNUMBER(FIND("!",_xlfn.FORMULATEXT('#_Merchandiser Budget'!H38))))),AND(ISNUMBER(FIND("[",_xlfn.FORMULATEXT('Merchandiser Budget'!H38))),ISNUMBER(FIND("!",_xlfn.FORMULATEXT('Merchandiser Budget'!H38)))),FALSE),"ExternalRefsMsg",IF(ISNUMBER('#_Merchandiser Budget'!H38),IF(ABS('#_Merchandiser Budget'!H38-'Merchandiser Budget'!H38)&gt;0.00001,TRUE,FALSE),IF('#_Merchandiser Budget'!H38&lt;&gt;'Merchandiser Budget'!H38,TRUE,FALSE)),IF(ISNUMBER('#_Merchandiser Budget'!H38),IF('#_Merchandiser Budget'!H38&gt;'Merchandiser Budget'!H38,"TooLow","TooHigh"),"WrongAnswer"),NOT(_xlfn.ISFORMULA('#_Merchandiser Budget'!H38)),"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Budget'!H38),_xlfn.FORMULATEXT('Merchandiser Budget'!H38),'Merchandiser Budget'!H38),"9","#"),"8","#"),"7","#"),"6","#"),"5","#"),"4","#"),"3","#"),"2","#"),"1","#"),"0","#"),"$",""),"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Budget'!H38),_xlfn.FORMULATEXT('Merchandiser Budget'!H38),'Merchandiser Budget'!H38),"9","#"),"8","#"),"7","#"),"6","#"),"5","#"),"4","#"),"3","#"),"2","#"),"1","#"),"0","#"),"$",""),"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Budget'!H38),_xlfn.FORMULATEXT('#_Merchandiser Budget'!H38),'#_Merchandiser Budget'!H38),"9","#"),"8","#"),"7","#"),"6","#"),"5","#"),"4","#"),"3","#"),"2","#"),"1","#"),"0","#"),"$",""),"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Budget'!H38),_xlfn.FORMULATEXT('#_Merchandiser Budget'!H38),'#_Merchandiser Budget'!H38),"9","#"),"8","#"),"7","#"),"6","#"),"5","#"),"4","#"),"3","#"),"2","#"),"1","#"),"0","#"),"$","")," ",""),",","@"),"&gt;","@"),"&lt;","@"),"=","@"),")","@"),"(","@"),"^","@"),"/","@"),"+","@"),"*","@"),"-","@"),"@#","")))/2,TRUE,FALSE),"HardCodeMsg",IF(LEN(IF(_xlfn.ISFORMULA('Merchandiser Budget'!H38),_xlfn.FORMULATEXT('Merchandiser Budget'!H38),'Merchandiser Budget'!H38))-LEN(SUBSTITUTE(IF(_xlfn.ISFORMULA('Merchandiser Budget'!H38),_xlfn.FORMULATEXT('Merchandiser Budget'!H38),'Merchandiser Budget'!H38),"""",""))&gt;LEN(IF(_xlfn.ISFORMULA('#_Merchandiser Budget'!H38),_xlfn.FORMULATEXT('#_Merchandiser Budget'!H38),'#_Merchandiser Budget'!H38))-LEN(SUBSTITUTE(IF(_xlfn.ISFORMULA('#_Merchandiser Budget'!H38),_xlfn.FORMULATEXT('#_Merchandiser Budget'!H38),'#_Merchandiser Budget'!H38),"""","")),TRUE,FALSE),"HardQuoteMsg",IF(LEN(IF(_xlfn.ISFORMULA('Merchandiser Budget'!H38),_xlfn.FORMULATEXT('Merchandiser Budget'!H38),'Merchandiser Budget'!H38))-LEN(SUBSTITUTE(IF(_xlfn.ISFORMULA('Merchandiser Budget'!H38),_xlfn.FORMULATEXT('Merchandiser Budget'!H38),'Merchandiser Budget'!H38),"$",""))&lt;0.5*(LEN(IF(_xlfn.ISFORMULA('#_Merchandiser Budget'!H38),_xlfn.FORMULATEXT('#_Merchandiser Budget'!H38),'#_Merchandiser Budget'!H38))-LEN(SUBSTITUTE(IF(_xlfn.ISFORMULA('#_Merchandiser Budget'!H38),_xlfn.FORMULATEXT('#_Merchandiser Budget'!H38),'#_Merchandiser Budget'!H38),"$",""))),TRUE,FALSE),"MissingAbsMsg",TRUE,"PerfectMsg")</f>
        <v/>
      </c>
    </row>
    <row r="39" spans="3:9" x14ac:dyDescent="0.15">
      <c r="C39" s="244">
        <v>0</v>
      </c>
      <c r="D39" s="244"/>
      <c r="G39" s="180" t="str">
        <f ca="1">_xlfn.IFS(ISBLANK('Merchandiser Budget'!G39),"",IF(NOT(ISNA('#_Merchandiser Budget'!G39)),IF(ISNA('Merchandiser Budget'!G39),TRUE,FALSE),FALSE),"StuNAMsg",IF(AND(ISNA('#_Merchandiser Budget'!G39),ISNA('Merchandiser Budget'!G39)),TRUE,FALSE),"PerfectMsg",IF(NOT(ISERROR('#_Merchandiser Budget'!G39)),IF(ISERROR('Merchandiser Budget'!G39),TRUE,FALSE),FALSE),"StuErrorMsg",IF(TYPE('#_Merchandiser Budget'!G39)&lt;&gt;TYPE('Merchandiser Budget'!G39),TRUE,FALSE),"WrongTypeMsg",IF(_xlfn.ISFORMULA('#_Merchandiser Budget'!G39),IF(NOT(_xlfn.ISFORMULA('Merchandiser Budget'!G39)),TRUE),FALSE),"MissingFormulaMsg",IF(NOT(AND(ISNUMBER(FIND("[",_xlfn.FORMULATEXT('#_Merchandiser Budget'!G39))),ISNUMBER(FIND("!",_xlfn.FORMULATEXT('#_Merchandiser Budget'!G39))))),AND(ISNUMBER(FIND("[",_xlfn.FORMULATEXT('Merchandiser Budget'!G39))),ISNUMBER(FIND("!",_xlfn.FORMULATEXT('Merchandiser Budget'!G39)))),FALSE),"ExternalRefsMsg",IF(ISNUMBER('#_Merchandiser Budget'!G39),IF(ABS('#_Merchandiser Budget'!G39-'Merchandiser Budget'!G39)&gt;0.00001,TRUE,FALSE),IF('#_Merchandiser Budget'!G39&lt;&gt;'Merchandiser Budget'!G39,TRUE,FALSE)),IF(ISNUMBER('#_Merchandiser Budget'!G39),IF('#_Merchandiser Budget'!G39&gt;'Merchandiser Budget'!G39,"TooLow","TooHigh"),"WrongAnswer"),NOT(_xlfn.ISFORMULA('#_Merchandiser Budget'!G39)),"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Budget'!G39),_xlfn.FORMULATEXT('Merchandiser Budget'!G39),'Merchandiser Budget'!G39),"9","#"),"8","#"),"7","#"),"6","#"),"5","#"),"4","#"),"3","#"),"2","#"),"1","#"),"0","#"),"$",""),"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Budget'!G39),_xlfn.FORMULATEXT('Merchandiser Budget'!G39),'Merchandiser Budget'!G39),"9","#"),"8","#"),"7","#"),"6","#"),"5","#"),"4","#"),"3","#"),"2","#"),"1","#"),"0","#"),"$",""),"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Budget'!G39),_xlfn.FORMULATEXT('#_Merchandiser Budget'!G39),'#_Merchandiser Budget'!G39),"9","#"),"8","#"),"7","#"),"6","#"),"5","#"),"4","#"),"3","#"),"2","#"),"1","#"),"0","#"),"$",""),"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Budget'!G39),_xlfn.FORMULATEXT('#_Merchandiser Budget'!G39),'#_Merchandiser Budget'!G39),"9","#"),"8","#"),"7","#"),"6","#"),"5","#"),"4","#"),"3","#"),"2","#"),"1","#"),"0","#"),"$","")," ",""),",","@"),"&gt;","@"),"&lt;","@"),"=","@"),")","@"),"(","@"),"^","@"),"/","@"),"+","@"),"*","@"),"-","@"),"@#","")))/2,TRUE,FALSE),"HardCodeMsg",IF(LEN(IF(_xlfn.ISFORMULA('Merchandiser Budget'!G39),_xlfn.FORMULATEXT('Merchandiser Budget'!G39),'Merchandiser Budget'!G39))-LEN(SUBSTITUTE(IF(_xlfn.ISFORMULA('Merchandiser Budget'!G39),_xlfn.FORMULATEXT('Merchandiser Budget'!G39),'Merchandiser Budget'!G39),"""",""))&gt;LEN(IF(_xlfn.ISFORMULA('#_Merchandiser Budget'!G39),_xlfn.FORMULATEXT('#_Merchandiser Budget'!G39),'#_Merchandiser Budget'!G39))-LEN(SUBSTITUTE(IF(_xlfn.ISFORMULA('#_Merchandiser Budget'!G39),_xlfn.FORMULATEXT('#_Merchandiser Budget'!G39),'#_Merchandiser Budget'!G39),"""","")),TRUE,FALSE),"HardQuoteMsg",IF(LEN(IF(_xlfn.ISFORMULA('Merchandiser Budget'!G39),_xlfn.FORMULATEXT('Merchandiser Budget'!G39),'Merchandiser Budget'!G39))-LEN(SUBSTITUTE(IF(_xlfn.ISFORMULA('Merchandiser Budget'!G39),_xlfn.FORMULATEXT('Merchandiser Budget'!G39),'Merchandiser Budget'!G39),"$",""))&lt;0.5*(LEN(IF(_xlfn.ISFORMULA('#_Merchandiser Budget'!G39),_xlfn.FORMULATEXT('#_Merchandiser Budget'!G39),'#_Merchandiser Budget'!G39))-LEN(SUBSTITUTE(IF(_xlfn.ISFORMULA('#_Merchandiser Budget'!G39),_xlfn.FORMULATEXT('#_Merchandiser Budget'!G39),'#_Merchandiser Budget'!G39),"$",""))),TRUE,FALSE),"MissingAbsMsg",TRUE,"PerfectMsg")</f>
        <v/>
      </c>
      <c r="H39" s="180" t="str">
        <f ca="1">_xlfn.IFS(ISBLANK('Merchandiser Budget'!H39),"",IF(NOT(ISNA('#_Merchandiser Budget'!H39)),IF(ISNA('Merchandiser Budget'!H39),TRUE,FALSE),FALSE),"StuNAMsg",IF(AND(ISNA('#_Merchandiser Budget'!H39),ISNA('Merchandiser Budget'!H39)),TRUE,FALSE),"PerfectMsg",IF(NOT(ISERROR('#_Merchandiser Budget'!H39)),IF(ISERROR('Merchandiser Budget'!H39),TRUE,FALSE),FALSE),"StuErrorMsg",IF(TYPE('#_Merchandiser Budget'!H39)&lt;&gt;TYPE('Merchandiser Budget'!H39),TRUE,FALSE),"WrongTypeMsg",IF(_xlfn.ISFORMULA('#_Merchandiser Budget'!H39),IF(NOT(_xlfn.ISFORMULA('Merchandiser Budget'!H39)),TRUE),FALSE),"MissingFormulaMsg",IF(NOT(AND(ISNUMBER(FIND("[",_xlfn.FORMULATEXT('#_Merchandiser Budget'!H39))),ISNUMBER(FIND("!",_xlfn.FORMULATEXT('#_Merchandiser Budget'!H39))))),AND(ISNUMBER(FIND("[",_xlfn.FORMULATEXT('Merchandiser Budget'!H39))),ISNUMBER(FIND("!",_xlfn.FORMULATEXT('Merchandiser Budget'!H39)))),FALSE),"ExternalRefsMsg",IF(ISNUMBER('#_Merchandiser Budget'!H39),IF(ABS('#_Merchandiser Budget'!H39-'Merchandiser Budget'!H39)&gt;0.00001,TRUE,FALSE),IF('#_Merchandiser Budget'!H39&lt;&gt;'Merchandiser Budget'!H39,TRUE,FALSE)),IF(ISNUMBER('#_Merchandiser Budget'!H39),IF('#_Merchandiser Budget'!H39&gt;'Merchandiser Budget'!H39,"TooLow","TooHigh"),"WrongAnswer"),NOT(_xlfn.ISFORMULA('#_Merchandiser Budget'!H39)),"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Budget'!H39),_xlfn.FORMULATEXT('Merchandiser Budget'!H39),'Merchandiser Budget'!H39),"9","#"),"8","#"),"7","#"),"6","#"),"5","#"),"4","#"),"3","#"),"2","#"),"1","#"),"0","#"),"$",""),"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Budget'!H39),_xlfn.FORMULATEXT('Merchandiser Budget'!H39),'Merchandiser Budget'!H39),"9","#"),"8","#"),"7","#"),"6","#"),"5","#"),"4","#"),"3","#"),"2","#"),"1","#"),"0","#"),"$",""),"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Budget'!H39),_xlfn.FORMULATEXT('#_Merchandiser Budget'!H39),'#_Merchandiser Budget'!H39),"9","#"),"8","#"),"7","#"),"6","#"),"5","#"),"4","#"),"3","#"),"2","#"),"1","#"),"0","#"),"$",""),"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Budget'!H39),_xlfn.FORMULATEXT('#_Merchandiser Budget'!H39),'#_Merchandiser Budget'!H39),"9","#"),"8","#"),"7","#"),"6","#"),"5","#"),"4","#"),"3","#"),"2","#"),"1","#"),"0","#"),"$","")," ",""),",","@"),"&gt;","@"),"&lt;","@"),"=","@"),")","@"),"(","@"),"^","@"),"/","@"),"+","@"),"*","@"),"-","@"),"@#","")))/2,TRUE,FALSE),"HardCodeMsg",IF(LEN(IF(_xlfn.ISFORMULA('Merchandiser Budget'!H39),_xlfn.FORMULATEXT('Merchandiser Budget'!H39),'Merchandiser Budget'!H39))-LEN(SUBSTITUTE(IF(_xlfn.ISFORMULA('Merchandiser Budget'!H39),_xlfn.FORMULATEXT('Merchandiser Budget'!H39),'Merchandiser Budget'!H39),"""",""))&gt;LEN(IF(_xlfn.ISFORMULA('#_Merchandiser Budget'!H39),_xlfn.FORMULATEXT('#_Merchandiser Budget'!H39),'#_Merchandiser Budget'!H39))-LEN(SUBSTITUTE(IF(_xlfn.ISFORMULA('#_Merchandiser Budget'!H39),_xlfn.FORMULATEXT('#_Merchandiser Budget'!H39),'#_Merchandiser Budget'!H39),"""","")),TRUE,FALSE),"HardQuoteMsg",IF(LEN(IF(_xlfn.ISFORMULA('Merchandiser Budget'!H39),_xlfn.FORMULATEXT('Merchandiser Budget'!H39),'Merchandiser Budget'!H39))-LEN(SUBSTITUTE(IF(_xlfn.ISFORMULA('Merchandiser Budget'!H39),_xlfn.FORMULATEXT('Merchandiser Budget'!H39),'Merchandiser Budget'!H39),"$",""))&lt;0.5*(LEN(IF(_xlfn.ISFORMULA('#_Merchandiser Budget'!H39),_xlfn.FORMULATEXT('#_Merchandiser Budget'!H39),'#_Merchandiser Budget'!H39))-LEN(SUBSTITUTE(IF(_xlfn.ISFORMULA('#_Merchandiser Budget'!H39),_xlfn.FORMULATEXT('#_Merchandiser Budget'!H39),'#_Merchandiser Budget'!H39),"$",""))),TRUE,FALSE),"MissingAbsMsg",TRUE,"PerfectMsg")</f>
        <v/>
      </c>
    </row>
    <row r="40" spans="3:9" x14ac:dyDescent="0.15">
      <c r="C40" s="245">
        <v>0</v>
      </c>
      <c r="D40" s="244"/>
      <c r="G40" s="180" t="str">
        <f ca="1">_xlfn.IFS(ISBLANK('Merchandiser Budget'!G40),"",IF(NOT(ISNA('#_Merchandiser Budget'!G40)),IF(ISNA('Merchandiser Budget'!G40),TRUE,FALSE),FALSE),"StuNAMsg",IF(AND(ISNA('#_Merchandiser Budget'!G40),ISNA('Merchandiser Budget'!G40)),TRUE,FALSE),"PerfectMsg",IF(NOT(ISERROR('#_Merchandiser Budget'!G40)),IF(ISERROR('Merchandiser Budget'!G40),TRUE,FALSE),FALSE),"StuErrorMsg",IF(TYPE('#_Merchandiser Budget'!G40)&lt;&gt;TYPE('Merchandiser Budget'!G40),TRUE,FALSE),"WrongTypeMsg",IF(_xlfn.ISFORMULA('#_Merchandiser Budget'!G40),IF(NOT(_xlfn.ISFORMULA('Merchandiser Budget'!G40)),TRUE),FALSE),"MissingFormulaMsg",IF(NOT(AND(ISNUMBER(FIND("[",_xlfn.FORMULATEXT('#_Merchandiser Budget'!G40))),ISNUMBER(FIND("!",_xlfn.FORMULATEXT('#_Merchandiser Budget'!G40))))),AND(ISNUMBER(FIND("[",_xlfn.FORMULATEXT('Merchandiser Budget'!G40))),ISNUMBER(FIND("!",_xlfn.FORMULATEXT('Merchandiser Budget'!G40)))),FALSE),"ExternalRefsMsg",IF(ISNUMBER('#_Merchandiser Budget'!G40),IF(ABS('#_Merchandiser Budget'!G40-'Merchandiser Budget'!G40)&gt;0.00001,TRUE,FALSE),IF('#_Merchandiser Budget'!G40&lt;&gt;'Merchandiser Budget'!G40,TRUE,FALSE)),IF(ISNUMBER('#_Merchandiser Budget'!G40),IF('#_Merchandiser Budget'!G40&gt;'Merchandiser Budget'!G40,"TooLow","TooHigh"),"WrongAnswer"),NOT(_xlfn.ISFORMULA('#_Merchandiser Budget'!G40)),"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Budget'!G40),_xlfn.FORMULATEXT('Merchandiser Budget'!G40),'Merchandiser Budget'!G40),"9","#"),"8","#"),"7","#"),"6","#"),"5","#"),"4","#"),"3","#"),"2","#"),"1","#"),"0","#"),"$",""),"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Budget'!G40),_xlfn.FORMULATEXT('Merchandiser Budget'!G40),'Merchandiser Budget'!G40),"9","#"),"8","#"),"7","#"),"6","#"),"5","#"),"4","#"),"3","#"),"2","#"),"1","#"),"0","#"),"$",""),"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Budget'!G40),_xlfn.FORMULATEXT('#_Merchandiser Budget'!G40),'#_Merchandiser Budget'!G40),"9","#"),"8","#"),"7","#"),"6","#"),"5","#"),"4","#"),"3","#"),"2","#"),"1","#"),"0","#"),"$",""),"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Budget'!G40),_xlfn.FORMULATEXT('#_Merchandiser Budget'!G40),'#_Merchandiser Budget'!G40),"9","#"),"8","#"),"7","#"),"6","#"),"5","#"),"4","#"),"3","#"),"2","#"),"1","#"),"0","#"),"$","")," ",""),",","@"),"&gt;","@"),"&lt;","@"),"=","@"),")","@"),"(","@"),"^","@"),"/","@"),"+","@"),"*","@"),"-","@"),"@#","")))/2,TRUE,FALSE),"HardCodeMsg",IF(LEN(IF(_xlfn.ISFORMULA('Merchandiser Budget'!G40),_xlfn.FORMULATEXT('Merchandiser Budget'!G40),'Merchandiser Budget'!G40))-LEN(SUBSTITUTE(IF(_xlfn.ISFORMULA('Merchandiser Budget'!G40),_xlfn.FORMULATEXT('Merchandiser Budget'!G40),'Merchandiser Budget'!G40),"""",""))&gt;LEN(IF(_xlfn.ISFORMULA('#_Merchandiser Budget'!G40),_xlfn.FORMULATEXT('#_Merchandiser Budget'!G40),'#_Merchandiser Budget'!G40))-LEN(SUBSTITUTE(IF(_xlfn.ISFORMULA('#_Merchandiser Budget'!G40),_xlfn.FORMULATEXT('#_Merchandiser Budget'!G40),'#_Merchandiser Budget'!G40),"""","")),TRUE,FALSE),"HardQuoteMsg",IF(LEN(IF(_xlfn.ISFORMULA('Merchandiser Budget'!G40),_xlfn.FORMULATEXT('Merchandiser Budget'!G40),'Merchandiser Budget'!G40))-LEN(SUBSTITUTE(IF(_xlfn.ISFORMULA('Merchandiser Budget'!G40),_xlfn.FORMULATEXT('Merchandiser Budget'!G40),'Merchandiser Budget'!G40),"$",""))&lt;0.5*(LEN(IF(_xlfn.ISFORMULA('#_Merchandiser Budget'!G40),_xlfn.FORMULATEXT('#_Merchandiser Budget'!G40),'#_Merchandiser Budget'!G40))-LEN(SUBSTITUTE(IF(_xlfn.ISFORMULA('#_Merchandiser Budget'!G40),_xlfn.FORMULATEXT('#_Merchandiser Budget'!G40),'#_Merchandiser Budget'!G40),"$",""))),TRUE,FALSE),"MissingAbsMsg",TRUE,"PerfectMsg")</f>
        <v/>
      </c>
      <c r="H40" s="180" t="str">
        <f ca="1">_xlfn.IFS(ISBLANK('Merchandiser Budget'!H40),"",IF(NOT(ISNA('#_Merchandiser Budget'!H40)),IF(ISNA('Merchandiser Budget'!H40),TRUE,FALSE),FALSE),"StuNAMsg",IF(AND(ISNA('#_Merchandiser Budget'!H40),ISNA('Merchandiser Budget'!H40)),TRUE,FALSE),"PerfectMsg",IF(NOT(ISERROR('#_Merchandiser Budget'!H40)),IF(ISERROR('Merchandiser Budget'!H40),TRUE,FALSE),FALSE),"StuErrorMsg",IF(TYPE('#_Merchandiser Budget'!H40)&lt;&gt;TYPE('Merchandiser Budget'!H40),TRUE,FALSE),"WrongTypeMsg",IF(_xlfn.ISFORMULA('#_Merchandiser Budget'!H40),IF(NOT(_xlfn.ISFORMULA('Merchandiser Budget'!H40)),TRUE),FALSE),"MissingFormulaMsg",IF(NOT(AND(ISNUMBER(FIND("[",_xlfn.FORMULATEXT('#_Merchandiser Budget'!H40))),ISNUMBER(FIND("!",_xlfn.FORMULATEXT('#_Merchandiser Budget'!H40))))),AND(ISNUMBER(FIND("[",_xlfn.FORMULATEXT('Merchandiser Budget'!H40))),ISNUMBER(FIND("!",_xlfn.FORMULATEXT('Merchandiser Budget'!H40)))),FALSE),"ExternalRefsMsg",IF(ISNUMBER('#_Merchandiser Budget'!H40),IF(ABS('#_Merchandiser Budget'!H40-'Merchandiser Budget'!H40)&gt;0.00001,TRUE,FALSE),IF('#_Merchandiser Budget'!H40&lt;&gt;'Merchandiser Budget'!H40,TRUE,FALSE)),IF(ISNUMBER('#_Merchandiser Budget'!H40),IF('#_Merchandiser Budget'!H40&gt;'Merchandiser Budget'!H40,"TooLow","TooHigh"),"WrongAnswer"),NOT(_xlfn.ISFORMULA('#_Merchandiser Budget'!H40)),"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Budget'!H40),_xlfn.FORMULATEXT('Merchandiser Budget'!H40),'Merchandiser Budget'!H40),"9","#"),"8","#"),"7","#"),"6","#"),"5","#"),"4","#"),"3","#"),"2","#"),"1","#"),"0","#"),"$",""),"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Budget'!H40),_xlfn.FORMULATEXT('Merchandiser Budget'!H40),'Merchandiser Budget'!H40),"9","#"),"8","#"),"7","#"),"6","#"),"5","#"),"4","#"),"3","#"),"2","#"),"1","#"),"0","#"),"$",""),"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Budget'!H40),_xlfn.FORMULATEXT('#_Merchandiser Budget'!H40),'#_Merchandiser Budget'!H40),"9","#"),"8","#"),"7","#"),"6","#"),"5","#"),"4","#"),"3","#"),"2","#"),"1","#"),"0","#"),"$",""),"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Budget'!H40),_xlfn.FORMULATEXT('#_Merchandiser Budget'!H40),'#_Merchandiser Budget'!H40),"9","#"),"8","#"),"7","#"),"6","#"),"5","#"),"4","#"),"3","#"),"2","#"),"1","#"),"0","#"),"$","")," ",""),",","@"),"&gt;","@"),"&lt;","@"),"=","@"),")","@"),"(","@"),"^","@"),"/","@"),"+","@"),"*","@"),"-","@"),"@#","")))/2,TRUE,FALSE),"HardCodeMsg",IF(LEN(IF(_xlfn.ISFORMULA('Merchandiser Budget'!H40),_xlfn.FORMULATEXT('Merchandiser Budget'!H40),'Merchandiser Budget'!H40))-LEN(SUBSTITUTE(IF(_xlfn.ISFORMULA('Merchandiser Budget'!H40),_xlfn.FORMULATEXT('Merchandiser Budget'!H40),'Merchandiser Budget'!H40),"""",""))&gt;LEN(IF(_xlfn.ISFORMULA('#_Merchandiser Budget'!H40),_xlfn.FORMULATEXT('#_Merchandiser Budget'!H40),'#_Merchandiser Budget'!H40))-LEN(SUBSTITUTE(IF(_xlfn.ISFORMULA('#_Merchandiser Budget'!H40),_xlfn.FORMULATEXT('#_Merchandiser Budget'!H40),'#_Merchandiser Budget'!H40),"""","")),TRUE,FALSE),"HardQuoteMsg",IF(LEN(IF(_xlfn.ISFORMULA('Merchandiser Budget'!H40),_xlfn.FORMULATEXT('Merchandiser Budget'!H40),'Merchandiser Budget'!H40))-LEN(SUBSTITUTE(IF(_xlfn.ISFORMULA('Merchandiser Budget'!H40),_xlfn.FORMULATEXT('Merchandiser Budget'!H40),'Merchandiser Budget'!H40),"$",""))&lt;0.5*(LEN(IF(_xlfn.ISFORMULA('#_Merchandiser Budget'!H40),_xlfn.FORMULATEXT('#_Merchandiser Budget'!H40),'#_Merchandiser Budget'!H40))-LEN(SUBSTITUTE(IF(_xlfn.ISFORMULA('#_Merchandiser Budget'!H40),_xlfn.FORMULATEXT('#_Merchandiser Budget'!H40),'#_Merchandiser Budget'!H40),"$",""))),TRUE,FALSE),"MissingAbsMsg",TRUE,"PerfectMsg")</f>
        <v/>
      </c>
    </row>
    <row r="41" spans="3:9" x14ac:dyDescent="0.15">
      <c r="C41" s="244">
        <v>0</v>
      </c>
      <c r="D41" s="244"/>
      <c r="G41" s="180" t="str">
        <f ca="1">_xlfn.IFS(ISBLANK('Merchandiser Budget'!G41),"",IF(NOT(ISNA('#_Merchandiser Budget'!G41)),IF(ISNA('Merchandiser Budget'!G41),TRUE,FALSE),FALSE),"StuNAMsg",IF(AND(ISNA('#_Merchandiser Budget'!G41),ISNA('Merchandiser Budget'!G41)),TRUE,FALSE),"PerfectMsg",IF(NOT(ISERROR('#_Merchandiser Budget'!G41)),IF(ISERROR('Merchandiser Budget'!G41),TRUE,FALSE),FALSE),"StuErrorMsg",IF(TYPE('#_Merchandiser Budget'!G41)&lt;&gt;TYPE('Merchandiser Budget'!G41),TRUE,FALSE),"WrongTypeMsg",IF(_xlfn.ISFORMULA('#_Merchandiser Budget'!G41),IF(NOT(_xlfn.ISFORMULA('Merchandiser Budget'!G41)),TRUE),FALSE),"MissingFormulaMsg",IF(NOT(AND(ISNUMBER(FIND("[",_xlfn.FORMULATEXT('#_Merchandiser Budget'!G41))),ISNUMBER(FIND("!",_xlfn.FORMULATEXT('#_Merchandiser Budget'!G41))))),AND(ISNUMBER(FIND("[",_xlfn.FORMULATEXT('Merchandiser Budget'!G41))),ISNUMBER(FIND("!",_xlfn.FORMULATEXT('Merchandiser Budget'!G41)))),FALSE),"ExternalRefsMsg",IF(ISNUMBER('#_Merchandiser Budget'!G41),IF(ABS('#_Merchandiser Budget'!G41-'Merchandiser Budget'!G41)&gt;0.00001,TRUE,FALSE),IF('#_Merchandiser Budget'!G41&lt;&gt;'Merchandiser Budget'!G41,TRUE,FALSE)),IF(ISNUMBER('#_Merchandiser Budget'!G41),IF('#_Merchandiser Budget'!G41&gt;'Merchandiser Budget'!G41,"TooLow","TooHigh"),"WrongAnswer"),NOT(_xlfn.ISFORMULA('#_Merchandiser Budget'!G41)),"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Budget'!G41),_xlfn.FORMULATEXT('Merchandiser Budget'!G41),'Merchandiser Budget'!G41),"9","#"),"8","#"),"7","#"),"6","#"),"5","#"),"4","#"),"3","#"),"2","#"),"1","#"),"0","#"),"$",""),"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Budget'!G41),_xlfn.FORMULATEXT('Merchandiser Budget'!G41),'Merchandiser Budget'!G41),"9","#"),"8","#"),"7","#"),"6","#"),"5","#"),"4","#"),"3","#"),"2","#"),"1","#"),"0","#"),"$",""),"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Budget'!G41),_xlfn.FORMULATEXT('#_Merchandiser Budget'!G41),'#_Merchandiser Budget'!G41),"9","#"),"8","#"),"7","#"),"6","#"),"5","#"),"4","#"),"3","#"),"2","#"),"1","#"),"0","#"),"$",""),"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Budget'!G41),_xlfn.FORMULATEXT('#_Merchandiser Budget'!G41),'#_Merchandiser Budget'!G41),"9","#"),"8","#"),"7","#"),"6","#"),"5","#"),"4","#"),"3","#"),"2","#"),"1","#"),"0","#"),"$","")," ",""),",","@"),"&gt;","@"),"&lt;","@"),"=","@"),")","@"),"(","@"),"^","@"),"/","@"),"+","@"),"*","@"),"-","@"),"@#","")))/2,TRUE,FALSE),"HardCodeMsg",IF(LEN(IF(_xlfn.ISFORMULA('Merchandiser Budget'!G41),_xlfn.FORMULATEXT('Merchandiser Budget'!G41),'Merchandiser Budget'!G41))-LEN(SUBSTITUTE(IF(_xlfn.ISFORMULA('Merchandiser Budget'!G41),_xlfn.FORMULATEXT('Merchandiser Budget'!G41),'Merchandiser Budget'!G41),"""",""))&gt;LEN(IF(_xlfn.ISFORMULA('#_Merchandiser Budget'!G41),_xlfn.FORMULATEXT('#_Merchandiser Budget'!G41),'#_Merchandiser Budget'!G41))-LEN(SUBSTITUTE(IF(_xlfn.ISFORMULA('#_Merchandiser Budget'!G41),_xlfn.FORMULATEXT('#_Merchandiser Budget'!G41),'#_Merchandiser Budget'!G41),"""","")),TRUE,FALSE),"HardQuoteMsg",IF(LEN(IF(_xlfn.ISFORMULA('Merchandiser Budget'!G41),_xlfn.FORMULATEXT('Merchandiser Budget'!G41),'Merchandiser Budget'!G41))-LEN(SUBSTITUTE(IF(_xlfn.ISFORMULA('Merchandiser Budget'!G41),_xlfn.FORMULATEXT('Merchandiser Budget'!G41),'Merchandiser Budget'!G41),"$",""))&lt;0.5*(LEN(IF(_xlfn.ISFORMULA('#_Merchandiser Budget'!G41),_xlfn.FORMULATEXT('#_Merchandiser Budget'!G41),'#_Merchandiser Budget'!G41))-LEN(SUBSTITUTE(IF(_xlfn.ISFORMULA('#_Merchandiser Budget'!G41),_xlfn.FORMULATEXT('#_Merchandiser Budget'!G41),'#_Merchandiser Budget'!G41),"$",""))),TRUE,FALSE),"MissingAbsMsg",TRUE,"PerfectMsg")</f>
        <v/>
      </c>
      <c r="H41" s="180" t="str">
        <f ca="1">_xlfn.IFS(ISBLANK('Merchandiser Budget'!H41),"",IF(NOT(ISNA('#_Merchandiser Budget'!H41)),IF(ISNA('Merchandiser Budget'!H41),TRUE,FALSE),FALSE),"StuNAMsg",IF(AND(ISNA('#_Merchandiser Budget'!H41),ISNA('Merchandiser Budget'!H41)),TRUE,FALSE),"PerfectMsg",IF(NOT(ISERROR('#_Merchandiser Budget'!H41)),IF(ISERROR('Merchandiser Budget'!H41),TRUE,FALSE),FALSE),"StuErrorMsg",IF(TYPE('#_Merchandiser Budget'!H41)&lt;&gt;TYPE('Merchandiser Budget'!H41),TRUE,FALSE),"WrongTypeMsg",IF(_xlfn.ISFORMULA('#_Merchandiser Budget'!H41),IF(NOT(_xlfn.ISFORMULA('Merchandiser Budget'!H41)),TRUE),FALSE),"MissingFormulaMsg",IF(NOT(AND(ISNUMBER(FIND("[",_xlfn.FORMULATEXT('#_Merchandiser Budget'!H41))),ISNUMBER(FIND("!",_xlfn.FORMULATEXT('#_Merchandiser Budget'!H41))))),AND(ISNUMBER(FIND("[",_xlfn.FORMULATEXT('Merchandiser Budget'!H41))),ISNUMBER(FIND("!",_xlfn.FORMULATEXT('Merchandiser Budget'!H41)))),FALSE),"ExternalRefsMsg",IF(ISNUMBER('#_Merchandiser Budget'!H41),IF(ABS('#_Merchandiser Budget'!H41-'Merchandiser Budget'!H41)&gt;0.00001,TRUE,FALSE),IF('#_Merchandiser Budget'!H41&lt;&gt;'Merchandiser Budget'!H41,TRUE,FALSE)),IF(ISNUMBER('#_Merchandiser Budget'!H41),IF('#_Merchandiser Budget'!H41&gt;'Merchandiser Budget'!H41,"TooLow","TooHigh"),"WrongAnswer"),NOT(_xlfn.ISFORMULA('#_Merchandiser Budget'!H41)),"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Budget'!H41),_xlfn.FORMULATEXT('Merchandiser Budget'!H41),'Merchandiser Budget'!H41),"9","#"),"8","#"),"7","#"),"6","#"),"5","#"),"4","#"),"3","#"),"2","#"),"1","#"),"0","#"),"$",""),"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Budget'!H41),_xlfn.FORMULATEXT('Merchandiser Budget'!H41),'Merchandiser Budget'!H41),"9","#"),"8","#"),"7","#"),"6","#"),"5","#"),"4","#"),"3","#"),"2","#"),"1","#"),"0","#"),"$",""),"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Budget'!H41),_xlfn.FORMULATEXT('#_Merchandiser Budget'!H41),'#_Merchandiser Budget'!H41),"9","#"),"8","#"),"7","#"),"6","#"),"5","#"),"4","#"),"3","#"),"2","#"),"1","#"),"0","#"),"$",""),"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Budget'!H41),_xlfn.FORMULATEXT('#_Merchandiser Budget'!H41),'#_Merchandiser Budget'!H41),"9","#"),"8","#"),"7","#"),"6","#"),"5","#"),"4","#"),"3","#"),"2","#"),"1","#"),"0","#"),"$","")," ",""),",","@"),"&gt;","@"),"&lt;","@"),"=","@"),")","@"),"(","@"),"^","@"),"/","@"),"+","@"),"*","@"),"-","@"),"@#","")))/2,TRUE,FALSE),"HardCodeMsg",IF(LEN(IF(_xlfn.ISFORMULA('Merchandiser Budget'!H41),_xlfn.FORMULATEXT('Merchandiser Budget'!H41),'Merchandiser Budget'!H41))-LEN(SUBSTITUTE(IF(_xlfn.ISFORMULA('Merchandiser Budget'!H41),_xlfn.FORMULATEXT('Merchandiser Budget'!H41),'Merchandiser Budget'!H41),"""",""))&gt;LEN(IF(_xlfn.ISFORMULA('#_Merchandiser Budget'!H41),_xlfn.FORMULATEXT('#_Merchandiser Budget'!H41),'#_Merchandiser Budget'!H41))-LEN(SUBSTITUTE(IF(_xlfn.ISFORMULA('#_Merchandiser Budget'!H41),_xlfn.FORMULATEXT('#_Merchandiser Budget'!H41),'#_Merchandiser Budget'!H41),"""","")),TRUE,FALSE),"HardQuoteMsg",IF(LEN(IF(_xlfn.ISFORMULA('Merchandiser Budget'!H41),_xlfn.FORMULATEXT('Merchandiser Budget'!H41),'Merchandiser Budget'!H41))-LEN(SUBSTITUTE(IF(_xlfn.ISFORMULA('Merchandiser Budget'!H41),_xlfn.FORMULATEXT('Merchandiser Budget'!H41),'Merchandiser Budget'!H41),"$",""))&lt;0.5*(LEN(IF(_xlfn.ISFORMULA('#_Merchandiser Budget'!H41),_xlfn.FORMULATEXT('#_Merchandiser Budget'!H41),'#_Merchandiser Budget'!H41))-LEN(SUBSTITUTE(IF(_xlfn.ISFORMULA('#_Merchandiser Budget'!H41),_xlfn.FORMULATEXT('#_Merchandiser Budget'!H41),'#_Merchandiser Budget'!H41),"$",""))),TRUE,FALSE),"MissingAbsMsg",TRUE,"PerfectMsg")</f>
        <v/>
      </c>
    </row>
    <row r="43" spans="3:9" ht="45" customHeight="1" x14ac:dyDescent="0.15">
      <c r="C43" s="232">
        <v>0</v>
      </c>
      <c r="D43" s="232"/>
      <c r="E43" s="232"/>
      <c r="F43" s="232"/>
      <c r="G43" s="232"/>
      <c r="H43" s="232"/>
      <c r="I43" s="232"/>
    </row>
    <row r="45" spans="3:9" x14ac:dyDescent="0.15">
      <c r="C45" s="167">
        <v>0</v>
      </c>
      <c r="F45" s="170">
        <v>0</v>
      </c>
      <c r="G45" s="170">
        <v>0</v>
      </c>
      <c r="H45" s="170">
        <v>0</v>
      </c>
      <c r="I45" s="170">
        <v>0</v>
      </c>
    </row>
    <row r="46" spans="3:9" x14ac:dyDescent="0.15">
      <c r="D46" s="165">
        <v>0</v>
      </c>
      <c r="F46" s="234">
        <v>0</v>
      </c>
      <c r="G46" s="180" t="str">
        <f ca="1">_xlfn.IFS(ISBLANK('Merchandiser Budget'!G46),"",IF(NOT(ISNA('#_Merchandiser Budget'!G46)),IF(ISNA('Merchandiser Budget'!G46),TRUE,FALSE),FALSE),"StuNAMsg",IF(AND(ISNA('#_Merchandiser Budget'!G46),ISNA('Merchandiser Budget'!G46)),TRUE,FALSE),"PerfectMsg",IF(NOT(ISERROR('#_Merchandiser Budget'!G46)),IF(ISERROR('Merchandiser Budget'!G46),TRUE,FALSE),FALSE),"StuErrorMsg",IF(TYPE('#_Merchandiser Budget'!G46)&lt;&gt;TYPE('Merchandiser Budget'!G46),TRUE,FALSE),"WrongTypeMsg",IF(_xlfn.ISFORMULA('#_Merchandiser Budget'!G46),IF(NOT(_xlfn.ISFORMULA('Merchandiser Budget'!G46)),TRUE),FALSE),"MissingFormulaMsg",IF(NOT(AND(ISNUMBER(FIND("[",_xlfn.FORMULATEXT('#_Merchandiser Budget'!G46))),ISNUMBER(FIND("!",_xlfn.FORMULATEXT('#_Merchandiser Budget'!G46))))),AND(ISNUMBER(FIND("[",_xlfn.FORMULATEXT('Merchandiser Budget'!G46))),ISNUMBER(FIND("!",_xlfn.FORMULATEXT('Merchandiser Budget'!G46)))),FALSE),"ExternalRefsMsg",IF(ISNUMBER('#_Merchandiser Budget'!G46),IF(ABS('#_Merchandiser Budget'!G46-'Merchandiser Budget'!G46)&gt;0.00001,TRUE,FALSE),IF('#_Merchandiser Budget'!G46&lt;&gt;'Merchandiser Budget'!G46,TRUE,FALSE)),IF(ISNUMBER('#_Merchandiser Budget'!G46),IF('#_Merchandiser Budget'!G46&gt;'Merchandiser Budget'!G46,"TooLow","TooHigh"),"WrongAnswer"),NOT(_xlfn.ISFORMULA('#_Merchandiser Budget'!G46)),"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Budget'!G46),_xlfn.FORMULATEXT('Merchandiser Budget'!G46),'Merchandiser Budget'!G46),"9","#"),"8","#"),"7","#"),"6","#"),"5","#"),"4","#"),"3","#"),"2","#"),"1","#"),"0","#"),"$",""),"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Budget'!G46),_xlfn.FORMULATEXT('Merchandiser Budget'!G46),'Merchandiser Budget'!G46),"9","#"),"8","#"),"7","#"),"6","#"),"5","#"),"4","#"),"3","#"),"2","#"),"1","#"),"0","#"),"$",""),"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Budget'!G46),_xlfn.FORMULATEXT('#_Merchandiser Budget'!G46),'#_Merchandiser Budget'!G46),"9","#"),"8","#"),"7","#"),"6","#"),"5","#"),"4","#"),"3","#"),"2","#"),"1","#"),"0","#"),"$",""),"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Budget'!G46),_xlfn.FORMULATEXT('#_Merchandiser Budget'!G46),'#_Merchandiser Budget'!G46),"9","#"),"8","#"),"7","#"),"6","#"),"5","#"),"4","#"),"3","#"),"2","#"),"1","#"),"0","#"),"$","")," ",""),",","@"),"&gt;","@"),"&lt;","@"),"=","@"),")","@"),"(","@"),"^","@"),"/","@"),"+","@"),"*","@"),"-","@"),"@#","")))/2,TRUE,FALSE),"HardCodeMsg",IF(LEN(IF(_xlfn.ISFORMULA('Merchandiser Budget'!G46),_xlfn.FORMULATEXT('Merchandiser Budget'!G46),'Merchandiser Budget'!G46))-LEN(SUBSTITUTE(IF(_xlfn.ISFORMULA('Merchandiser Budget'!G46),_xlfn.FORMULATEXT('Merchandiser Budget'!G46),'Merchandiser Budget'!G46),"""",""))&gt;LEN(IF(_xlfn.ISFORMULA('#_Merchandiser Budget'!G46),_xlfn.FORMULATEXT('#_Merchandiser Budget'!G46),'#_Merchandiser Budget'!G46))-LEN(SUBSTITUTE(IF(_xlfn.ISFORMULA('#_Merchandiser Budget'!G46),_xlfn.FORMULATEXT('#_Merchandiser Budget'!G46),'#_Merchandiser Budget'!G46),"""","")),TRUE,FALSE),"HardQuoteMsg",IF(LEN(IF(_xlfn.ISFORMULA('Merchandiser Budget'!G46),_xlfn.FORMULATEXT('Merchandiser Budget'!G46),'Merchandiser Budget'!G46))-LEN(SUBSTITUTE(IF(_xlfn.ISFORMULA('Merchandiser Budget'!G46),_xlfn.FORMULATEXT('Merchandiser Budget'!G46),'Merchandiser Budget'!G46),"$",""))&lt;0.5*(LEN(IF(_xlfn.ISFORMULA('#_Merchandiser Budget'!G46),_xlfn.FORMULATEXT('#_Merchandiser Budget'!G46),'#_Merchandiser Budget'!G46))-LEN(SUBSTITUTE(IF(_xlfn.ISFORMULA('#_Merchandiser Budget'!G46),_xlfn.FORMULATEXT('#_Merchandiser Budget'!G46),'#_Merchandiser Budget'!G46),"$",""))),TRUE,FALSE),"MissingAbsMsg",TRUE,"PerfectMsg")</f>
        <v/>
      </c>
      <c r="H46" s="180">
        <v>0</v>
      </c>
      <c r="I46" s="180">
        <v>0</v>
      </c>
    </row>
    <row r="47" spans="3:9" x14ac:dyDescent="0.15">
      <c r="D47" s="165">
        <v>0</v>
      </c>
      <c r="F47" s="234" t="str">
        <f ca="1">_xlfn.IFS(ISBLANK('Merchandiser Budget'!F47),"",IF(NOT(ISNA('#_Merchandiser Budget'!F47)),IF(ISNA('Merchandiser Budget'!F47),TRUE,FALSE),FALSE),"StuNAMsg",IF(AND(ISNA('#_Merchandiser Budget'!F47),ISNA('Merchandiser Budget'!F47)),TRUE,FALSE),"PerfectMsg",IF(NOT(ISERROR('#_Merchandiser Budget'!F47)),IF(ISERROR('Merchandiser Budget'!F47),TRUE,FALSE),FALSE),"StuErrorMsg",IF(TYPE('#_Merchandiser Budget'!F47)&lt;&gt;TYPE('Merchandiser Budget'!F47),TRUE,FALSE),"WrongTypeMsg",IF(_xlfn.ISFORMULA('#_Merchandiser Budget'!F47),IF(NOT(_xlfn.ISFORMULA('Merchandiser Budget'!F47)),TRUE),FALSE),"MissingFormulaMsg",IF(NOT(AND(ISNUMBER(FIND("[",_xlfn.FORMULATEXT('#_Merchandiser Budget'!F47))),ISNUMBER(FIND("!",_xlfn.FORMULATEXT('#_Merchandiser Budget'!F47))))),AND(ISNUMBER(FIND("[",_xlfn.FORMULATEXT('Merchandiser Budget'!F47))),ISNUMBER(FIND("!",_xlfn.FORMULATEXT('Merchandiser Budget'!F47)))),FALSE),"ExternalRefsMsg",IF(ISNUMBER('#_Merchandiser Budget'!F47),IF(ABS('#_Merchandiser Budget'!F47-'Merchandiser Budget'!F47)&gt;0.00001,TRUE,FALSE),IF('#_Merchandiser Budget'!F47&lt;&gt;'Merchandiser Budget'!F47,TRUE,FALSE)),IF(ISNUMBER('#_Merchandiser Budget'!F47),IF('#_Merchandiser Budget'!F47&gt;'Merchandiser Budget'!F47,"TooLow","TooHigh"),"WrongAnswer"),NOT(_xlfn.ISFORMULA('#_Merchandiser Budget'!F47)),"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Budget'!F47),_xlfn.FORMULATEXT('Merchandiser Budget'!F47),'Merchandiser Budget'!F47),"9","#"),"8","#"),"7","#"),"6","#"),"5","#"),"4","#"),"3","#"),"2","#"),"1","#"),"0","#"),"$",""),"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Budget'!F47),_xlfn.FORMULATEXT('Merchandiser Budget'!F47),'Merchandiser Budget'!F47),"9","#"),"8","#"),"7","#"),"6","#"),"5","#"),"4","#"),"3","#"),"2","#"),"1","#"),"0","#"),"$",""),"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Budget'!F47),_xlfn.FORMULATEXT('#_Merchandiser Budget'!F47),'#_Merchandiser Budget'!F47),"9","#"),"8","#"),"7","#"),"6","#"),"5","#"),"4","#"),"3","#"),"2","#"),"1","#"),"0","#"),"$",""),"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Budget'!F47),_xlfn.FORMULATEXT('#_Merchandiser Budget'!F47),'#_Merchandiser Budget'!F47),"9","#"),"8","#"),"7","#"),"6","#"),"5","#"),"4","#"),"3","#"),"2","#"),"1","#"),"0","#"),"$","")," ",""),",","@"),"&gt;","@"),"&lt;","@"),"=","@"),")","@"),"(","@"),"^","@"),"/","@"),"+","@"),"*","@"),"-","@"),"@#","")))/2,TRUE,FALSE),"HardCodeMsg",IF(LEN(IF(_xlfn.ISFORMULA('Merchandiser Budget'!F47),_xlfn.FORMULATEXT('Merchandiser Budget'!F47),'Merchandiser Budget'!F47))-LEN(SUBSTITUTE(IF(_xlfn.ISFORMULA('Merchandiser Budget'!F47),_xlfn.FORMULATEXT('Merchandiser Budget'!F47),'Merchandiser Budget'!F47),"""",""))&gt;LEN(IF(_xlfn.ISFORMULA('#_Merchandiser Budget'!F47),_xlfn.FORMULATEXT('#_Merchandiser Budget'!F47),'#_Merchandiser Budget'!F47))-LEN(SUBSTITUTE(IF(_xlfn.ISFORMULA('#_Merchandiser Budget'!F47),_xlfn.FORMULATEXT('#_Merchandiser Budget'!F47),'#_Merchandiser Budget'!F47),"""","")),TRUE,FALSE),"HardQuoteMsg",IF(LEN(IF(_xlfn.ISFORMULA('Merchandiser Budget'!F47),_xlfn.FORMULATEXT('Merchandiser Budget'!F47),'Merchandiser Budget'!F47))-LEN(SUBSTITUTE(IF(_xlfn.ISFORMULA('Merchandiser Budget'!F47),_xlfn.FORMULATEXT('Merchandiser Budget'!F47),'Merchandiser Budget'!F47),"$",""))&lt;0.5*(LEN(IF(_xlfn.ISFORMULA('#_Merchandiser Budget'!F47),_xlfn.FORMULATEXT('#_Merchandiser Budget'!F47),'#_Merchandiser Budget'!F47))-LEN(SUBSTITUTE(IF(_xlfn.ISFORMULA('#_Merchandiser Budget'!F47),_xlfn.FORMULATEXT('#_Merchandiser Budget'!F47),'#_Merchandiser Budget'!F47),"$",""))),TRUE,FALSE),"MissingAbsMsg",TRUE,"PerfectMsg")</f>
        <v/>
      </c>
      <c r="G47" s="180" t="str">
        <f ca="1">_xlfn.IFS(ISBLANK('Merchandiser Budget'!G47),"",IF(NOT(ISNA('#_Merchandiser Budget'!G47)),IF(ISNA('Merchandiser Budget'!G47),TRUE,FALSE),FALSE),"StuNAMsg",IF(AND(ISNA('#_Merchandiser Budget'!G47),ISNA('Merchandiser Budget'!G47)),TRUE,FALSE),"PerfectMsg",IF(NOT(ISERROR('#_Merchandiser Budget'!G47)),IF(ISERROR('Merchandiser Budget'!G47),TRUE,FALSE),FALSE),"StuErrorMsg",IF(TYPE('#_Merchandiser Budget'!G47)&lt;&gt;TYPE('Merchandiser Budget'!G47),TRUE,FALSE),"WrongTypeMsg",IF(_xlfn.ISFORMULA('#_Merchandiser Budget'!G47),IF(NOT(_xlfn.ISFORMULA('Merchandiser Budget'!G47)),TRUE),FALSE),"MissingFormulaMsg",IF(NOT(AND(ISNUMBER(FIND("[",_xlfn.FORMULATEXT('#_Merchandiser Budget'!G47))),ISNUMBER(FIND("!",_xlfn.FORMULATEXT('#_Merchandiser Budget'!G47))))),AND(ISNUMBER(FIND("[",_xlfn.FORMULATEXT('Merchandiser Budget'!G47))),ISNUMBER(FIND("!",_xlfn.FORMULATEXT('Merchandiser Budget'!G47)))),FALSE),"ExternalRefsMsg",IF(ISNUMBER('#_Merchandiser Budget'!G47),IF(ABS('#_Merchandiser Budget'!G47-'Merchandiser Budget'!G47)&gt;0.00001,TRUE,FALSE),IF('#_Merchandiser Budget'!G47&lt;&gt;'Merchandiser Budget'!G47,TRUE,FALSE)),IF(ISNUMBER('#_Merchandiser Budget'!G47),IF('#_Merchandiser Budget'!G47&gt;'Merchandiser Budget'!G47,"TooLow","TooHigh"),"WrongAnswer"),NOT(_xlfn.ISFORMULA('#_Merchandiser Budget'!G47)),"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Budget'!G47),_xlfn.FORMULATEXT('Merchandiser Budget'!G47),'Merchandiser Budget'!G47),"9","#"),"8","#"),"7","#"),"6","#"),"5","#"),"4","#"),"3","#"),"2","#"),"1","#"),"0","#"),"$",""),"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Budget'!G47),_xlfn.FORMULATEXT('Merchandiser Budget'!G47),'Merchandiser Budget'!G47),"9","#"),"8","#"),"7","#"),"6","#"),"5","#"),"4","#"),"3","#"),"2","#"),"1","#"),"0","#"),"$",""),"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Budget'!G47),_xlfn.FORMULATEXT('#_Merchandiser Budget'!G47),'#_Merchandiser Budget'!G47),"9","#"),"8","#"),"7","#"),"6","#"),"5","#"),"4","#"),"3","#"),"2","#"),"1","#"),"0","#"),"$",""),"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Budget'!G47),_xlfn.FORMULATEXT('#_Merchandiser Budget'!G47),'#_Merchandiser Budget'!G47),"9","#"),"8","#"),"7","#"),"6","#"),"5","#"),"4","#"),"3","#"),"2","#"),"1","#"),"0","#"),"$","")," ",""),",","@"),"&gt;","@"),"&lt;","@"),"=","@"),")","@"),"(","@"),"^","@"),"/","@"),"+","@"),"*","@"),"-","@"),"@#","")))/2,TRUE,FALSE),"HardCodeMsg",IF(LEN(IF(_xlfn.ISFORMULA('Merchandiser Budget'!G47),_xlfn.FORMULATEXT('Merchandiser Budget'!G47),'Merchandiser Budget'!G47))-LEN(SUBSTITUTE(IF(_xlfn.ISFORMULA('Merchandiser Budget'!G47),_xlfn.FORMULATEXT('Merchandiser Budget'!G47),'Merchandiser Budget'!G47),"""",""))&gt;LEN(IF(_xlfn.ISFORMULA('#_Merchandiser Budget'!G47),_xlfn.FORMULATEXT('#_Merchandiser Budget'!G47),'#_Merchandiser Budget'!G47))-LEN(SUBSTITUTE(IF(_xlfn.ISFORMULA('#_Merchandiser Budget'!G47),_xlfn.FORMULATEXT('#_Merchandiser Budget'!G47),'#_Merchandiser Budget'!G47),"""","")),TRUE,FALSE),"HardQuoteMsg",IF(LEN(IF(_xlfn.ISFORMULA('Merchandiser Budget'!G47),_xlfn.FORMULATEXT('Merchandiser Budget'!G47),'Merchandiser Budget'!G47))-LEN(SUBSTITUTE(IF(_xlfn.ISFORMULA('Merchandiser Budget'!G47),_xlfn.FORMULATEXT('Merchandiser Budget'!G47),'Merchandiser Budget'!G47),"$",""))&lt;0.5*(LEN(IF(_xlfn.ISFORMULA('#_Merchandiser Budget'!G47),_xlfn.FORMULATEXT('#_Merchandiser Budget'!G47),'#_Merchandiser Budget'!G47))-LEN(SUBSTITUTE(IF(_xlfn.ISFORMULA('#_Merchandiser Budget'!G47),_xlfn.FORMULATEXT('#_Merchandiser Budget'!G47),'#_Merchandiser Budget'!G47),"$",""))),TRUE,FALSE),"MissingAbsMsg",TRUE,"PerfectMsg")</f>
        <v/>
      </c>
      <c r="H47" s="180">
        <v>0</v>
      </c>
      <c r="I47" s="180">
        <v>0</v>
      </c>
    </row>
    <row r="48" spans="3:9" x14ac:dyDescent="0.15">
      <c r="D48" s="165">
        <v>0</v>
      </c>
      <c r="F48" s="234">
        <v>0</v>
      </c>
      <c r="G48" s="180" t="str">
        <f ca="1">_xlfn.IFS(ISBLANK('Merchandiser Budget'!G48),"",IF(NOT(ISNA('#_Merchandiser Budget'!G48)),IF(ISNA('Merchandiser Budget'!G48),TRUE,FALSE),FALSE),"StuNAMsg",IF(AND(ISNA('#_Merchandiser Budget'!G48),ISNA('Merchandiser Budget'!G48)),TRUE,FALSE),"PerfectMsg",IF(NOT(ISERROR('#_Merchandiser Budget'!G48)),IF(ISERROR('Merchandiser Budget'!G48),TRUE,FALSE),FALSE),"StuErrorMsg",IF(TYPE('#_Merchandiser Budget'!G48)&lt;&gt;TYPE('Merchandiser Budget'!G48),TRUE,FALSE),"WrongTypeMsg",IF(_xlfn.ISFORMULA('#_Merchandiser Budget'!G48),IF(NOT(_xlfn.ISFORMULA('Merchandiser Budget'!G48)),TRUE),FALSE),"MissingFormulaMsg",IF(NOT(AND(ISNUMBER(FIND("[",_xlfn.FORMULATEXT('#_Merchandiser Budget'!G48))),ISNUMBER(FIND("!",_xlfn.FORMULATEXT('#_Merchandiser Budget'!G48))))),AND(ISNUMBER(FIND("[",_xlfn.FORMULATEXT('Merchandiser Budget'!G48))),ISNUMBER(FIND("!",_xlfn.FORMULATEXT('Merchandiser Budget'!G48)))),FALSE),"ExternalRefsMsg",IF(ISNUMBER('#_Merchandiser Budget'!G48),IF(ABS('#_Merchandiser Budget'!G48-'Merchandiser Budget'!G48)&gt;0.00001,TRUE,FALSE),IF('#_Merchandiser Budget'!G48&lt;&gt;'Merchandiser Budget'!G48,TRUE,FALSE)),IF(ISNUMBER('#_Merchandiser Budget'!G48),IF('#_Merchandiser Budget'!G48&gt;'Merchandiser Budget'!G48,"TooLow","TooHigh"),"WrongAnswer"),NOT(_xlfn.ISFORMULA('#_Merchandiser Budget'!G48)),"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Budget'!G48),_xlfn.FORMULATEXT('Merchandiser Budget'!G48),'Merchandiser Budget'!G48),"9","#"),"8","#"),"7","#"),"6","#"),"5","#"),"4","#"),"3","#"),"2","#"),"1","#"),"0","#"),"$",""),"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Budget'!G48),_xlfn.FORMULATEXT('Merchandiser Budget'!G48),'Merchandiser Budget'!G48),"9","#"),"8","#"),"7","#"),"6","#"),"5","#"),"4","#"),"3","#"),"2","#"),"1","#"),"0","#"),"$",""),"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Budget'!G48),_xlfn.FORMULATEXT('#_Merchandiser Budget'!G48),'#_Merchandiser Budget'!G48),"9","#"),"8","#"),"7","#"),"6","#"),"5","#"),"4","#"),"3","#"),"2","#"),"1","#"),"0","#"),"$",""),"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Budget'!G48),_xlfn.FORMULATEXT('#_Merchandiser Budget'!G48),'#_Merchandiser Budget'!G48),"9","#"),"8","#"),"7","#"),"6","#"),"5","#"),"4","#"),"3","#"),"2","#"),"1","#"),"0","#"),"$","")," ",""),",","@"),"&gt;","@"),"&lt;","@"),"=","@"),")","@"),"(","@"),"^","@"),"/","@"),"+","@"),"*","@"),"-","@"),"@#","")))/2,TRUE,FALSE),"HardCodeMsg",IF(LEN(IF(_xlfn.ISFORMULA('Merchandiser Budget'!G48),_xlfn.FORMULATEXT('Merchandiser Budget'!G48),'Merchandiser Budget'!G48))-LEN(SUBSTITUTE(IF(_xlfn.ISFORMULA('Merchandiser Budget'!G48),_xlfn.FORMULATEXT('Merchandiser Budget'!G48),'Merchandiser Budget'!G48),"""",""))&gt;LEN(IF(_xlfn.ISFORMULA('#_Merchandiser Budget'!G48),_xlfn.FORMULATEXT('#_Merchandiser Budget'!G48),'#_Merchandiser Budget'!G48))-LEN(SUBSTITUTE(IF(_xlfn.ISFORMULA('#_Merchandiser Budget'!G48),_xlfn.FORMULATEXT('#_Merchandiser Budget'!G48),'#_Merchandiser Budget'!G48),"""","")),TRUE,FALSE),"HardQuoteMsg",IF(LEN(IF(_xlfn.ISFORMULA('Merchandiser Budget'!G48),_xlfn.FORMULATEXT('Merchandiser Budget'!G48),'Merchandiser Budget'!G48))-LEN(SUBSTITUTE(IF(_xlfn.ISFORMULA('Merchandiser Budget'!G48),_xlfn.FORMULATEXT('Merchandiser Budget'!G48),'Merchandiser Budget'!G48),"$",""))&lt;0.5*(LEN(IF(_xlfn.ISFORMULA('#_Merchandiser Budget'!G48),_xlfn.FORMULATEXT('#_Merchandiser Budget'!G48),'#_Merchandiser Budget'!G48))-LEN(SUBSTITUTE(IF(_xlfn.ISFORMULA('#_Merchandiser Budget'!G48),_xlfn.FORMULATEXT('#_Merchandiser Budget'!G48),'#_Merchandiser Budget'!G48),"$",""))),TRUE,FALSE),"MissingAbsMsg",TRUE,"PerfectMsg")</f>
        <v/>
      </c>
      <c r="H48" s="180">
        <v>0</v>
      </c>
      <c r="I48" s="180">
        <v>0</v>
      </c>
    </row>
    <row r="50" spans="2:9" ht="47.5" customHeight="1" x14ac:dyDescent="0.15">
      <c r="C50" s="232">
        <v>0</v>
      </c>
      <c r="D50" s="232"/>
      <c r="E50" s="232"/>
      <c r="F50" s="232"/>
      <c r="G50" s="232"/>
      <c r="H50" s="232"/>
      <c r="I50" s="232"/>
    </row>
    <row r="51" spans="2:9" x14ac:dyDescent="0.15">
      <c r="F51" s="170">
        <v>0</v>
      </c>
      <c r="G51" s="170">
        <v>0</v>
      </c>
      <c r="H51" s="170">
        <v>0</v>
      </c>
    </row>
    <row r="52" spans="2:9" x14ac:dyDescent="0.15">
      <c r="D52" s="165">
        <v>0</v>
      </c>
      <c r="F52" s="180">
        <v>0</v>
      </c>
      <c r="G52" s="180">
        <v>0</v>
      </c>
      <c r="H52" s="180">
        <v>0</v>
      </c>
    </row>
    <row r="53" spans="2:9" x14ac:dyDescent="0.15">
      <c r="D53" s="234">
        <v>0</v>
      </c>
      <c r="F53" s="234">
        <v>0</v>
      </c>
      <c r="G53" s="234">
        <v>0</v>
      </c>
      <c r="H53" s="234">
        <v>0</v>
      </c>
    </row>
    <row r="54" spans="2:9" x14ac:dyDescent="0.15">
      <c r="F54" s="180">
        <v>0</v>
      </c>
      <c r="G54" s="180">
        <v>0</v>
      </c>
      <c r="H54" s="180">
        <v>0</v>
      </c>
    </row>
    <row r="55" spans="2:9" x14ac:dyDescent="0.15">
      <c r="D55" s="165">
        <v>0</v>
      </c>
      <c r="F55" s="165">
        <v>0</v>
      </c>
      <c r="G55" s="165">
        <v>0</v>
      </c>
      <c r="H55" s="165">
        <v>0</v>
      </c>
    </row>
    <row r="56" spans="2:9" x14ac:dyDescent="0.15">
      <c r="D56" s="165">
        <v>0</v>
      </c>
      <c r="F56" s="180">
        <v>0</v>
      </c>
      <c r="G56" s="180">
        <v>0</v>
      </c>
      <c r="H56" s="180">
        <v>0</v>
      </c>
    </row>
    <row r="59" spans="2:9" x14ac:dyDescent="0.15">
      <c r="B59" s="167">
        <v>0</v>
      </c>
    </row>
    <row r="61" spans="2:9" x14ac:dyDescent="0.15">
      <c r="C61" s="165">
        <v>0</v>
      </c>
    </row>
    <row r="62" spans="2:9" ht="124" customHeight="1" x14ac:dyDescent="0.15">
      <c r="C62" s="232">
        <v>0</v>
      </c>
      <c r="D62" s="232"/>
      <c r="E62" s="232"/>
      <c r="F62" s="232"/>
      <c r="G62" s="232"/>
      <c r="H62" s="232"/>
      <c r="I62" s="232"/>
    </row>
    <row r="65" spans="3:9" ht="45.5" customHeight="1" x14ac:dyDescent="0.15">
      <c r="C65" s="235">
        <v>0</v>
      </c>
      <c r="D65" s="235"/>
      <c r="E65" s="235"/>
      <c r="F65" s="235"/>
      <c r="G65" s="235"/>
      <c r="H65" s="235"/>
    </row>
    <row r="67" spans="3:9" x14ac:dyDescent="0.15">
      <c r="C67" s="165">
        <v>0</v>
      </c>
    </row>
    <row r="69" spans="3:9" x14ac:dyDescent="0.15">
      <c r="C69" s="167">
        <v>0</v>
      </c>
      <c r="E69" s="165">
        <v>0</v>
      </c>
      <c r="F69" s="165">
        <v>0</v>
      </c>
      <c r="G69" s="165">
        <v>0</v>
      </c>
      <c r="H69" s="165">
        <v>0</v>
      </c>
      <c r="I69" s="165">
        <v>0</v>
      </c>
    </row>
    <row r="70" spans="3:9" x14ac:dyDescent="0.15">
      <c r="C70" s="243">
        <v>0</v>
      </c>
      <c r="D70" s="243"/>
      <c r="G70" s="239" t="str">
        <f ca="1">_xlfn.IFS(ISBLANK('Merchandiser Budget'!G70),"",IF(NOT(ISNA('#_Merchandiser Budget'!G70)),IF(ISNA('Merchandiser Budget'!G70),TRUE,FALSE),FALSE),"StuNAMsg",IF(AND(ISNA('#_Merchandiser Budget'!G70),ISNA('Merchandiser Budget'!G70)),TRUE,FALSE),"PerfectMsg",IF(NOT(ISERROR('#_Merchandiser Budget'!G70)),IF(ISERROR('Merchandiser Budget'!G70),TRUE,FALSE),FALSE),"StuErrorMsg",IF(TYPE('#_Merchandiser Budget'!G70)&lt;&gt;TYPE('Merchandiser Budget'!G70),TRUE,FALSE),"WrongTypeMsg",IF(_xlfn.ISFORMULA('#_Merchandiser Budget'!G70),IF(NOT(_xlfn.ISFORMULA('Merchandiser Budget'!G70)),TRUE),FALSE),"MissingFormulaMsg",IF(NOT(AND(ISNUMBER(FIND("[",_xlfn.FORMULATEXT('#_Merchandiser Budget'!G70))),ISNUMBER(FIND("!",_xlfn.FORMULATEXT('#_Merchandiser Budget'!G70))))),AND(ISNUMBER(FIND("[",_xlfn.FORMULATEXT('Merchandiser Budget'!G70))),ISNUMBER(FIND("!",_xlfn.FORMULATEXT('Merchandiser Budget'!G70)))),FALSE),"ExternalRefsMsg",IF(ISNUMBER('#_Merchandiser Budget'!G70),IF(ABS('#_Merchandiser Budget'!G70-'Merchandiser Budget'!G70)&gt;0.00001,TRUE,FALSE),IF('#_Merchandiser Budget'!G70&lt;&gt;'Merchandiser Budget'!G70,TRUE,FALSE)),IF(ISNUMBER('#_Merchandiser Budget'!G70),IF('#_Merchandiser Budget'!G70&gt;'Merchandiser Budget'!G70,"TooLow","TooHigh"),"WrongAnswer"),NOT(_xlfn.ISFORMULA('#_Merchandiser Budget'!G70)),"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Budget'!G70),_xlfn.FORMULATEXT('Merchandiser Budget'!G70),'Merchandiser Budget'!G70),"9","#"),"8","#"),"7","#"),"6","#"),"5","#"),"4","#"),"3","#"),"2","#"),"1","#"),"0","#"),"$",""),"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Budget'!G70),_xlfn.FORMULATEXT('Merchandiser Budget'!G70),'Merchandiser Budget'!G70),"9","#"),"8","#"),"7","#"),"6","#"),"5","#"),"4","#"),"3","#"),"2","#"),"1","#"),"0","#"),"$",""),"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Budget'!G70),_xlfn.FORMULATEXT('#_Merchandiser Budget'!G70),'#_Merchandiser Budget'!G70),"9","#"),"8","#"),"7","#"),"6","#"),"5","#"),"4","#"),"3","#"),"2","#"),"1","#"),"0","#"),"$",""),"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Budget'!G70),_xlfn.FORMULATEXT('#_Merchandiser Budget'!G70),'#_Merchandiser Budget'!G70),"9","#"),"8","#"),"7","#"),"6","#"),"5","#"),"4","#"),"3","#"),"2","#"),"1","#"),"0","#"),"$","")," ",""),",","@"),"&gt;","@"),"&lt;","@"),"=","@"),")","@"),"(","@"),"^","@"),"/","@"),"+","@"),"*","@"),"-","@"),"@#","")))/2,TRUE,FALSE),"HardCodeMsg",IF(LEN(IF(_xlfn.ISFORMULA('Merchandiser Budget'!G70),_xlfn.FORMULATEXT('Merchandiser Budget'!G70),'Merchandiser Budget'!G70))-LEN(SUBSTITUTE(IF(_xlfn.ISFORMULA('Merchandiser Budget'!G70),_xlfn.FORMULATEXT('Merchandiser Budget'!G70),'Merchandiser Budget'!G70),"""",""))&gt;LEN(IF(_xlfn.ISFORMULA('#_Merchandiser Budget'!G70),_xlfn.FORMULATEXT('#_Merchandiser Budget'!G70),'#_Merchandiser Budget'!G70))-LEN(SUBSTITUTE(IF(_xlfn.ISFORMULA('#_Merchandiser Budget'!G70),_xlfn.FORMULATEXT('#_Merchandiser Budget'!G70),'#_Merchandiser Budget'!G70),"""","")),TRUE,FALSE),"HardQuoteMsg",IF(LEN(IF(_xlfn.ISFORMULA('Merchandiser Budget'!G70),_xlfn.FORMULATEXT('Merchandiser Budget'!G70),'Merchandiser Budget'!G70))-LEN(SUBSTITUTE(IF(_xlfn.ISFORMULA('Merchandiser Budget'!G70),_xlfn.FORMULATEXT('Merchandiser Budget'!G70),'Merchandiser Budget'!G70),"$",""))&lt;0.5*(LEN(IF(_xlfn.ISFORMULA('#_Merchandiser Budget'!G70),_xlfn.FORMULATEXT('#_Merchandiser Budget'!G70),'#_Merchandiser Budget'!G70))-LEN(SUBSTITUTE(IF(_xlfn.ISFORMULA('#_Merchandiser Budget'!G70),_xlfn.FORMULATEXT('#_Merchandiser Budget'!G70),'#_Merchandiser Budget'!G70),"$",""))),TRUE,FALSE),"MissingAbsMsg",TRUE,"PerfectMsg")</f>
        <v/>
      </c>
      <c r="H70" s="239" t="str">
        <f ca="1">_xlfn.IFS(ISBLANK('Merchandiser Budget'!H70),"",IF(NOT(ISNA('#_Merchandiser Budget'!H70)),IF(ISNA('Merchandiser Budget'!H70),TRUE,FALSE),FALSE),"StuNAMsg",IF(AND(ISNA('#_Merchandiser Budget'!H70),ISNA('Merchandiser Budget'!H70)),TRUE,FALSE),"PerfectMsg",IF(NOT(ISERROR('#_Merchandiser Budget'!H70)),IF(ISERROR('Merchandiser Budget'!H70),TRUE,FALSE),FALSE),"StuErrorMsg",IF(TYPE('#_Merchandiser Budget'!H70)&lt;&gt;TYPE('Merchandiser Budget'!H70),TRUE,FALSE),"WrongTypeMsg",IF(_xlfn.ISFORMULA('#_Merchandiser Budget'!H70),IF(NOT(_xlfn.ISFORMULA('Merchandiser Budget'!H70)),TRUE),FALSE),"MissingFormulaMsg",IF(NOT(AND(ISNUMBER(FIND("[",_xlfn.FORMULATEXT('#_Merchandiser Budget'!H70))),ISNUMBER(FIND("!",_xlfn.FORMULATEXT('#_Merchandiser Budget'!H70))))),AND(ISNUMBER(FIND("[",_xlfn.FORMULATEXT('Merchandiser Budget'!H70))),ISNUMBER(FIND("!",_xlfn.FORMULATEXT('Merchandiser Budget'!H70)))),FALSE),"ExternalRefsMsg",IF(ISNUMBER('#_Merchandiser Budget'!H70),IF(ABS('#_Merchandiser Budget'!H70-'Merchandiser Budget'!H70)&gt;0.00001,TRUE,FALSE),IF('#_Merchandiser Budget'!H70&lt;&gt;'Merchandiser Budget'!H70,TRUE,FALSE)),IF(ISNUMBER('#_Merchandiser Budget'!H70),IF('#_Merchandiser Budget'!H70&gt;'Merchandiser Budget'!H70,"TooLow","TooHigh"),"WrongAnswer"),NOT(_xlfn.ISFORMULA('#_Merchandiser Budget'!H70)),"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Budget'!H70),_xlfn.FORMULATEXT('Merchandiser Budget'!H70),'Merchandiser Budget'!H70),"9","#"),"8","#"),"7","#"),"6","#"),"5","#"),"4","#"),"3","#"),"2","#"),"1","#"),"0","#"),"$",""),"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Budget'!H70),_xlfn.FORMULATEXT('Merchandiser Budget'!H70),'Merchandiser Budget'!H70),"9","#"),"8","#"),"7","#"),"6","#"),"5","#"),"4","#"),"3","#"),"2","#"),"1","#"),"0","#"),"$",""),"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Budget'!H70),_xlfn.FORMULATEXT('#_Merchandiser Budget'!H70),'#_Merchandiser Budget'!H70),"9","#"),"8","#"),"7","#"),"6","#"),"5","#"),"4","#"),"3","#"),"2","#"),"1","#"),"0","#"),"$",""),"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Budget'!H70),_xlfn.FORMULATEXT('#_Merchandiser Budget'!H70),'#_Merchandiser Budget'!H70),"9","#"),"8","#"),"7","#"),"6","#"),"5","#"),"4","#"),"3","#"),"2","#"),"1","#"),"0","#"),"$","")," ",""),",","@"),"&gt;","@"),"&lt;","@"),"=","@"),")","@"),"(","@"),"^","@"),"/","@"),"+","@"),"*","@"),"-","@"),"@#","")))/2,TRUE,FALSE),"HardCodeMsg",IF(LEN(IF(_xlfn.ISFORMULA('Merchandiser Budget'!H70),_xlfn.FORMULATEXT('Merchandiser Budget'!H70),'Merchandiser Budget'!H70))-LEN(SUBSTITUTE(IF(_xlfn.ISFORMULA('Merchandiser Budget'!H70),_xlfn.FORMULATEXT('Merchandiser Budget'!H70),'Merchandiser Budget'!H70),"""",""))&gt;LEN(IF(_xlfn.ISFORMULA('#_Merchandiser Budget'!H70),_xlfn.FORMULATEXT('#_Merchandiser Budget'!H70),'#_Merchandiser Budget'!H70))-LEN(SUBSTITUTE(IF(_xlfn.ISFORMULA('#_Merchandiser Budget'!H70),_xlfn.FORMULATEXT('#_Merchandiser Budget'!H70),'#_Merchandiser Budget'!H70),"""","")),TRUE,FALSE),"HardQuoteMsg",IF(LEN(IF(_xlfn.ISFORMULA('Merchandiser Budget'!H70),_xlfn.FORMULATEXT('Merchandiser Budget'!H70),'Merchandiser Budget'!H70))-LEN(SUBSTITUTE(IF(_xlfn.ISFORMULA('Merchandiser Budget'!H70),_xlfn.FORMULATEXT('Merchandiser Budget'!H70),'Merchandiser Budget'!H70),"$",""))&lt;0.5*(LEN(IF(_xlfn.ISFORMULA('#_Merchandiser Budget'!H70),_xlfn.FORMULATEXT('#_Merchandiser Budget'!H70),'#_Merchandiser Budget'!H70))-LEN(SUBSTITUTE(IF(_xlfn.ISFORMULA('#_Merchandiser Budget'!H70),_xlfn.FORMULATEXT('#_Merchandiser Budget'!H70),'#_Merchandiser Budget'!H70),"$",""))),TRUE,FALSE),"MissingAbsMsg",TRUE,"PerfectMsg")</f>
        <v/>
      </c>
    </row>
    <row r="71" spans="3:9" x14ac:dyDescent="0.15">
      <c r="C71" s="245">
        <v>0</v>
      </c>
      <c r="D71" s="245"/>
      <c r="G71" s="239" t="str">
        <f ca="1">_xlfn.IFS(ISBLANK('Merchandiser Budget'!G71),"",IF(NOT(ISNA('#_Merchandiser Budget'!G71)),IF(ISNA('Merchandiser Budget'!G71),TRUE,FALSE),FALSE),"StuNAMsg",IF(AND(ISNA('#_Merchandiser Budget'!G71),ISNA('Merchandiser Budget'!G71)),TRUE,FALSE),"PerfectMsg",IF(NOT(ISERROR('#_Merchandiser Budget'!G71)),IF(ISERROR('Merchandiser Budget'!G71),TRUE,FALSE),FALSE),"StuErrorMsg",IF(TYPE('#_Merchandiser Budget'!G71)&lt;&gt;TYPE('Merchandiser Budget'!G71),TRUE,FALSE),"WrongTypeMsg",IF(_xlfn.ISFORMULA('#_Merchandiser Budget'!G71),IF(NOT(_xlfn.ISFORMULA('Merchandiser Budget'!G71)),TRUE),FALSE),"MissingFormulaMsg",IF(NOT(AND(ISNUMBER(FIND("[",_xlfn.FORMULATEXT('#_Merchandiser Budget'!G71))),ISNUMBER(FIND("!",_xlfn.FORMULATEXT('#_Merchandiser Budget'!G71))))),AND(ISNUMBER(FIND("[",_xlfn.FORMULATEXT('Merchandiser Budget'!G71))),ISNUMBER(FIND("!",_xlfn.FORMULATEXT('Merchandiser Budget'!G71)))),FALSE),"ExternalRefsMsg",IF(ISNUMBER('#_Merchandiser Budget'!G71),IF(ABS('#_Merchandiser Budget'!G71-'Merchandiser Budget'!G71)&gt;0.00001,TRUE,FALSE),IF('#_Merchandiser Budget'!G71&lt;&gt;'Merchandiser Budget'!G71,TRUE,FALSE)),IF(ISNUMBER('#_Merchandiser Budget'!G71),IF('#_Merchandiser Budget'!G71&gt;'Merchandiser Budget'!G71,"TooLow","TooHigh"),"WrongAnswer"),NOT(_xlfn.ISFORMULA('#_Merchandiser Budget'!G71)),"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Budget'!G71),_xlfn.FORMULATEXT('Merchandiser Budget'!G71),'Merchandiser Budget'!G71),"9","#"),"8","#"),"7","#"),"6","#"),"5","#"),"4","#"),"3","#"),"2","#"),"1","#"),"0","#"),"$",""),"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Budget'!G71),_xlfn.FORMULATEXT('Merchandiser Budget'!G71),'Merchandiser Budget'!G71),"9","#"),"8","#"),"7","#"),"6","#"),"5","#"),"4","#"),"3","#"),"2","#"),"1","#"),"0","#"),"$",""),"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Budget'!G71),_xlfn.FORMULATEXT('#_Merchandiser Budget'!G71),'#_Merchandiser Budget'!G71),"9","#"),"8","#"),"7","#"),"6","#"),"5","#"),"4","#"),"3","#"),"2","#"),"1","#"),"0","#"),"$",""),"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Budget'!G71),_xlfn.FORMULATEXT('#_Merchandiser Budget'!G71),'#_Merchandiser Budget'!G71),"9","#"),"8","#"),"7","#"),"6","#"),"5","#"),"4","#"),"3","#"),"2","#"),"1","#"),"0","#"),"$","")," ",""),",","@"),"&gt;","@"),"&lt;","@"),"=","@"),")","@"),"(","@"),"^","@"),"/","@"),"+","@"),"*","@"),"-","@"),"@#","")))/2,TRUE,FALSE),"HardCodeMsg",IF(LEN(IF(_xlfn.ISFORMULA('Merchandiser Budget'!G71),_xlfn.FORMULATEXT('Merchandiser Budget'!G71),'Merchandiser Budget'!G71))-LEN(SUBSTITUTE(IF(_xlfn.ISFORMULA('Merchandiser Budget'!G71),_xlfn.FORMULATEXT('Merchandiser Budget'!G71),'Merchandiser Budget'!G71),"""",""))&gt;LEN(IF(_xlfn.ISFORMULA('#_Merchandiser Budget'!G71),_xlfn.FORMULATEXT('#_Merchandiser Budget'!G71),'#_Merchandiser Budget'!G71))-LEN(SUBSTITUTE(IF(_xlfn.ISFORMULA('#_Merchandiser Budget'!G71),_xlfn.FORMULATEXT('#_Merchandiser Budget'!G71),'#_Merchandiser Budget'!G71),"""","")),TRUE,FALSE),"HardQuoteMsg",IF(LEN(IF(_xlfn.ISFORMULA('Merchandiser Budget'!G71),_xlfn.FORMULATEXT('Merchandiser Budget'!G71),'Merchandiser Budget'!G71))-LEN(SUBSTITUTE(IF(_xlfn.ISFORMULA('Merchandiser Budget'!G71),_xlfn.FORMULATEXT('Merchandiser Budget'!G71),'Merchandiser Budget'!G71),"$",""))&lt;0.5*(LEN(IF(_xlfn.ISFORMULA('#_Merchandiser Budget'!G71),_xlfn.FORMULATEXT('#_Merchandiser Budget'!G71),'#_Merchandiser Budget'!G71))-LEN(SUBSTITUTE(IF(_xlfn.ISFORMULA('#_Merchandiser Budget'!G71),_xlfn.FORMULATEXT('#_Merchandiser Budget'!G71),'#_Merchandiser Budget'!G71),"$",""))),TRUE,FALSE),"MissingAbsMsg",TRUE,"PerfectMsg")</f>
        <v/>
      </c>
      <c r="H71" s="239" t="str">
        <f ca="1">_xlfn.IFS(ISBLANK('Merchandiser Budget'!H71),"",IF(NOT(ISNA('#_Merchandiser Budget'!H71)),IF(ISNA('Merchandiser Budget'!H71),TRUE,FALSE),FALSE),"StuNAMsg",IF(AND(ISNA('#_Merchandiser Budget'!H71),ISNA('Merchandiser Budget'!H71)),TRUE,FALSE),"PerfectMsg",IF(NOT(ISERROR('#_Merchandiser Budget'!H71)),IF(ISERROR('Merchandiser Budget'!H71),TRUE,FALSE),FALSE),"StuErrorMsg",IF(TYPE('#_Merchandiser Budget'!H71)&lt;&gt;TYPE('Merchandiser Budget'!H71),TRUE,FALSE),"WrongTypeMsg",IF(_xlfn.ISFORMULA('#_Merchandiser Budget'!H71),IF(NOT(_xlfn.ISFORMULA('Merchandiser Budget'!H71)),TRUE),FALSE),"MissingFormulaMsg",IF(NOT(AND(ISNUMBER(FIND("[",_xlfn.FORMULATEXT('#_Merchandiser Budget'!H71))),ISNUMBER(FIND("!",_xlfn.FORMULATEXT('#_Merchandiser Budget'!H71))))),AND(ISNUMBER(FIND("[",_xlfn.FORMULATEXT('Merchandiser Budget'!H71))),ISNUMBER(FIND("!",_xlfn.FORMULATEXT('Merchandiser Budget'!H71)))),FALSE),"ExternalRefsMsg",IF(ISNUMBER('#_Merchandiser Budget'!H71),IF(ABS('#_Merchandiser Budget'!H71-'Merchandiser Budget'!H71)&gt;0.00001,TRUE,FALSE),IF('#_Merchandiser Budget'!H71&lt;&gt;'Merchandiser Budget'!H71,TRUE,FALSE)),IF(ISNUMBER('#_Merchandiser Budget'!H71),IF('#_Merchandiser Budget'!H71&gt;'Merchandiser Budget'!H71,"TooLow","TooHigh"),"WrongAnswer"),NOT(_xlfn.ISFORMULA('#_Merchandiser Budget'!H71)),"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Budget'!H71),_xlfn.FORMULATEXT('Merchandiser Budget'!H71),'Merchandiser Budget'!H71),"9","#"),"8","#"),"7","#"),"6","#"),"5","#"),"4","#"),"3","#"),"2","#"),"1","#"),"0","#"),"$",""),"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Budget'!H71),_xlfn.FORMULATEXT('Merchandiser Budget'!H71),'Merchandiser Budget'!H71),"9","#"),"8","#"),"7","#"),"6","#"),"5","#"),"4","#"),"3","#"),"2","#"),"1","#"),"0","#"),"$",""),"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Budget'!H71),_xlfn.FORMULATEXT('#_Merchandiser Budget'!H71),'#_Merchandiser Budget'!H71),"9","#"),"8","#"),"7","#"),"6","#"),"5","#"),"4","#"),"3","#"),"2","#"),"1","#"),"0","#"),"$",""),"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Budget'!H71),_xlfn.FORMULATEXT('#_Merchandiser Budget'!H71),'#_Merchandiser Budget'!H71),"9","#"),"8","#"),"7","#"),"6","#"),"5","#"),"4","#"),"3","#"),"2","#"),"1","#"),"0","#"),"$","")," ",""),",","@"),"&gt;","@"),"&lt;","@"),"=","@"),")","@"),"(","@"),"^","@"),"/","@"),"+","@"),"*","@"),"-","@"),"@#","")))/2,TRUE,FALSE),"HardCodeMsg",IF(LEN(IF(_xlfn.ISFORMULA('Merchandiser Budget'!H71),_xlfn.FORMULATEXT('Merchandiser Budget'!H71),'Merchandiser Budget'!H71))-LEN(SUBSTITUTE(IF(_xlfn.ISFORMULA('Merchandiser Budget'!H71),_xlfn.FORMULATEXT('Merchandiser Budget'!H71),'Merchandiser Budget'!H71),"""",""))&gt;LEN(IF(_xlfn.ISFORMULA('#_Merchandiser Budget'!H71),_xlfn.FORMULATEXT('#_Merchandiser Budget'!H71),'#_Merchandiser Budget'!H71))-LEN(SUBSTITUTE(IF(_xlfn.ISFORMULA('#_Merchandiser Budget'!H71),_xlfn.FORMULATEXT('#_Merchandiser Budget'!H71),'#_Merchandiser Budget'!H71),"""","")),TRUE,FALSE),"HardQuoteMsg",IF(LEN(IF(_xlfn.ISFORMULA('Merchandiser Budget'!H71),_xlfn.FORMULATEXT('Merchandiser Budget'!H71),'Merchandiser Budget'!H71))-LEN(SUBSTITUTE(IF(_xlfn.ISFORMULA('Merchandiser Budget'!H71),_xlfn.FORMULATEXT('Merchandiser Budget'!H71),'Merchandiser Budget'!H71),"$",""))&lt;0.5*(LEN(IF(_xlfn.ISFORMULA('#_Merchandiser Budget'!H71),_xlfn.FORMULATEXT('#_Merchandiser Budget'!H71),'#_Merchandiser Budget'!H71))-LEN(SUBSTITUTE(IF(_xlfn.ISFORMULA('#_Merchandiser Budget'!H71),_xlfn.FORMULATEXT('#_Merchandiser Budget'!H71),'#_Merchandiser Budget'!H71),"$",""))),TRUE,FALSE),"MissingAbsMsg",TRUE,"PerfectMsg")</f>
        <v/>
      </c>
    </row>
    <row r="72" spans="3:9" x14ac:dyDescent="0.15">
      <c r="C72" s="244">
        <v>0</v>
      </c>
      <c r="D72" s="244"/>
      <c r="G72" s="239" t="str">
        <f ca="1">_xlfn.IFS(ISBLANK('Merchandiser Budget'!G72),"",IF(NOT(ISNA('#_Merchandiser Budget'!G72)),IF(ISNA('Merchandiser Budget'!G72),TRUE,FALSE),FALSE),"StuNAMsg",IF(AND(ISNA('#_Merchandiser Budget'!G72),ISNA('Merchandiser Budget'!G72)),TRUE,FALSE),"PerfectMsg",IF(NOT(ISERROR('#_Merchandiser Budget'!G72)),IF(ISERROR('Merchandiser Budget'!G72),TRUE,FALSE),FALSE),"StuErrorMsg",IF(TYPE('#_Merchandiser Budget'!G72)&lt;&gt;TYPE('Merchandiser Budget'!G72),TRUE,FALSE),"WrongTypeMsg",IF(_xlfn.ISFORMULA('#_Merchandiser Budget'!G72),IF(NOT(_xlfn.ISFORMULA('Merchandiser Budget'!G72)),TRUE),FALSE),"MissingFormulaMsg",IF(NOT(AND(ISNUMBER(FIND("[",_xlfn.FORMULATEXT('#_Merchandiser Budget'!G72))),ISNUMBER(FIND("!",_xlfn.FORMULATEXT('#_Merchandiser Budget'!G72))))),AND(ISNUMBER(FIND("[",_xlfn.FORMULATEXT('Merchandiser Budget'!G72))),ISNUMBER(FIND("!",_xlfn.FORMULATEXT('Merchandiser Budget'!G72)))),FALSE),"ExternalRefsMsg",IF(ISNUMBER('#_Merchandiser Budget'!G72),IF(ABS('#_Merchandiser Budget'!G72-'Merchandiser Budget'!G72)&gt;0.00001,TRUE,FALSE),IF('#_Merchandiser Budget'!G72&lt;&gt;'Merchandiser Budget'!G72,TRUE,FALSE)),IF(ISNUMBER('#_Merchandiser Budget'!G72),IF('#_Merchandiser Budget'!G72&gt;'Merchandiser Budget'!G72,"TooLow","TooHigh"),"WrongAnswer"),NOT(_xlfn.ISFORMULA('#_Merchandiser Budget'!G72)),"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Budget'!G72),_xlfn.FORMULATEXT('Merchandiser Budget'!G72),'Merchandiser Budget'!G72),"9","#"),"8","#"),"7","#"),"6","#"),"5","#"),"4","#"),"3","#"),"2","#"),"1","#"),"0","#"),"$",""),"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Budget'!G72),_xlfn.FORMULATEXT('Merchandiser Budget'!G72),'Merchandiser Budget'!G72),"9","#"),"8","#"),"7","#"),"6","#"),"5","#"),"4","#"),"3","#"),"2","#"),"1","#"),"0","#"),"$",""),"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Budget'!G72),_xlfn.FORMULATEXT('#_Merchandiser Budget'!G72),'#_Merchandiser Budget'!G72),"9","#"),"8","#"),"7","#"),"6","#"),"5","#"),"4","#"),"3","#"),"2","#"),"1","#"),"0","#"),"$",""),"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Budget'!G72),_xlfn.FORMULATEXT('#_Merchandiser Budget'!G72),'#_Merchandiser Budget'!G72),"9","#"),"8","#"),"7","#"),"6","#"),"5","#"),"4","#"),"3","#"),"2","#"),"1","#"),"0","#"),"$","")," ",""),",","@"),"&gt;","@"),"&lt;","@"),"=","@"),")","@"),"(","@"),"^","@"),"/","@"),"+","@"),"*","@"),"-","@"),"@#","")))/2,TRUE,FALSE),"HardCodeMsg",IF(LEN(IF(_xlfn.ISFORMULA('Merchandiser Budget'!G72),_xlfn.FORMULATEXT('Merchandiser Budget'!G72),'Merchandiser Budget'!G72))-LEN(SUBSTITUTE(IF(_xlfn.ISFORMULA('Merchandiser Budget'!G72),_xlfn.FORMULATEXT('Merchandiser Budget'!G72),'Merchandiser Budget'!G72),"""",""))&gt;LEN(IF(_xlfn.ISFORMULA('#_Merchandiser Budget'!G72),_xlfn.FORMULATEXT('#_Merchandiser Budget'!G72),'#_Merchandiser Budget'!G72))-LEN(SUBSTITUTE(IF(_xlfn.ISFORMULA('#_Merchandiser Budget'!G72),_xlfn.FORMULATEXT('#_Merchandiser Budget'!G72),'#_Merchandiser Budget'!G72),"""","")),TRUE,FALSE),"HardQuoteMsg",IF(LEN(IF(_xlfn.ISFORMULA('Merchandiser Budget'!G72),_xlfn.FORMULATEXT('Merchandiser Budget'!G72),'Merchandiser Budget'!G72))-LEN(SUBSTITUTE(IF(_xlfn.ISFORMULA('Merchandiser Budget'!G72),_xlfn.FORMULATEXT('Merchandiser Budget'!G72),'Merchandiser Budget'!G72),"$",""))&lt;0.5*(LEN(IF(_xlfn.ISFORMULA('#_Merchandiser Budget'!G72),_xlfn.FORMULATEXT('#_Merchandiser Budget'!G72),'#_Merchandiser Budget'!G72))-LEN(SUBSTITUTE(IF(_xlfn.ISFORMULA('#_Merchandiser Budget'!G72),_xlfn.FORMULATEXT('#_Merchandiser Budget'!G72),'#_Merchandiser Budget'!G72),"$",""))),TRUE,FALSE),"MissingAbsMsg",TRUE,"PerfectMsg")</f>
        <v/>
      </c>
      <c r="H72" s="239" t="str">
        <f ca="1">_xlfn.IFS(ISBLANK('Merchandiser Budget'!H72),"",IF(NOT(ISNA('#_Merchandiser Budget'!H72)),IF(ISNA('Merchandiser Budget'!H72),TRUE,FALSE),FALSE),"StuNAMsg",IF(AND(ISNA('#_Merchandiser Budget'!H72),ISNA('Merchandiser Budget'!H72)),TRUE,FALSE),"PerfectMsg",IF(NOT(ISERROR('#_Merchandiser Budget'!H72)),IF(ISERROR('Merchandiser Budget'!H72),TRUE,FALSE),FALSE),"StuErrorMsg",IF(TYPE('#_Merchandiser Budget'!H72)&lt;&gt;TYPE('Merchandiser Budget'!H72),TRUE,FALSE),"WrongTypeMsg",IF(_xlfn.ISFORMULA('#_Merchandiser Budget'!H72),IF(NOT(_xlfn.ISFORMULA('Merchandiser Budget'!H72)),TRUE),FALSE),"MissingFormulaMsg",IF(NOT(AND(ISNUMBER(FIND("[",_xlfn.FORMULATEXT('#_Merchandiser Budget'!H72))),ISNUMBER(FIND("!",_xlfn.FORMULATEXT('#_Merchandiser Budget'!H72))))),AND(ISNUMBER(FIND("[",_xlfn.FORMULATEXT('Merchandiser Budget'!H72))),ISNUMBER(FIND("!",_xlfn.FORMULATEXT('Merchandiser Budget'!H72)))),FALSE),"ExternalRefsMsg",IF(ISNUMBER('#_Merchandiser Budget'!H72),IF(ABS('#_Merchandiser Budget'!H72-'Merchandiser Budget'!H72)&gt;0.00001,TRUE,FALSE),IF('#_Merchandiser Budget'!H72&lt;&gt;'Merchandiser Budget'!H72,TRUE,FALSE)),IF(ISNUMBER('#_Merchandiser Budget'!H72),IF('#_Merchandiser Budget'!H72&gt;'Merchandiser Budget'!H72,"TooLow","TooHigh"),"WrongAnswer"),NOT(_xlfn.ISFORMULA('#_Merchandiser Budget'!H72)),"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Budget'!H72),_xlfn.FORMULATEXT('Merchandiser Budget'!H72),'Merchandiser Budget'!H72),"9","#"),"8","#"),"7","#"),"6","#"),"5","#"),"4","#"),"3","#"),"2","#"),"1","#"),"0","#"),"$",""),"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Budget'!H72),_xlfn.FORMULATEXT('Merchandiser Budget'!H72),'Merchandiser Budget'!H72),"9","#"),"8","#"),"7","#"),"6","#"),"5","#"),"4","#"),"3","#"),"2","#"),"1","#"),"0","#"),"$",""),"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Budget'!H72),_xlfn.FORMULATEXT('#_Merchandiser Budget'!H72),'#_Merchandiser Budget'!H72),"9","#"),"8","#"),"7","#"),"6","#"),"5","#"),"4","#"),"3","#"),"2","#"),"1","#"),"0","#"),"$",""),"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Budget'!H72),_xlfn.FORMULATEXT('#_Merchandiser Budget'!H72),'#_Merchandiser Budget'!H72),"9","#"),"8","#"),"7","#"),"6","#"),"5","#"),"4","#"),"3","#"),"2","#"),"1","#"),"0","#"),"$","")," ",""),",","@"),"&gt;","@"),"&lt;","@"),"=","@"),")","@"),"(","@"),"^","@"),"/","@"),"+","@"),"*","@"),"-","@"),"@#","")))/2,TRUE,FALSE),"HardCodeMsg",IF(LEN(IF(_xlfn.ISFORMULA('Merchandiser Budget'!H72),_xlfn.FORMULATEXT('Merchandiser Budget'!H72),'Merchandiser Budget'!H72))-LEN(SUBSTITUTE(IF(_xlfn.ISFORMULA('Merchandiser Budget'!H72),_xlfn.FORMULATEXT('Merchandiser Budget'!H72),'Merchandiser Budget'!H72),"""",""))&gt;LEN(IF(_xlfn.ISFORMULA('#_Merchandiser Budget'!H72),_xlfn.FORMULATEXT('#_Merchandiser Budget'!H72),'#_Merchandiser Budget'!H72))-LEN(SUBSTITUTE(IF(_xlfn.ISFORMULA('#_Merchandiser Budget'!H72),_xlfn.FORMULATEXT('#_Merchandiser Budget'!H72),'#_Merchandiser Budget'!H72),"""","")),TRUE,FALSE),"HardQuoteMsg",IF(LEN(IF(_xlfn.ISFORMULA('Merchandiser Budget'!H72),_xlfn.FORMULATEXT('Merchandiser Budget'!H72),'Merchandiser Budget'!H72))-LEN(SUBSTITUTE(IF(_xlfn.ISFORMULA('Merchandiser Budget'!H72),_xlfn.FORMULATEXT('Merchandiser Budget'!H72),'Merchandiser Budget'!H72),"$",""))&lt;0.5*(LEN(IF(_xlfn.ISFORMULA('#_Merchandiser Budget'!H72),_xlfn.FORMULATEXT('#_Merchandiser Budget'!H72),'#_Merchandiser Budget'!H72))-LEN(SUBSTITUTE(IF(_xlfn.ISFORMULA('#_Merchandiser Budget'!H72),_xlfn.FORMULATEXT('#_Merchandiser Budget'!H72),'#_Merchandiser Budget'!H72),"$",""))),TRUE,FALSE),"MissingAbsMsg",TRUE,"PerfectMsg")</f>
        <v/>
      </c>
    </row>
    <row r="73" spans="3:9" x14ac:dyDescent="0.15">
      <c r="C73" s="245">
        <v>0</v>
      </c>
      <c r="D73" s="244"/>
      <c r="G73" s="239" t="str">
        <f ca="1">_xlfn.IFS(ISBLANK('Merchandiser Budget'!G73),"",IF(NOT(ISNA('#_Merchandiser Budget'!G73)),IF(ISNA('Merchandiser Budget'!G73),TRUE,FALSE),FALSE),"StuNAMsg",IF(AND(ISNA('#_Merchandiser Budget'!G73),ISNA('Merchandiser Budget'!G73)),TRUE,FALSE),"PerfectMsg",IF(NOT(ISERROR('#_Merchandiser Budget'!G73)),IF(ISERROR('Merchandiser Budget'!G73),TRUE,FALSE),FALSE),"StuErrorMsg",IF(TYPE('#_Merchandiser Budget'!G73)&lt;&gt;TYPE('Merchandiser Budget'!G73),TRUE,FALSE),"WrongTypeMsg",IF(_xlfn.ISFORMULA('#_Merchandiser Budget'!G73),IF(NOT(_xlfn.ISFORMULA('Merchandiser Budget'!G73)),TRUE),FALSE),"MissingFormulaMsg",IF(NOT(AND(ISNUMBER(FIND("[",_xlfn.FORMULATEXT('#_Merchandiser Budget'!G73))),ISNUMBER(FIND("!",_xlfn.FORMULATEXT('#_Merchandiser Budget'!G73))))),AND(ISNUMBER(FIND("[",_xlfn.FORMULATEXT('Merchandiser Budget'!G73))),ISNUMBER(FIND("!",_xlfn.FORMULATEXT('Merchandiser Budget'!G73)))),FALSE),"ExternalRefsMsg",IF(ISNUMBER('#_Merchandiser Budget'!G73),IF(ABS('#_Merchandiser Budget'!G73-'Merchandiser Budget'!G73)&gt;0.00001,TRUE,FALSE),IF('#_Merchandiser Budget'!G73&lt;&gt;'Merchandiser Budget'!G73,TRUE,FALSE)),IF(ISNUMBER('#_Merchandiser Budget'!G73),IF('#_Merchandiser Budget'!G73&gt;'Merchandiser Budget'!G73,"TooLow","TooHigh"),"WrongAnswer"),NOT(_xlfn.ISFORMULA('#_Merchandiser Budget'!G73)),"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Budget'!G73),_xlfn.FORMULATEXT('Merchandiser Budget'!G73),'Merchandiser Budget'!G73),"9","#"),"8","#"),"7","#"),"6","#"),"5","#"),"4","#"),"3","#"),"2","#"),"1","#"),"0","#"),"$",""),"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Budget'!G73),_xlfn.FORMULATEXT('Merchandiser Budget'!G73),'Merchandiser Budget'!G73),"9","#"),"8","#"),"7","#"),"6","#"),"5","#"),"4","#"),"3","#"),"2","#"),"1","#"),"0","#"),"$",""),"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Budget'!G73),_xlfn.FORMULATEXT('#_Merchandiser Budget'!G73),'#_Merchandiser Budget'!G73),"9","#"),"8","#"),"7","#"),"6","#"),"5","#"),"4","#"),"3","#"),"2","#"),"1","#"),"0","#"),"$",""),"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Budget'!G73),_xlfn.FORMULATEXT('#_Merchandiser Budget'!G73),'#_Merchandiser Budget'!G73),"9","#"),"8","#"),"7","#"),"6","#"),"5","#"),"4","#"),"3","#"),"2","#"),"1","#"),"0","#"),"$","")," ",""),",","@"),"&gt;","@"),"&lt;","@"),"=","@"),")","@"),"(","@"),"^","@"),"/","@"),"+","@"),"*","@"),"-","@"),"@#","")))/2,TRUE,FALSE),"HardCodeMsg",IF(LEN(IF(_xlfn.ISFORMULA('Merchandiser Budget'!G73),_xlfn.FORMULATEXT('Merchandiser Budget'!G73),'Merchandiser Budget'!G73))-LEN(SUBSTITUTE(IF(_xlfn.ISFORMULA('Merchandiser Budget'!G73),_xlfn.FORMULATEXT('Merchandiser Budget'!G73),'Merchandiser Budget'!G73),"""",""))&gt;LEN(IF(_xlfn.ISFORMULA('#_Merchandiser Budget'!G73),_xlfn.FORMULATEXT('#_Merchandiser Budget'!G73),'#_Merchandiser Budget'!G73))-LEN(SUBSTITUTE(IF(_xlfn.ISFORMULA('#_Merchandiser Budget'!G73),_xlfn.FORMULATEXT('#_Merchandiser Budget'!G73),'#_Merchandiser Budget'!G73),"""","")),TRUE,FALSE),"HardQuoteMsg",IF(LEN(IF(_xlfn.ISFORMULA('Merchandiser Budget'!G73),_xlfn.FORMULATEXT('Merchandiser Budget'!G73),'Merchandiser Budget'!G73))-LEN(SUBSTITUTE(IF(_xlfn.ISFORMULA('Merchandiser Budget'!G73),_xlfn.FORMULATEXT('Merchandiser Budget'!G73),'Merchandiser Budget'!G73),"$",""))&lt;0.5*(LEN(IF(_xlfn.ISFORMULA('#_Merchandiser Budget'!G73),_xlfn.FORMULATEXT('#_Merchandiser Budget'!G73),'#_Merchandiser Budget'!G73))-LEN(SUBSTITUTE(IF(_xlfn.ISFORMULA('#_Merchandiser Budget'!G73),_xlfn.FORMULATEXT('#_Merchandiser Budget'!G73),'#_Merchandiser Budget'!G73),"$",""))),TRUE,FALSE),"MissingAbsMsg",TRUE,"PerfectMsg")</f>
        <v/>
      </c>
      <c r="H73" s="239" t="str">
        <f ca="1">_xlfn.IFS(ISBLANK('Merchandiser Budget'!H73),"",IF(NOT(ISNA('#_Merchandiser Budget'!H73)),IF(ISNA('Merchandiser Budget'!H73),TRUE,FALSE),FALSE),"StuNAMsg",IF(AND(ISNA('#_Merchandiser Budget'!H73),ISNA('Merchandiser Budget'!H73)),TRUE,FALSE),"PerfectMsg",IF(NOT(ISERROR('#_Merchandiser Budget'!H73)),IF(ISERROR('Merchandiser Budget'!H73),TRUE,FALSE),FALSE),"StuErrorMsg",IF(TYPE('#_Merchandiser Budget'!H73)&lt;&gt;TYPE('Merchandiser Budget'!H73),TRUE,FALSE),"WrongTypeMsg",IF(_xlfn.ISFORMULA('#_Merchandiser Budget'!H73),IF(NOT(_xlfn.ISFORMULA('Merchandiser Budget'!H73)),TRUE),FALSE),"MissingFormulaMsg",IF(NOT(AND(ISNUMBER(FIND("[",_xlfn.FORMULATEXT('#_Merchandiser Budget'!H73))),ISNUMBER(FIND("!",_xlfn.FORMULATEXT('#_Merchandiser Budget'!H73))))),AND(ISNUMBER(FIND("[",_xlfn.FORMULATEXT('Merchandiser Budget'!H73))),ISNUMBER(FIND("!",_xlfn.FORMULATEXT('Merchandiser Budget'!H73)))),FALSE),"ExternalRefsMsg",IF(ISNUMBER('#_Merchandiser Budget'!H73),IF(ABS('#_Merchandiser Budget'!H73-'Merchandiser Budget'!H73)&gt;0.00001,TRUE,FALSE),IF('#_Merchandiser Budget'!H73&lt;&gt;'Merchandiser Budget'!H73,TRUE,FALSE)),IF(ISNUMBER('#_Merchandiser Budget'!H73),IF('#_Merchandiser Budget'!H73&gt;'Merchandiser Budget'!H73,"TooLow","TooHigh"),"WrongAnswer"),NOT(_xlfn.ISFORMULA('#_Merchandiser Budget'!H73)),"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Budget'!H73),_xlfn.FORMULATEXT('Merchandiser Budget'!H73),'Merchandiser Budget'!H73),"9","#"),"8","#"),"7","#"),"6","#"),"5","#"),"4","#"),"3","#"),"2","#"),"1","#"),"0","#"),"$",""),"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Budget'!H73),_xlfn.FORMULATEXT('Merchandiser Budget'!H73),'Merchandiser Budget'!H73),"9","#"),"8","#"),"7","#"),"6","#"),"5","#"),"4","#"),"3","#"),"2","#"),"1","#"),"0","#"),"$",""),"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Budget'!H73),_xlfn.FORMULATEXT('#_Merchandiser Budget'!H73),'#_Merchandiser Budget'!H73),"9","#"),"8","#"),"7","#"),"6","#"),"5","#"),"4","#"),"3","#"),"2","#"),"1","#"),"0","#"),"$",""),"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Budget'!H73),_xlfn.FORMULATEXT('#_Merchandiser Budget'!H73),'#_Merchandiser Budget'!H73),"9","#"),"8","#"),"7","#"),"6","#"),"5","#"),"4","#"),"3","#"),"2","#"),"1","#"),"0","#"),"$","")," ",""),",","@"),"&gt;","@"),"&lt;","@"),"=","@"),")","@"),"(","@"),"^","@"),"/","@"),"+","@"),"*","@"),"-","@"),"@#","")))/2,TRUE,FALSE),"HardCodeMsg",IF(LEN(IF(_xlfn.ISFORMULA('Merchandiser Budget'!H73),_xlfn.FORMULATEXT('Merchandiser Budget'!H73),'Merchandiser Budget'!H73))-LEN(SUBSTITUTE(IF(_xlfn.ISFORMULA('Merchandiser Budget'!H73),_xlfn.FORMULATEXT('Merchandiser Budget'!H73),'Merchandiser Budget'!H73),"""",""))&gt;LEN(IF(_xlfn.ISFORMULA('#_Merchandiser Budget'!H73),_xlfn.FORMULATEXT('#_Merchandiser Budget'!H73),'#_Merchandiser Budget'!H73))-LEN(SUBSTITUTE(IF(_xlfn.ISFORMULA('#_Merchandiser Budget'!H73),_xlfn.FORMULATEXT('#_Merchandiser Budget'!H73),'#_Merchandiser Budget'!H73),"""","")),TRUE,FALSE),"HardQuoteMsg",IF(LEN(IF(_xlfn.ISFORMULA('Merchandiser Budget'!H73),_xlfn.FORMULATEXT('Merchandiser Budget'!H73),'Merchandiser Budget'!H73))-LEN(SUBSTITUTE(IF(_xlfn.ISFORMULA('Merchandiser Budget'!H73),_xlfn.FORMULATEXT('Merchandiser Budget'!H73),'Merchandiser Budget'!H73),"$",""))&lt;0.5*(LEN(IF(_xlfn.ISFORMULA('#_Merchandiser Budget'!H73),_xlfn.FORMULATEXT('#_Merchandiser Budget'!H73),'#_Merchandiser Budget'!H73))-LEN(SUBSTITUTE(IF(_xlfn.ISFORMULA('#_Merchandiser Budget'!H73),_xlfn.FORMULATEXT('#_Merchandiser Budget'!H73),'#_Merchandiser Budget'!H73),"$",""))),TRUE,FALSE),"MissingAbsMsg",TRUE,"PerfectMsg")</f>
        <v/>
      </c>
    </row>
    <row r="74" spans="3:9" x14ac:dyDescent="0.15">
      <c r="C74" s="244">
        <v>0</v>
      </c>
      <c r="D74" s="244"/>
      <c r="G74" s="239" t="str">
        <f ca="1">_xlfn.IFS(ISBLANK('Merchandiser Budget'!G74),"",IF(NOT(ISNA('#_Merchandiser Budget'!G74)),IF(ISNA('Merchandiser Budget'!G74),TRUE,FALSE),FALSE),"StuNAMsg",IF(AND(ISNA('#_Merchandiser Budget'!G74),ISNA('Merchandiser Budget'!G74)),TRUE,FALSE),"PerfectMsg",IF(NOT(ISERROR('#_Merchandiser Budget'!G74)),IF(ISERROR('Merchandiser Budget'!G74),TRUE,FALSE),FALSE),"StuErrorMsg",IF(TYPE('#_Merchandiser Budget'!G74)&lt;&gt;TYPE('Merchandiser Budget'!G74),TRUE,FALSE),"WrongTypeMsg",IF(_xlfn.ISFORMULA('#_Merchandiser Budget'!G74),IF(NOT(_xlfn.ISFORMULA('Merchandiser Budget'!G74)),TRUE),FALSE),"MissingFormulaMsg",IF(NOT(AND(ISNUMBER(FIND("[",_xlfn.FORMULATEXT('#_Merchandiser Budget'!G74))),ISNUMBER(FIND("!",_xlfn.FORMULATEXT('#_Merchandiser Budget'!G74))))),AND(ISNUMBER(FIND("[",_xlfn.FORMULATEXT('Merchandiser Budget'!G74))),ISNUMBER(FIND("!",_xlfn.FORMULATEXT('Merchandiser Budget'!G74)))),FALSE),"ExternalRefsMsg",IF(ISNUMBER('#_Merchandiser Budget'!G74),IF(ABS('#_Merchandiser Budget'!G74-'Merchandiser Budget'!G74)&gt;0.00001,TRUE,FALSE),IF('#_Merchandiser Budget'!G74&lt;&gt;'Merchandiser Budget'!G74,TRUE,FALSE)),IF(ISNUMBER('#_Merchandiser Budget'!G74),IF('#_Merchandiser Budget'!G74&gt;'Merchandiser Budget'!G74,"TooLow","TooHigh"),"WrongAnswer"),NOT(_xlfn.ISFORMULA('#_Merchandiser Budget'!G74)),"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Budget'!G74),_xlfn.FORMULATEXT('Merchandiser Budget'!G74),'Merchandiser Budget'!G74),"9","#"),"8","#"),"7","#"),"6","#"),"5","#"),"4","#"),"3","#"),"2","#"),"1","#"),"0","#"),"$",""),"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Budget'!G74),_xlfn.FORMULATEXT('Merchandiser Budget'!G74),'Merchandiser Budget'!G74),"9","#"),"8","#"),"7","#"),"6","#"),"5","#"),"4","#"),"3","#"),"2","#"),"1","#"),"0","#"),"$",""),"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Budget'!G74),_xlfn.FORMULATEXT('#_Merchandiser Budget'!G74),'#_Merchandiser Budget'!G74),"9","#"),"8","#"),"7","#"),"6","#"),"5","#"),"4","#"),"3","#"),"2","#"),"1","#"),"0","#"),"$",""),"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Budget'!G74),_xlfn.FORMULATEXT('#_Merchandiser Budget'!G74),'#_Merchandiser Budget'!G74),"9","#"),"8","#"),"7","#"),"6","#"),"5","#"),"4","#"),"3","#"),"2","#"),"1","#"),"0","#"),"$","")," ",""),",","@"),"&gt;","@"),"&lt;","@"),"=","@"),")","@"),"(","@"),"^","@"),"/","@"),"+","@"),"*","@"),"-","@"),"@#","")))/2,TRUE,FALSE),"HardCodeMsg",IF(LEN(IF(_xlfn.ISFORMULA('Merchandiser Budget'!G74),_xlfn.FORMULATEXT('Merchandiser Budget'!G74),'Merchandiser Budget'!G74))-LEN(SUBSTITUTE(IF(_xlfn.ISFORMULA('Merchandiser Budget'!G74),_xlfn.FORMULATEXT('Merchandiser Budget'!G74),'Merchandiser Budget'!G74),"""",""))&gt;LEN(IF(_xlfn.ISFORMULA('#_Merchandiser Budget'!G74),_xlfn.FORMULATEXT('#_Merchandiser Budget'!G74),'#_Merchandiser Budget'!G74))-LEN(SUBSTITUTE(IF(_xlfn.ISFORMULA('#_Merchandiser Budget'!G74),_xlfn.FORMULATEXT('#_Merchandiser Budget'!G74),'#_Merchandiser Budget'!G74),"""","")),TRUE,FALSE),"HardQuoteMsg",IF(LEN(IF(_xlfn.ISFORMULA('Merchandiser Budget'!G74),_xlfn.FORMULATEXT('Merchandiser Budget'!G74),'Merchandiser Budget'!G74))-LEN(SUBSTITUTE(IF(_xlfn.ISFORMULA('Merchandiser Budget'!G74),_xlfn.FORMULATEXT('Merchandiser Budget'!G74),'Merchandiser Budget'!G74),"$",""))&lt;0.5*(LEN(IF(_xlfn.ISFORMULA('#_Merchandiser Budget'!G74),_xlfn.FORMULATEXT('#_Merchandiser Budget'!G74),'#_Merchandiser Budget'!G74))-LEN(SUBSTITUTE(IF(_xlfn.ISFORMULA('#_Merchandiser Budget'!G74),_xlfn.FORMULATEXT('#_Merchandiser Budget'!G74),'#_Merchandiser Budget'!G74),"$",""))),TRUE,FALSE),"MissingAbsMsg",TRUE,"PerfectMsg")</f>
        <v/>
      </c>
      <c r="H74" s="239" t="str">
        <f ca="1">_xlfn.IFS(ISBLANK('Merchandiser Budget'!H74),"",IF(NOT(ISNA('#_Merchandiser Budget'!H74)),IF(ISNA('Merchandiser Budget'!H74),TRUE,FALSE),FALSE),"StuNAMsg",IF(AND(ISNA('#_Merchandiser Budget'!H74),ISNA('Merchandiser Budget'!H74)),TRUE,FALSE),"PerfectMsg",IF(NOT(ISERROR('#_Merchandiser Budget'!H74)),IF(ISERROR('Merchandiser Budget'!H74),TRUE,FALSE),FALSE),"StuErrorMsg",IF(TYPE('#_Merchandiser Budget'!H74)&lt;&gt;TYPE('Merchandiser Budget'!H74),TRUE,FALSE),"WrongTypeMsg",IF(_xlfn.ISFORMULA('#_Merchandiser Budget'!H74),IF(NOT(_xlfn.ISFORMULA('Merchandiser Budget'!H74)),TRUE),FALSE),"MissingFormulaMsg",IF(NOT(AND(ISNUMBER(FIND("[",_xlfn.FORMULATEXT('#_Merchandiser Budget'!H74))),ISNUMBER(FIND("!",_xlfn.FORMULATEXT('#_Merchandiser Budget'!H74))))),AND(ISNUMBER(FIND("[",_xlfn.FORMULATEXT('Merchandiser Budget'!H74))),ISNUMBER(FIND("!",_xlfn.FORMULATEXT('Merchandiser Budget'!H74)))),FALSE),"ExternalRefsMsg",IF(ISNUMBER('#_Merchandiser Budget'!H74),IF(ABS('#_Merchandiser Budget'!H74-'Merchandiser Budget'!H74)&gt;0.00001,TRUE,FALSE),IF('#_Merchandiser Budget'!H74&lt;&gt;'Merchandiser Budget'!H74,TRUE,FALSE)),IF(ISNUMBER('#_Merchandiser Budget'!H74),IF('#_Merchandiser Budget'!H74&gt;'Merchandiser Budget'!H74,"TooLow","TooHigh"),"WrongAnswer"),NOT(_xlfn.ISFORMULA('#_Merchandiser Budget'!H74)),"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Budget'!H74),_xlfn.FORMULATEXT('Merchandiser Budget'!H74),'Merchandiser Budget'!H74),"9","#"),"8","#"),"7","#"),"6","#"),"5","#"),"4","#"),"3","#"),"2","#"),"1","#"),"0","#"),"$",""),"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Budget'!H74),_xlfn.FORMULATEXT('Merchandiser Budget'!H74),'Merchandiser Budget'!H74),"9","#"),"8","#"),"7","#"),"6","#"),"5","#"),"4","#"),"3","#"),"2","#"),"1","#"),"0","#"),"$",""),"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Budget'!H74),_xlfn.FORMULATEXT('#_Merchandiser Budget'!H74),'#_Merchandiser Budget'!H74),"9","#"),"8","#"),"7","#"),"6","#"),"5","#"),"4","#"),"3","#"),"2","#"),"1","#"),"0","#"),"$",""),"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Budget'!H74),_xlfn.FORMULATEXT('#_Merchandiser Budget'!H74),'#_Merchandiser Budget'!H74),"9","#"),"8","#"),"7","#"),"6","#"),"5","#"),"4","#"),"3","#"),"2","#"),"1","#"),"0","#"),"$","")," ",""),",","@"),"&gt;","@"),"&lt;","@"),"=","@"),")","@"),"(","@"),"^","@"),"/","@"),"+","@"),"*","@"),"-","@"),"@#","")))/2,TRUE,FALSE),"HardCodeMsg",IF(LEN(IF(_xlfn.ISFORMULA('Merchandiser Budget'!H74),_xlfn.FORMULATEXT('Merchandiser Budget'!H74),'Merchandiser Budget'!H74))-LEN(SUBSTITUTE(IF(_xlfn.ISFORMULA('Merchandiser Budget'!H74),_xlfn.FORMULATEXT('Merchandiser Budget'!H74),'Merchandiser Budget'!H74),"""",""))&gt;LEN(IF(_xlfn.ISFORMULA('#_Merchandiser Budget'!H74),_xlfn.FORMULATEXT('#_Merchandiser Budget'!H74),'#_Merchandiser Budget'!H74))-LEN(SUBSTITUTE(IF(_xlfn.ISFORMULA('#_Merchandiser Budget'!H74),_xlfn.FORMULATEXT('#_Merchandiser Budget'!H74),'#_Merchandiser Budget'!H74),"""","")),TRUE,FALSE),"HardQuoteMsg",IF(LEN(IF(_xlfn.ISFORMULA('Merchandiser Budget'!H74),_xlfn.FORMULATEXT('Merchandiser Budget'!H74),'Merchandiser Budget'!H74))-LEN(SUBSTITUTE(IF(_xlfn.ISFORMULA('Merchandiser Budget'!H74),_xlfn.FORMULATEXT('Merchandiser Budget'!H74),'Merchandiser Budget'!H74),"$",""))&lt;0.5*(LEN(IF(_xlfn.ISFORMULA('#_Merchandiser Budget'!H74),_xlfn.FORMULATEXT('#_Merchandiser Budget'!H74),'#_Merchandiser Budget'!H74))-LEN(SUBSTITUTE(IF(_xlfn.ISFORMULA('#_Merchandiser Budget'!H74),_xlfn.FORMULATEXT('#_Merchandiser Budget'!H74),'#_Merchandiser Budget'!H74),"$",""))),TRUE,FALSE),"MissingAbsMsg",TRUE,"PerfectMsg")</f>
        <v/>
      </c>
    </row>
    <row r="75" spans="3:9" x14ac:dyDescent="0.15">
      <c r="C75" s="244">
        <v>0</v>
      </c>
      <c r="D75" s="244"/>
      <c r="G75" s="239" t="str">
        <f ca="1">_xlfn.IFS(ISBLANK('Merchandiser Budget'!G75),"",IF(NOT(ISNA('#_Merchandiser Budget'!G75)),IF(ISNA('Merchandiser Budget'!G75),TRUE,FALSE),FALSE),"StuNAMsg",IF(AND(ISNA('#_Merchandiser Budget'!G75),ISNA('Merchandiser Budget'!G75)),TRUE,FALSE),"PerfectMsg",IF(NOT(ISERROR('#_Merchandiser Budget'!G75)),IF(ISERROR('Merchandiser Budget'!G75),TRUE,FALSE),FALSE),"StuErrorMsg",IF(TYPE('#_Merchandiser Budget'!G75)&lt;&gt;TYPE('Merchandiser Budget'!G75),TRUE,FALSE),"WrongTypeMsg",IF(_xlfn.ISFORMULA('#_Merchandiser Budget'!G75),IF(NOT(_xlfn.ISFORMULA('Merchandiser Budget'!G75)),TRUE),FALSE),"MissingFormulaMsg",IF(NOT(AND(ISNUMBER(FIND("[",_xlfn.FORMULATEXT('#_Merchandiser Budget'!G75))),ISNUMBER(FIND("!",_xlfn.FORMULATEXT('#_Merchandiser Budget'!G75))))),AND(ISNUMBER(FIND("[",_xlfn.FORMULATEXT('Merchandiser Budget'!G75))),ISNUMBER(FIND("!",_xlfn.FORMULATEXT('Merchandiser Budget'!G75)))),FALSE),"ExternalRefsMsg",IF(ISNUMBER('#_Merchandiser Budget'!G75),IF(ABS('#_Merchandiser Budget'!G75-'Merchandiser Budget'!G75)&gt;0.00001,TRUE,FALSE),IF('#_Merchandiser Budget'!G75&lt;&gt;'Merchandiser Budget'!G75,TRUE,FALSE)),IF(ISNUMBER('#_Merchandiser Budget'!G75),IF('#_Merchandiser Budget'!G75&gt;'Merchandiser Budget'!G75,"TooLow","TooHigh"),"WrongAnswer"),NOT(_xlfn.ISFORMULA('#_Merchandiser Budget'!G75)),"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Budget'!G75),_xlfn.FORMULATEXT('Merchandiser Budget'!G75),'Merchandiser Budget'!G75),"9","#"),"8","#"),"7","#"),"6","#"),"5","#"),"4","#"),"3","#"),"2","#"),"1","#"),"0","#"),"$",""),"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Budget'!G75),_xlfn.FORMULATEXT('Merchandiser Budget'!G75),'Merchandiser Budget'!G75),"9","#"),"8","#"),"7","#"),"6","#"),"5","#"),"4","#"),"3","#"),"2","#"),"1","#"),"0","#"),"$",""),"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Budget'!G75),_xlfn.FORMULATEXT('#_Merchandiser Budget'!G75),'#_Merchandiser Budget'!G75),"9","#"),"8","#"),"7","#"),"6","#"),"5","#"),"4","#"),"3","#"),"2","#"),"1","#"),"0","#"),"$",""),"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Budget'!G75),_xlfn.FORMULATEXT('#_Merchandiser Budget'!G75),'#_Merchandiser Budget'!G75),"9","#"),"8","#"),"7","#"),"6","#"),"5","#"),"4","#"),"3","#"),"2","#"),"1","#"),"0","#"),"$","")," ",""),",","@"),"&gt;","@"),"&lt;","@"),"=","@"),")","@"),"(","@"),"^","@"),"/","@"),"+","@"),"*","@"),"-","@"),"@#","")))/2,TRUE,FALSE),"HardCodeMsg",IF(LEN(IF(_xlfn.ISFORMULA('Merchandiser Budget'!G75),_xlfn.FORMULATEXT('Merchandiser Budget'!G75),'Merchandiser Budget'!G75))-LEN(SUBSTITUTE(IF(_xlfn.ISFORMULA('Merchandiser Budget'!G75),_xlfn.FORMULATEXT('Merchandiser Budget'!G75),'Merchandiser Budget'!G75),"""",""))&gt;LEN(IF(_xlfn.ISFORMULA('#_Merchandiser Budget'!G75),_xlfn.FORMULATEXT('#_Merchandiser Budget'!G75),'#_Merchandiser Budget'!G75))-LEN(SUBSTITUTE(IF(_xlfn.ISFORMULA('#_Merchandiser Budget'!G75),_xlfn.FORMULATEXT('#_Merchandiser Budget'!G75),'#_Merchandiser Budget'!G75),"""","")),TRUE,FALSE),"HardQuoteMsg",IF(LEN(IF(_xlfn.ISFORMULA('Merchandiser Budget'!G75),_xlfn.FORMULATEXT('Merchandiser Budget'!G75),'Merchandiser Budget'!G75))-LEN(SUBSTITUTE(IF(_xlfn.ISFORMULA('Merchandiser Budget'!G75),_xlfn.FORMULATEXT('Merchandiser Budget'!G75),'Merchandiser Budget'!G75),"$",""))&lt;0.5*(LEN(IF(_xlfn.ISFORMULA('#_Merchandiser Budget'!G75),_xlfn.FORMULATEXT('#_Merchandiser Budget'!G75),'#_Merchandiser Budget'!G75))-LEN(SUBSTITUTE(IF(_xlfn.ISFORMULA('#_Merchandiser Budget'!G75),_xlfn.FORMULATEXT('#_Merchandiser Budget'!G75),'#_Merchandiser Budget'!G75),"$",""))),TRUE,FALSE),"MissingAbsMsg",TRUE,"PerfectMsg")</f>
        <v/>
      </c>
      <c r="H75" s="239" t="str">
        <f ca="1">_xlfn.IFS(ISBLANK('Merchandiser Budget'!H75),"",IF(NOT(ISNA('#_Merchandiser Budget'!H75)),IF(ISNA('Merchandiser Budget'!H75),TRUE,FALSE),FALSE),"StuNAMsg",IF(AND(ISNA('#_Merchandiser Budget'!H75),ISNA('Merchandiser Budget'!H75)),TRUE,FALSE),"PerfectMsg",IF(NOT(ISERROR('#_Merchandiser Budget'!H75)),IF(ISERROR('Merchandiser Budget'!H75),TRUE,FALSE),FALSE),"StuErrorMsg",IF(TYPE('#_Merchandiser Budget'!H75)&lt;&gt;TYPE('Merchandiser Budget'!H75),TRUE,FALSE),"WrongTypeMsg",IF(_xlfn.ISFORMULA('#_Merchandiser Budget'!H75),IF(NOT(_xlfn.ISFORMULA('Merchandiser Budget'!H75)),TRUE),FALSE),"MissingFormulaMsg",IF(NOT(AND(ISNUMBER(FIND("[",_xlfn.FORMULATEXT('#_Merchandiser Budget'!H75))),ISNUMBER(FIND("!",_xlfn.FORMULATEXT('#_Merchandiser Budget'!H75))))),AND(ISNUMBER(FIND("[",_xlfn.FORMULATEXT('Merchandiser Budget'!H75))),ISNUMBER(FIND("!",_xlfn.FORMULATEXT('Merchandiser Budget'!H75)))),FALSE),"ExternalRefsMsg",IF(ISNUMBER('#_Merchandiser Budget'!H75),IF(ABS('#_Merchandiser Budget'!H75-'Merchandiser Budget'!H75)&gt;0.00001,TRUE,FALSE),IF('#_Merchandiser Budget'!H75&lt;&gt;'Merchandiser Budget'!H75,TRUE,FALSE)),IF(ISNUMBER('#_Merchandiser Budget'!H75),IF('#_Merchandiser Budget'!H75&gt;'Merchandiser Budget'!H75,"TooLow","TooHigh"),"WrongAnswer"),NOT(_xlfn.ISFORMULA('#_Merchandiser Budget'!H75)),"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Budget'!H75),_xlfn.FORMULATEXT('Merchandiser Budget'!H75),'Merchandiser Budget'!H75),"9","#"),"8","#"),"7","#"),"6","#"),"5","#"),"4","#"),"3","#"),"2","#"),"1","#"),"0","#"),"$",""),"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Budget'!H75),_xlfn.FORMULATEXT('Merchandiser Budget'!H75),'Merchandiser Budget'!H75),"9","#"),"8","#"),"7","#"),"6","#"),"5","#"),"4","#"),"3","#"),"2","#"),"1","#"),"0","#"),"$",""),"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Budget'!H75),_xlfn.FORMULATEXT('#_Merchandiser Budget'!H75),'#_Merchandiser Budget'!H75),"9","#"),"8","#"),"7","#"),"6","#"),"5","#"),"4","#"),"3","#"),"2","#"),"1","#"),"0","#"),"$",""),"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Budget'!H75),_xlfn.FORMULATEXT('#_Merchandiser Budget'!H75),'#_Merchandiser Budget'!H75),"9","#"),"8","#"),"7","#"),"6","#"),"5","#"),"4","#"),"3","#"),"2","#"),"1","#"),"0","#"),"$","")," ",""),",","@"),"&gt;","@"),"&lt;","@"),"=","@"),")","@"),"(","@"),"^","@"),"/","@"),"+","@"),"*","@"),"-","@"),"@#","")))/2,TRUE,FALSE),"HardCodeMsg",IF(LEN(IF(_xlfn.ISFORMULA('Merchandiser Budget'!H75),_xlfn.FORMULATEXT('Merchandiser Budget'!H75),'Merchandiser Budget'!H75))-LEN(SUBSTITUTE(IF(_xlfn.ISFORMULA('Merchandiser Budget'!H75),_xlfn.FORMULATEXT('Merchandiser Budget'!H75),'Merchandiser Budget'!H75),"""",""))&gt;LEN(IF(_xlfn.ISFORMULA('#_Merchandiser Budget'!H75),_xlfn.FORMULATEXT('#_Merchandiser Budget'!H75),'#_Merchandiser Budget'!H75))-LEN(SUBSTITUTE(IF(_xlfn.ISFORMULA('#_Merchandiser Budget'!H75),_xlfn.FORMULATEXT('#_Merchandiser Budget'!H75),'#_Merchandiser Budget'!H75),"""","")),TRUE,FALSE),"HardQuoteMsg",IF(LEN(IF(_xlfn.ISFORMULA('Merchandiser Budget'!H75),_xlfn.FORMULATEXT('Merchandiser Budget'!H75),'Merchandiser Budget'!H75))-LEN(SUBSTITUTE(IF(_xlfn.ISFORMULA('Merchandiser Budget'!H75),_xlfn.FORMULATEXT('Merchandiser Budget'!H75),'Merchandiser Budget'!H75),"$",""))&lt;0.5*(LEN(IF(_xlfn.ISFORMULA('#_Merchandiser Budget'!H75),_xlfn.FORMULATEXT('#_Merchandiser Budget'!H75),'#_Merchandiser Budget'!H75))-LEN(SUBSTITUTE(IF(_xlfn.ISFORMULA('#_Merchandiser Budget'!H75),_xlfn.FORMULATEXT('#_Merchandiser Budget'!H75),'#_Merchandiser Budget'!H75),"$",""))),TRUE,FALSE),"MissingAbsMsg",TRUE,"PerfectMsg")</f>
        <v/>
      </c>
    </row>
    <row r="76" spans="3:9" x14ac:dyDescent="0.15">
      <c r="C76" s="244">
        <v>0</v>
      </c>
      <c r="D76" s="244"/>
      <c r="G76" s="239" t="str">
        <f ca="1">_xlfn.IFS(ISBLANK('Merchandiser Budget'!G76),"",IF(NOT(ISNA('#_Merchandiser Budget'!G76)),IF(ISNA('Merchandiser Budget'!G76),TRUE,FALSE),FALSE),"StuNAMsg",IF(AND(ISNA('#_Merchandiser Budget'!G76),ISNA('Merchandiser Budget'!G76)),TRUE,FALSE),"PerfectMsg",IF(NOT(ISERROR('#_Merchandiser Budget'!G76)),IF(ISERROR('Merchandiser Budget'!G76),TRUE,FALSE),FALSE),"StuErrorMsg",IF(TYPE('#_Merchandiser Budget'!G76)&lt;&gt;TYPE('Merchandiser Budget'!G76),TRUE,FALSE),"WrongTypeMsg",IF(_xlfn.ISFORMULA('#_Merchandiser Budget'!G76),IF(NOT(_xlfn.ISFORMULA('Merchandiser Budget'!G76)),TRUE),FALSE),"MissingFormulaMsg",IF(NOT(AND(ISNUMBER(FIND("[",_xlfn.FORMULATEXT('#_Merchandiser Budget'!G76))),ISNUMBER(FIND("!",_xlfn.FORMULATEXT('#_Merchandiser Budget'!G76))))),AND(ISNUMBER(FIND("[",_xlfn.FORMULATEXT('Merchandiser Budget'!G76))),ISNUMBER(FIND("!",_xlfn.FORMULATEXT('Merchandiser Budget'!G76)))),FALSE),"ExternalRefsMsg",IF(ISNUMBER('#_Merchandiser Budget'!G76),IF(ABS('#_Merchandiser Budget'!G76-'Merchandiser Budget'!G76)&gt;0.00001,TRUE,FALSE),IF('#_Merchandiser Budget'!G76&lt;&gt;'Merchandiser Budget'!G76,TRUE,FALSE)),IF(ISNUMBER('#_Merchandiser Budget'!G76),IF('#_Merchandiser Budget'!G76&gt;'Merchandiser Budget'!G76,"TooLow","TooHigh"),"WrongAnswer"),NOT(_xlfn.ISFORMULA('#_Merchandiser Budget'!G76)),"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Budget'!G76),_xlfn.FORMULATEXT('Merchandiser Budget'!G76),'Merchandiser Budget'!G76),"9","#"),"8","#"),"7","#"),"6","#"),"5","#"),"4","#"),"3","#"),"2","#"),"1","#"),"0","#"),"$",""),"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Budget'!G76),_xlfn.FORMULATEXT('Merchandiser Budget'!G76),'Merchandiser Budget'!G76),"9","#"),"8","#"),"7","#"),"6","#"),"5","#"),"4","#"),"3","#"),"2","#"),"1","#"),"0","#"),"$",""),"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Budget'!G76),_xlfn.FORMULATEXT('#_Merchandiser Budget'!G76),'#_Merchandiser Budget'!G76),"9","#"),"8","#"),"7","#"),"6","#"),"5","#"),"4","#"),"3","#"),"2","#"),"1","#"),"0","#"),"$",""),"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Budget'!G76),_xlfn.FORMULATEXT('#_Merchandiser Budget'!G76),'#_Merchandiser Budget'!G76),"9","#"),"8","#"),"7","#"),"6","#"),"5","#"),"4","#"),"3","#"),"2","#"),"1","#"),"0","#"),"$","")," ",""),",","@"),"&gt;","@"),"&lt;","@"),"=","@"),")","@"),"(","@"),"^","@"),"/","@"),"+","@"),"*","@"),"-","@"),"@#","")))/2,TRUE,FALSE),"HardCodeMsg",IF(LEN(IF(_xlfn.ISFORMULA('Merchandiser Budget'!G76),_xlfn.FORMULATEXT('Merchandiser Budget'!G76),'Merchandiser Budget'!G76))-LEN(SUBSTITUTE(IF(_xlfn.ISFORMULA('Merchandiser Budget'!G76),_xlfn.FORMULATEXT('Merchandiser Budget'!G76),'Merchandiser Budget'!G76),"""",""))&gt;LEN(IF(_xlfn.ISFORMULA('#_Merchandiser Budget'!G76),_xlfn.FORMULATEXT('#_Merchandiser Budget'!G76),'#_Merchandiser Budget'!G76))-LEN(SUBSTITUTE(IF(_xlfn.ISFORMULA('#_Merchandiser Budget'!G76),_xlfn.FORMULATEXT('#_Merchandiser Budget'!G76),'#_Merchandiser Budget'!G76),"""","")),TRUE,FALSE),"HardQuoteMsg",IF(LEN(IF(_xlfn.ISFORMULA('Merchandiser Budget'!G76),_xlfn.FORMULATEXT('Merchandiser Budget'!G76),'Merchandiser Budget'!G76))-LEN(SUBSTITUTE(IF(_xlfn.ISFORMULA('Merchandiser Budget'!G76),_xlfn.FORMULATEXT('Merchandiser Budget'!G76),'Merchandiser Budget'!G76),"$",""))&lt;0.5*(LEN(IF(_xlfn.ISFORMULA('#_Merchandiser Budget'!G76),_xlfn.FORMULATEXT('#_Merchandiser Budget'!G76),'#_Merchandiser Budget'!G76))-LEN(SUBSTITUTE(IF(_xlfn.ISFORMULA('#_Merchandiser Budget'!G76),_xlfn.FORMULATEXT('#_Merchandiser Budget'!G76),'#_Merchandiser Budget'!G76),"$",""))),TRUE,FALSE),"MissingAbsMsg",TRUE,"PerfectMsg")</f>
        <v/>
      </c>
      <c r="H76" s="239" t="str">
        <f ca="1">_xlfn.IFS(ISBLANK('Merchandiser Budget'!H76),"",IF(NOT(ISNA('#_Merchandiser Budget'!H76)),IF(ISNA('Merchandiser Budget'!H76),TRUE,FALSE),FALSE),"StuNAMsg",IF(AND(ISNA('#_Merchandiser Budget'!H76),ISNA('Merchandiser Budget'!H76)),TRUE,FALSE),"PerfectMsg",IF(NOT(ISERROR('#_Merchandiser Budget'!H76)),IF(ISERROR('Merchandiser Budget'!H76),TRUE,FALSE),FALSE),"StuErrorMsg",IF(TYPE('#_Merchandiser Budget'!H76)&lt;&gt;TYPE('Merchandiser Budget'!H76),TRUE,FALSE),"WrongTypeMsg",IF(_xlfn.ISFORMULA('#_Merchandiser Budget'!H76),IF(NOT(_xlfn.ISFORMULA('Merchandiser Budget'!H76)),TRUE),FALSE),"MissingFormulaMsg",IF(NOT(AND(ISNUMBER(FIND("[",_xlfn.FORMULATEXT('#_Merchandiser Budget'!H76))),ISNUMBER(FIND("!",_xlfn.FORMULATEXT('#_Merchandiser Budget'!H76))))),AND(ISNUMBER(FIND("[",_xlfn.FORMULATEXT('Merchandiser Budget'!H76))),ISNUMBER(FIND("!",_xlfn.FORMULATEXT('Merchandiser Budget'!H76)))),FALSE),"ExternalRefsMsg",IF(ISNUMBER('#_Merchandiser Budget'!H76),IF(ABS('#_Merchandiser Budget'!H76-'Merchandiser Budget'!H76)&gt;0.00001,TRUE,FALSE),IF('#_Merchandiser Budget'!H76&lt;&gt;'Merchandiser Budget'!H76,TRUE,FALSE)),IF(ISNUMBER('#_Merchandiser Budget'!H76),IF('#_Merchandiser Budget'!H76&gt;'Merchandiser Budget'!H76,"TooLow","TooHigh"),"WrongAnswer"),NOT(_xlfn.ISFORMULA('#_Merchandiser Budget'!H76)),"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Budget'!H76),_xlfn.FORMULATEXT('Merchandiser Budget'!H76),'Merchandiser Budget'!H76),"9","#"),"8","#"),"7","#"),"6","#"),"5","#"),"4","#"),"3","#"),"2","#"),"1","#"),"0","#"),"$",""),"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Budget'!H76),_xlfn.FORMULATEXT('Merchandiser Budget'!H76),'Merchandiser Budget'!H76),"9","#"),"8","#"),"7","#"),"6","#"),"5","#"),"4","#"),"3","#"),"2","#"),"1","#"),"0","#"),"$",""),"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Budget'!H76),_xlfn.FORMULATEXT('#_Merchandiser Budget'!H76),'#_Merchandiser Budget'!H76),"9","#"),"8","#"),"7","#"),"6","#"),"5","#"),"4","#"),"3","#"),"2","#"),"1","#"),"0","#"),"$",""),"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Budget'!H76),_xlfn.FORMULATEXT('#_Merchandiser Budget'!H76),'#_Merchandiser Budget'!H76),"9","#"),"8","#"),"7","#"),"6","#"),"5","#"),"4","#"),"3","#"),"2","#"),"1","#"),"0","#"),"$","")," ",""),",","@"),"&gt;","@"),"&lt;","@"),"=","@"),")","@"),"(","@"),"^","@"),"/","@"),"+","@"),"*","@"),"-","@"),"@#","")))/2,TRUE,FALSE),"HardCodeMsg",IF(LEN(IF(_xlfn.ISFORMULA('Merchandiser Budget'!H76),_xlfn.FORMULATEXT('Merchandiser Budget'!H76),'Merchandiser Budget'!H76))-LEN(SUBSTITUTE(IF(_xlfn.ISFORMULA('Merchandiser Budget'!H76),_xlfn.FORMULATEXT('Merchandiser Budget'!H76),'Merchandiser Budget'!H76),"""",""))&gt;LEN(IF(_xlfn.ISFORMULA('#_Merchandiser Budget'!H76),_xlfn.FORMULATEXT('#_Merchandiser Budget'!H76),'#_Merchandiser Budget'!H76))-LEN(SUBSTITUTE(IF(_xlfn.ISFORMULA('#_Merchandiser Budget'!H76),_xlfn.FORMULATEXT('#_Merchandiser Budget'!H76),'#_Merchandiser Budget'!H76),"""","")),TRUE,FALSE),"HardQuoteMsg",IF(LEN(IF(_xlfn.ISFORMULA('Merchandiser Budget'!H76),_xlfn.FORMULATEXT('Merchandiser Budget'!H76),'Merchandiser Budget'!H76))-LEN(SUBSTITUTE(IF(_xlfn.ISFORMULA('Merchandiser Budget'!H76),_xlfn.FORMULATEXT('Merchandiser Budget'!H76),'Merchandiser Budget'!H76),"$",""))&lt;0.5*(LEN(IF(_xlfn.ISFORMULA('#_Merchandiser Budget'!H76),_xlfn.FORMULATEXT('#_Merchandiser Budget'!H76),'#_Merchandiser Budget'!H76))-LEN(SUBSTITUTE(IF(_xlfn.ISFORMULA('#_Merchandiser Budget'!H76),_xlfn.FORMULATEXT('#_Merchandiser Budget'!H76),'#_Merchandiser Budget'!H76),"$",""))),TRUE,FALSE),"MissingAbsMsg",TRUE,"PerfectMsg")</f>
        <v/>
      </c>
    </row>
    <row r="77" spans="3:9" x14ac:dyDescent="0.15">
      <c r="C77" s="171">
        <v>0</v>
      </c>
      <c r="D77" s="171"/>
      <c r="G77" s="239" t="str">
        <f ca="1">_xlfn.IFS(ISBLANK('Merchandiser Budget'!G77),"",IF(NOT(ISNA('#_Merchandiser Budget'!G77)),IF(ISNA('Merchandiser Budget'!G77),TRUE,FALSE),FALSE),"StuNAMsg",IF(AND(ISNA('#_Merchandiser Budget'!G77),ISNA('Merchandiser Budget'!G77)),TRUE,FALSE),"PerfectMsg",IF(NOT(ISERROR('#_Merchandiser Budget'!G77)),IF(ISERROR('Merchandiser Budget'!G77),TRUE,FALSE),FALSE),"StuErrorMsg",IF(TYPE('#_Merchandiser Budget'!G77)&lt;&gt;TYPE('Merchandiser Budget'!G77),TRUE,FALSE),"WrongTypeMsg",IF(_xlfn.ISFORMULA('#_Merchandiser Budget'!G77),IF(NOT(_xlfn.ISFORMULA('Merchandiser Budget'!G77)),TRUE),FALSE),"MissingFormulaMsg",IF(NOT(AND(ISNUMBER(FIND("[",_xlfn.FORMULATEXT('#_Merchandiser Budget'!G77))),ISNUMBER(FIND("!",_xlfn.FORMULATEXT('#_Merchandiser Budget'!G77))))),AND(ISNUMBER(FIND("[",_xlfn.FORMULATEXT('Merchandiser Budget'!G77))),ISNUMBER(FIND("!",_xlfn.FORMULATEXT('Merchandiser Budget'!G77)))),FALSE),"ExternalRefsMsg",IF(ISNUMBER('#_Merchandiser Budget'!G77),IF(ABS('#_Merchandiser Budget'!G77-'Merchandiser Budget'!G77)&gt;0.00001,TRUE,FALSE),IF('#_Merchandiser Budget'!G77&lt;&gt;'Merchandiser Budget'!G77,TRUE,FALSE)),IF(ISNUMBER('#_Merchandiser Budget'!G77),IF('#_Merchandiser Budget'!G77&gt;'Merchandiser Budget'!G77,"TooLow","TooHigh"),"WrongAnswer"),NOT(_xlfn.ISFORMULA('#_Merchandiser Budget'!G77)),"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Budget'!G77),_xlfn.FORMULATEXT('Merchandiser Budget'!G77),'Merchandiser Budget'!G77),"9","#"),"8","#"),"7","#"),"6","#"),"5","#"),"4","#"),"3","#"),"2","#"),"1","#"),"0","#"),"$",""),"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Budget'!G77),_xlfn.FORMULATEXT('Merchandiser Budget'!G77),'Merchandiser Budget'!G77),"9","#"),"8","#"),"7","#"),"6","#"),"5","#"),"4","#"),"3","#"),"2","#"),"1","#"),"0","#"),"$",""),"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Budget'!G77),_xlfn.FORMULATEXT('#_Merchandiser Budget'!G77),'#_Merchandiser Budget'!G77),"9","#"),"8","#"),"7","#"),"6","#"),"5","#"),"4","#"),"3","#"),"2","#"),"1","#"),"0","#"),"$",""),"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Budget'!G77),_xlfn.FORMULATEXT('#_Merchandiser Budget'!G77),'#_Merchandiser Budget'!G77),"9","#"),"8","#"),"7","#"),"6","#"),"5","#"),"4","#"),"3","#"),"2","#"),"1","#"),"0","#"),"$","")," ",""),",","@"),"&gt;","@"),"&lt;","@"),"=","@"),")","@"),"(","@"),"^","@"),"/","@"),"+","@"),"*","@"),"-","@"),"@#","")))/2,TRUE,FALSE),"HardCodeMsg",IF(LEN(IF(_xlfn.ISFORMULA('Merchandiser Budget'!G77),_xlfn.FORMULATEXT('Merchandiser Budget'!G77),'Merchandiser Budget'!G77))-LEN(SUBSTITUTE(IF(_xlfn.ISFORMULA('Merchandiser Budget'!G77),_xlfn.FORMULATEXT('Merchandiser Budget'!G77),'Merchandiser Budget'!G77),"""",""))&gt;LEN(IF(_xlfn.ISFORMULA('#_Merchandiser Budget'!G77),_xlfn.FORMULATEXT('#_Merchandiser Budget'!G77),'#_Merchandiser Budget'!G77))-LEN(SUBSTITUTE(IF(_xlfn.ISFORMULA('#_Merchandiser Budget'!G77),_xlfn.FORMULATEXT('#_Merchandiser Budget'!G77),'#_Merchandiser Budget'!G77),"""","")),TRUE,FALSE),"HardQuoteMsg",IF(LEN(IF(_xlfn.ISFORMULA('Merchandiser Budget'!G77),_xlfn.FORMULATEXT('Merchandiser Budget'!G77),'Merchandiser Budget'!G77))-LEN(SUBSTITUTE(IF(_xlfn.ISFORMULA('Merchandiser Budget'!G77),_xlfn.FORMULATEXT('Merchandiser Budget'!G77),'Merchandiser Budget'!G77),"$",""))&lt;0.5*(LEN(IF(_xlfn.ISFORMULA('#_Merchandiser Budget'!G77),_xlfn.FORMULATEXT('#_Merchandiser Budget'!G77),'#_Merchandiser Budget'!G77))-LEN(SUBSTITUTE(IF(_xlfn.ISFORMULA('#_Merchandiser Budget'!G77),_xlfn.FORMULATEXT('#_Merchandiser Budget'!G77),'#_Merchandiser Budget'!G77),"$",""))),TRUE,FALSE),"MissingAbsMsg",TRUE,"PerfectMsg")</f>
        <v/>
      </c>
      <c r="H77" s="239" t="str">
        <f ca="1">_xlfn.IFS(ISBLANK('Merchandiser Budget'!H77),"",IF(NOT(ISNA('#_Merchandiser Budget'!H77)),IF(ISNA('Merchandiser Budget'!H77),TRUE,FALSE),FALSE),"StuNAMsg",IF(AND(ISNA('#_Merchandiser Budget'!H77),ISNA('Merchandiser Budget'!H77)),TRUE,FALSE),"PerfectMsg",IF(NOT(ISERROR('#_Merchandiser Budget'!H77)),IF(ISERROR('Merchandiser Budget'!H77),TRUE,FALSE),FALSE),"StuErrorMsg",IF(TYPE('#_Merchandiser Budget'!H77)&lt;&gt;TYPE('Merchandiser Budget'!H77),TRUE,FALSE),"WrongTypeMsg",IF(_xlfn.ISFORMULA('#_Merchandiser Budget'!H77),IF(NOT(_xlfn.ISFORMULA('Merchandiser Budget'!H77)),TRUE),FALSE),"MissingFormulaMsg",IF(NOT(AND(ISNUMBER(FIND("[",_xlfn.FORMULATEXT('#_Merchandiser Budget'!H77))),ISNUMBER(FIND("!",_xlfn.FORMULATEXT('#_Merchandiser Budget'!H77))))),AND(ISNUMBER(FIND("[",_xlfn.FORMULATEXT('Merchandiser Budget'!H77))),ISNUMBER(FIND("!",_xlfn.FORMULATEXT('Merchandiser Budget'!H77)))),FALSE),"ExternalRefsMsg",IF(ISNUMBER('#_Merchandiser Budget'!H77),IF(ABS('#_Merchandiser Budget'!H77-'Merchandiser Budget'!H77)&gt;0.00001,TRUE,FALSE),IF('#_Merchandiser Budget'!H77&lt;&gt;'Merchandiser Budget'!H77,TRUE,FALSE)),IF(ISNUMBER('#_Merchandiser Budget'!H77),IF('#_Merchandiser Budget'!H77&gt;'Merchandiser Budget'!H77,"TooLow","TooHigh"),"WrongAnswer"),NOT(_xlfn.ISFORMULA('#_Merchandiser Budget'!H77)),"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Budget'!H77),_xlfn.FORMULATEXT('Merchandiser Budget'!H77),'Merchandiser Budget'!H77),"9","#"),"8","#"),"7","#"),"6","#"),"5","#"),"4","#"),"3","#"),"2","#"),"1","#"),"0","#"),"$",""),"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Budget'!H77),_xlfn.FORMULATEXT('Merchandiser Budget'!H77),'Merchandiser Budget'!H77),"9","#"),"8","#"),"7","#"),"6","#"),"5","#"),"4","#"),"3","#"),"2","#"),"1","#"),"0","#"),"$",""),"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Budget'!H77),_xlfn.FORMULATEXT('#_Merchandiser Budget'!H77),'#_Merchandiser Budget'!H77),"9","#"),"8","#"),"7","#"),"6","#"),"5","#"),"4","#"),"3","#"),"2","#"),"1","#"),"0","#"),"$",""),"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Budget'!H77),_xlfn.FORMULATEXT('#_Merchandiser Budget'!H77),'#_Merchandiser Budget'!H77),"9","#"),"8","#"),"7","#"),"6","#"),"5","#"),"4","#"),"3","#"),"2","#"),"1","#"),"0","#"),"$","")," ",""),",","@"),"&gt;","@"),"&lt;","@"),"=","@"),")","@"),"(","@"),"^","@"),"/","@"),"+","@"),"*","@"),"-","@"),"@#","")))/2,TRUE,FALSE),"HardCodeMsg",IF(LEN(IF(_xlfn.ISFORMULA('Merchandiser Budget'!H77),_xlfn.FORMULATEXT('Merchandiser Budget'!H77),'Merchandiser Budget'!H77))-LEN(SUBSTITUTE(IF(_xlfn.ISFORMULA('Merchandiser Budget'!H77),_xlfn.FORMULATEXT('Merchandiser Budget'!H77),'Merchandiser Budget'!H77),"""",""))&gt;LEN(IF(_xlfn.ISFORMULA('#_Merchandiser Budget'!H77),_xlfn.FORMULATEXT('#_Merchandiser Budget'!H77),'#_Merchandiser Budget'!H77))-LEN(SUBSTITUTE(IF(_xlfn.ISFORMULA('#_Merchandiser Budget'!H77),_xlfn.FORMULATEXT('#_Merchandiser Budget'!H77),'#_Merchandiser Budget'!H77),"""","")),TRUE,FALSE),"HardQuoteMsg",IF(LEN(IF(_xlfn.ISFORMULA('Merchandiser Budget'!H77),_xlfn.FORMULATEXT('Merchandiser Budget'!H77),'Merchandiser Budget'!H77))-LEN(SUBSTITUTE(IF(_xlfn.ISFORMULA('Merchandiser Budget'!H77),_xlfn.FORMULATEXT('Merchandiser Budget'!H77),'Merchandiser Budget'!H77),"$",""))&lt;0.5*(LEN(IF(_xlfn.ISFORMULA('#_Merchandiser Budget'!H77),_xlfn.FORMULATEXT('#_Merchandiser Budget'!H77),'#_Merchandiser Budget'!H77))-LEN(SUBSTITUTE(IF(_xlfn.ISFORMULA('#_Merchandiser Budget'!H77),_xlfn.FORMULATEXT('#_Merchandiser Budget'!H77),'#_Merchandiser Budget'!H77),"$",""))),TRUE,FALSE),"MissingAbsMsg",TRUE,"PerfectMsg")</f>
        <v/>
      </c>
    </row>
    <row r="79" spans="3:9" ht="68.5" customHeight="1" x14ac:dyDescent="0.15">
      <c r="C79" s="235">
        <v>0</v>
      </c>
      <c r="D79" s="235"/>
      <c r="E79" s="235"/>
      <c r="F79" s="235"/>
      <c r="G79" s="235"/>
      <c r="H79" s="235"/>
    </row>
    <row r="81" spans="4:8" x14ac:dyDescent="0.15">
      <c r="G81" s="170">
        <v>0</v>
      </c>
      <c r="H81" s="170">
        <v>0</v>
      </c>
    </row>
    <row r="82" spans="4:8" x14ac:dyDescent="0.15">
      <c r="D82" s="165">
        <v>0</v>
      </c>
      <c r="F82" s="165">
        <v>0</v>
      </c>
      <c r="G82" s="180">
        <v>0</v>
      </c>
      <c r="H82" s="180">
        <v>0</v>
      </c>
    </row>
    <row r="83" spans="4:8" x14ac:dyDescent="0.15">
      <c r="F83" s="234">
        <v>0</v>
      </c>
      <c r="G83" s="180">
        <v>0</v>
      </c>
      <c r="H83" s="180">
        <v>0</v>
      </c>
    </row>
    <row r="84" spans="4:8" x14ac:dyDescent="0.15">
      <c r="F84" s="234"/>
      <c r="G84" s="180"/>
      <c r="H84" s="180"/>
    </row>
    <row r="86" spans="4:8" x14ac:dyDescent="0.15">
      <c r="D86" s="165">
        <v>0</v>
      </c>
      <c r="F86" s="165">
        <v>0</v>
      </c>
      <c r="G86" s="180">
        <v>0</v>
      </c>
      <c r="H86" s="180">
        <v>0</v>
      </c>
    </row>
    <row r="87" spans="4:8" x14ac:dyDescent="0.15">
      <c r="F87" s="234">
        <v>0</v>
      </c>
      <c r="G87" s="180">
        <v>0</v>
      </c>
      <c r="H87" s="180">
        <v>0</v>
      </c>
    </row>
    <row r="88" spans="4:8" x14ac:dyDescent="0.15">
      <c r="F88" s="236">
        <v>0</v>
      </c>
      <c r="G88" s="246">
        <v>0</v>
      </c>
      <c r="H88" s="246">
        <v>0</v>
      </c>
    </row>
    <row r="89" spans="4:8" x14ac:dyDescent="0.15">
      <c r="G89" s="180">
        <v>0</v>
      </c>
      <c r="H89" s="180">
        <v>0</v>
      </c>
    </row>
    <row r="90" spans="4:8" x14ac:dyDescent="0.15">
      <c r="G90" s="180"/>
      <c r="H90" s="180"/>
    </row>
    <row r="92" spans="4:8" x14ac:dyDescent="0.15">
      <c r="D92" s="165">
        <v>0</v>
      </c>
      <c r="E92" s="165">
        <v>0</v>
      </c>
      <c r="F92" s="165">
        <v>0</v>
      </c>
    </row>
    <row r="93" spans="4:8" x14ac:dyDescent="0.15">
      <c r="E93" s="165">
        <v>0</v>
      </c>
      <c r="F93" s="165">
        <v>0</v>
      </c>
    </row>
    <row r="94" spans="4:8" x14ac:dyDescent="0.15">
      <c r="E94" s="165">
        <v>0</v>
      </c>
      <c r="F94" s="165">
        <v>0</v>
      </c>
    </row>
    <row r="97" spans="2:12" x14ac:dyDescent="0.15">
      <c r="D97" s="165">
        <v>0</v>
      </c>
    </row>
    <row r="98" spans="2:12" x14ac:dyDescent="0.15">
      <c r="E98" s="165">
        <v>0</v>
      </c>
      <c r="G98" s="180">
        <v>0</v>
      </c>
      <c r="H98" s="180">
        <v>0</v>
      </c>
    </row>
    <row r="99" spans="2:12" x14ac:dyDescent="0.15">
      <c r="E99" s="234">
        <v>0</v>
      </c>
      <c r="G99" s="237">
        <v>0</v>
      </c>
      <c r="H99" s="237">
        <v>0</v>
      </c>
    </row>
    <row r="102" spans="2:12" x14ac:dyDescent="0.15">
      <c r="B102" s="167">
        <v>0</v>
      </c>
    </row>
    <row r="103" spans="2:12" x14ac:dyDescent="0.15">
      <c r="C103" s="165">
        <v>0</v>
      </c>
      <c r="K103" s="165">
        <v>0</v>
      </c>
    </row>
    <row r="104" spans="2:12" x14ac:dyDescent="0.15">
      <c r="C104" s="167">
        <v>0</v>
      </c>
      <c r="D104" s="167"/>
      <c r="E104" s="167">
        <v>0</v>
      </c>
      <c r="F104" s="167">
        <v>0</v>
      </c>
      <c r="G104" s="167">
        <v>0</v>
      </c>
      <c r="H104" s="167">
        <v>0</v>
      </c>
      <c r="I104" s="167">
        <v>0</v>
      </c>
      <c r="K104" s="167">
        <v>0</v>
      </c>
    </row>
    <row r="105" spans="2:12" x14ac:dyDescent="0.15">
      <c r="D105" s="165">
        <v>0</v>
      </c>
      <c r="E105" s="239"/>
      <c r="F105" s="239"/>
      <c r="G105" s="239" t="str">
        <f ca="1">_xlfn.IFS(ISBLANK('Merchandiser Budget'!G105),"",IF(NOT(ISNA('#_Merchandiser Budget'!G105)),IF(ISNA('Merchandiser Budget'!G105),TRUE,FALSE),FALSE),"StuNAMsg",IF(AND(ISNA('#_Merchandiser Budget'!G105),ISNA('Merchandiser Budget'!G105)),TRUE,FALSE),"PerfectMsg",IF(NOT(ISERROR('#_Merchandiser Budget'!G105)),IF(ISERROR('Merchandiser Budget'!G105),TRUE,FALSE),FALSE),"StuErrorMsg",IF(TYPE('#_Merchandiser Budget'!G105)&lt;&gt;TYPE('Merchandiser Budget'!G105),TRUE,FALSE),"WrongTypeMsg",IF(_xlfn.ISFORMULA('#_Merchandiser Budget'!G105),IF(NOT(_xlfn.ISFORMULA('Merchandiser Budget'!G105)),TRUE),FALSE),"MissingFormulaMsg",IF(NOT(AND(ISNUMBER(FIND("[",_xlfn.FORMULATEXT('#_Merchandiser Budget'!G105))),ISNUMBER(FIND("!",_xlfn.FORMULATEXT('#_Merchandiser Budget'!G105))))),AND(ISNUMBER(FIND("[",_xlfn.FORMULATEXT('Merchandiser Budget'!G105))),ISNUMBER(FIND("!",_xlfn.FORMULATEXT('Merchandiser Budget'!G105)))),FALSE),"ExternalRefsMsg",IF(ISNUMBER('#_Merchandiser Budget'!G105),IF(ABS('#_Merchandiser Budget'!G105-'Merchandiser Budget'!G105)&gt;0.00001,TRUE,FALSE),IF('#_Merchandiser Budget'!G105&lt;&gt;'Merchandiser Budget'!G105,TRUE,FALSE)),IF(ISNUMBER('#_Merchandiser Budget'!G105),IF('#_Merchandiser Budget'!G105&gt;'Merchandiser Budget'!G105,"TooLow","TooHigh"),"WrongAnswer"),NOT(_xlfn.ISFORMULA('#_Merchandiser Budget'!G105)),"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Budget'!G105),_xlfn.FORMULATEXT('Merchandiser Budget'!G105),'Merchandiser Budget'!G105),"9","#"),"8","#"),"7","#"),"6","#"),"5","#"),"4","#"),"3","#"),"2","#"),"1","#"),"0","#"),"$",""),"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Budget'!G105),_xlfn.FORMULATEXT('Merchandiser Budget'!G105),'Merchandiser Budget'!G105),"9","#"),"8","#"),"7","#"),"6","#"),"5","#"),"4","#"),"3","#"),"2","#"),"1","#"),"0","#"),"$",""),"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Budget'!G105),_xlfn.FORMULATEXT('#_Merchandiser Budget'!G105),'#_Merchandiser Budget'!G105),"9","#"),"8","#"),"7","#"),"6","#"),"5","#"),"4","#"),"3","#"),"2","#"),"1","#"),"0","#"),"$",""),"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Budget'!G105),_xlfn.FORMULATEXT('#_Merchandiser Budget'!G105),'#_Merchandiser Budget'!G105),"9","#"),"8","#"),"7","#"),"6","#"),"5","#"),"4","#"),"3","#"),"2","#"),"1","#"),"0","#"),"$","")," ",""),",","@"),"&gt;","@"),"&lt;","@"),"=","@"),")","@"),"(","@"),"^","@"),"/","@"),"+","@"),"*","@"),"-","@"),"@#","")))/2,TRUE,FALSE),"HardCodeMsg",IF(LEN(IF(_xlfn.ISFORMULA('Merchandiser Budget'!G105),_xlfn.FORMULATEXT('Merchandiser Budget'!G105),'Merchandiser Budget'!G105))-LEN(SUBSTITUTE(IF(_xlfn.ISFORMULA('Merchandiser Budget'!G105),_xlfn.FORMULATEXT('Merchandiser Budget'!G105),'Merchandiser Budget'!G105),"""",""))&gt;LEN(IF(_xlfn.ISFORMULA('#_Merchandiser Budget'!G105),_xlfn.FORMULATEXT('#_Merchandiser Budget'!G105),'#_Merchandiser Budget'!G105))-LEN(SUBSTITUTE(IF(_xlfn.ISFORMULA('#_Merchandiser Budget'!G105),_xlfn.FORMULATEXT('#_Merchandiser Budget'!G105),'#_Merchandiser Budget'!G105),"""","")),TRUE,FALSE),"HardQuoteMsg",IF(LEN(IF(_xlfn.ISFORMULA('Merchandiser Budget'!G105),_xlfn.FORMULATEXT('Merchandiser Budget'!G105),'Merchandiser Budget'!G105))-LEN(SUBSTITUTE(IF(_xlfn.ISFORMULA('Merchandiser Budget'!G105),_xlfn.FORMULATEXT('Merchandiser Budget'!G105),'Merchandiser Budget'!G105),"$",""))&lt;0.5*(LEN(IF(_xlfn.ISFORMULA('#_Merchandiser Budget'!G105),_xlfn.FORMULATEXT('#_Merchandiser Budget'!G105),'#_Merchandiser Budget'!G105))-LEN(SUBSTITUTE(IF(_xlfn.ISFORMULA('#_Merchandiser Budget'!G105),_xlfn.FORMULATEXT('#_Merchandiser Budget'!G105),'#_Merchandiser Budget'!G105),"$",""))),TRUE,FALSE),"MissingAbsMsg",TRUE,"PerfectMsg")</f>
        <v/>
      </c>
      <c r="H105" s="239" t="str">
        <f ca="1">_xlfn.IFS(ISBLANK('Merchandiser Budget'!H105),"",IF(NOT(ISNA('#_Merchandiser Budget'!H105)),IF(ISNA('Merchandiser Budget'!H105),TRUE,FALSE),FALSE),"StuNAMsg",IF(AND(ISNA('#_Merchandiser Budget'!H105),ISNA('Merchandiser Budget'!H105)),TRUE,FALSE),"PerfectMsg",IF(NOT(ISERROR('#_Merchandiser Budget'!H105)),IF(ISERROR('Merchandiser Budget'!H105),TRUE,FALSE),FALSE),"StuErrorMsg",IF(TYPE('#_Merchandiser Budget'!H105)&lt;&gt;TYPE('Merchandiser Budget'!H105),TRUE,FALSE),"WrongTypeMsg",IF(_xlfn.ISFORMULA('#_Merchandiser Budget'!H105),IF(NOT(_xlfn.ISFORMULA('Merchandiser Budget'!H105)),TRUE),FALSE),"MissingFormulaMsg",IF(NOT(AND(ISNUMBER(FIND("[",_xlfn.FORMULATEXT('#_Merchandiser Budget'!H105))),ISNUMBER(FIND("!",_xlfn.FORMULATEXT('#_Merchandiser Budget'!H105))))),AND(ISNUMBER(FIND("[",_xlfn.FORMULATEXT('Merchandiser Budget'!H105))),ISNUMBER(FIND("!",_xlfn.FORMULATEXT('Merchandiser Budget'!H105)))),FALSE),"ExternalRefsMsg",IF(ISNUMBER('#_Merchandiser Budget'!H105),IF(ABS('#_Merchandiser Budget'!H105-'Merchandiser Budget'!H105)&gt;0.00001,TRUE,FALSE),IF('#_Merchandiser Budget'!H105&lt;&gt;'Merchandiser Budget'!H105,TRUE,FALSE)),IF(ISNUMBER('#_Merchandiser Budget'!H105),IF('#_Merchandiser Budget'!H105&gt;'Merchandiser Budget'!H105,"TooLow","TooHigh"),"WrongAnswer"),NOT(_xlfn.ISFORMULA('#_Merchandiser Budget'!H105)),"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Budget'!H105),_xlfn.FORMULATEXT('Merchandiser Budget'!H105),'Merchandiser Budget'!H105),"9","#"),"8","#"),"7","#"),"6","#"),"5","#"),"4","#"),"3","#"),"2","#"),"1","#"),"0","#"),"$",""),"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Budget'!H105),_xlfn.FORMULATEXT('Merchandiser Budget'!H105),'Merchandiser Budget'!H105),"9","#"),"8","#"),"7","#"),"6","#"),"5","#"),"4","#"),"3","#"),"2","#"),"1","#"),"0","#"),"$",""),"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Budget'!H105),_xlfn.FORMULATEXT('#_Merchandiser Budget'!H105),'#_Merchandiser Budget'!H105),"9","#"),"8","#"),"7","#"),"6","#"),"5","#"),"4","#"),"3","#"),"2","#"),"1","#"),"0","#"),"$",""),"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Budget'!H105),_xlfn.FORMULATEXT('#_Merchandiser Budget'!H105),'#_Merchandiser Budget'!H105),"9","#"),"8","#"),"7","#"),"6","#"),"5","#"),"4","#"),"3","#"),"2","#"),"1","#"),"0","#"),"$","")," ",""),",","@"),"&gt;","@"),"&lt;","@"),"=","@"),")","@"),"(","@"),"^","@"),"/","@"),"+","@"),"*","@"),"-","@"),"@#","")))/2,TRUE,FALSE),"HardCodeMsg",IF(LEN(IF(_xlfn.ISFORMULA('Merchandiser Budget'!H105),_xlfn.FORMULATEXT('Merchandiser Budget'!H105),'Merchandiser Budget'!H105))-LEN(SUBSTITUTE(IF(_xlfn.ISFORMULA('Merchandiser Budget'!H105),_xlfn.FORMULATEXT('Merchandiser Budget'!H105),'Merchandiser Budget'!H105),"""",""))&gt;LEN(IF(_xlfn.ISFORMULA('#_Merchandiser Budget'!H105),_xlfn.FORMULATEXT('#_Merchandiser Budget'!H105),'#_Merchandiser Budget'!H105))-LEN(SUBSTITUTE(IF(_xlfn.ISFORMULA('#_Merchandiser Budget'!H105),_xlfn.FORMULATEXT('#_Merchandiser Budget'!H105),'#_Merchandiser Budget'!H105),"""","")),TRUE,FALSE),"HardQuoteMsg",IF(LEN(IF(_xlfn.ISFORMULA('Merchandiser Budget'!H105),_xlfn.FORMULATEXT('Merchandiser Budget'!H105),'Merchandiser Budget'!H105))-LEN(SUBSTITUTE(IF(_xlfn.ISFORMULA('Merchandiser Budget'!H105),_xlfn.FORMULATEXT('Merchandiser Budget'!H105),'Merchandiser Budget'!H105),"$",""))&lt;0.5*(LEN(IF(_xlfn.ISFORMULA('#_Merchandiser Budget'!H105),_xlfn.FORMULATEXT('#_Merchandiser Budget'!H105),'#_Merchandiser Budget'!H105))-LEN(SUBSTITUTE(IF(_xlfn.ISFORMULA('#_Merchandiser Budget'!H105),_xlfn.FORMULATEXT('#_Merchandiser Budget'!H105),'#_Merchandiser Budget'!H105),"$",""))),TRUE,FALSE),"MissingAbsMsg",TRUE,"PerfectMsg")</f>
        <v/>
      </c>
      <c r="I105" s="239"/>
    </row>
    <row r="106" spans="2:12" x14ac:dyDescent="0.15">
      <c r="C106" s="238"/>
      <c r="D106" s="165">
        <v>0</v>
      </c>
      <c r="E106" s="239"/>
      <c r="F106" s="239"/>
      <c r="G106" s="239" t="str">
        <f ca="1">_xlfn.IFS(ISBLANK('Merchandiser Budget'!G106),"",IF(NOT(ISNA('#_Merchandiser Budget'!G106)),IF(ISNA('Merchandiser Budget'!G106),TRUE,FALSE),FALSE),"StuNAMsg",IF(AND(ISNA('#_Merchandiser Budget'!G106),ISNA('Merchandiser Budget'!G106)),TRUE,FALSE),"PerfectMsg",IF(NOT(ISERROR('#_Merchandiser Budget'!G106)),IF(ISERROR('Merchandiser Budget'!G106),TRUE,FALSE),FALSE),"StuErrorMsg",IF(TYPE('#_Merchandiser Budget'!G106)&lt;&gt;TYPE('Merchandiser Budget'!G106),TRUE,FALSE),"WrongTypeMsg",IF(_xlfn.ISFORMULA('#_Merchandiser Budget'!G106),IF(NOT(_xlfn.ISFORMULA('Merchandiser Budget'!G106)),TRUE),FALSE),"MissingFormulaMsg",IF(NOT(AND(ISNUMBER(FIND("[",_xlfn.FORMULATEXT('#_Merchandiser Budget'!G106))),ISNUMBER(FIND("!",_xlfn.FORMULATEXT('#_Merchandiser Budget'!G106))))),AND(ISNUMBER(FIND("[",_xlfn.FORMULATEXT('Merchandiser Budget'!G106))),ISNUMBER(FIND("!",_xlfn.FORMULATEXT('Merchandiser Budget'!G106)))),FALSE),"ExternalRefsMsg",IF(ISNUMBER('#_Merchandiser Budget'!G106),IF(ABS('#_Merchandiser Budget'!G106-'Merchandiser Budget'!G106)&gt;0.00001,TRUE,FALSE),IF('#_Merchandiser Budget'!G106&lt;&gt;'Merchandiser Budget'!G106,TRUE,FALSE)),IF(ISNUMBER('#_Merchandiser Budget'!G106),IF('#_Merchandiser Budget'!G106&gt;'Merchandiser Budget'!G106,"TooLow","TooHigh"),"WrongAnswer"),NOT(_xlfn.ISFORMULA('#_Merchandiser Budget'!G106)),"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Budget'!G106),_xlfn.FORMULATEXT('Merchandiser Budget'!G106),'Merchandiser Budget'!G106),"9","#"),"8","#"),"7","#"),"6","#"),"5","#"),"4","#"),"3","#"),"2","#"),"1","#"),"0","#"),"$",""),"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Budget'!G106),_xlfn.FORMULATEXT('Merchandiser Budget'!G106),'Merchandiser Budget'!G106),"9","#"),"8","#"),"7","#"),"6","#"),"5","#"),"4","#"),"3","#"),"2","#"),"1","#"),"0","#"),"$",""),"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Budget'!G106),_xlfn.FORMULATEXT('#_Merchandiser Budget'!G106),'#_Merchandiser Budget'!G106),"9","#"),"8","#"),"7","#"),"6","#"),"5","#"),"4","#"),"3","#"),"2","#"),"1","#"),"0","#"),"$",""),"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Budget'!G106),_xlfn.FORMULATEXT('#_Merchandiser Budget'!G106),'#_Merchandiser Budget'!G106),"9","#"),"8","#"),"7","#"),"6","#"),"5","#"),"4","#"),"3","#"),"2","#"),"1","#"),"0","#"),"$","")," ",""),",","@"),"&gt;","@"),"&lt;","@"),"=","@"),")","@"),"(","@"),"^","@"),"/","@"),"+","@"),"*","@"),"-","@"),"@#","")))/2,TRUE,FALSE),"HardCodeMsg",IF(LEN(IF(_xlfn.ISFORMULA('Merchandiser Budget'!G106),_xlfn.FORMULATEXT('Merchandiser Budget'!G106),'Merchandiser Budget'!G106))-LEN(SUBSTITUTE(IF(_xlfn.ISFORMULA('Merchandiser Budget'!G106),_xlfn.FORMULATEXT('Merchandiser Budget'!G106),'Merchandiser Budget'!G106),"""",""))&gt;LEN(IF(_xlfn.ISFORMULA('#_Merchandiser Budget'!G106),_xlfn.FORMULATEXT('#_Merchandiser Budget'!G106),'#_Merchandiser Budget'!G106))-LEN(SUBSTITUTE(IF(_xlfn.ISFORMULA('#_Merchandiser Budget'!G106),_xlfn.FORMULATEXT('#_Merchandiser Budget'!G106),'#_Merchandiser Budget'!G106),"""","")),TRUE,FALSE),"HardQuoteMsg",IF(LEN(IF(_xlfn.ISFORMULA('Merchandiser Budget'!G106),_xlfn.FORMULATEXT('Merchandiser Budget'!G106),'Merchandiser Budget'!G106))-LEN(SUBSTITUTE(IF(_xlfn.ISFORMULA('Merchandiser Budget'!G106),_xlfn.FORMULATEXT('Merchandiser Budget'!G106),'Merchandiser Budget'!G106),"$",""))&lt;0.5*(LEN(IF(_xlfn.ISFORMULA('#_Merchandiser Budget'!G106),_xlfn.FORMULATEXT('#_Merchandiser Budget'!G106),'#_Merchandiser Budget'!G106))-LEN(SUBSTITUTE(IF(_xlfn.ISFORMULA('#_Merchandiser Budget'!G106),_xlfn.FORMULATEXT('#_Merchandiser Budget'!G106),'#_Merchandiser Budget'!G106),"$",""))),TRUE,FALSE),"MissingAbsMsg",TRUE,"PerfectMsg")</f>
        <v/>
      </c>
      <c r="H106" s="239" t="str">
        <f ca="1">_xlfn.IFS(ISBLANK('Merchandiser Budget'!H106),"",IF(NOT(ISNA('#_Merchandiser Budget'!H106)),IF(ISNA('Merchandiser Budget'!H106),TRUE,FALSE),FALSE),"StuNAMsg",IF(AND(ISNA('#_Merchandiser Budget'!H106),ISNA('Merchandiser Budget'!H106)),TRUE,FALSE),"PerfectMsg",IF(NOT(ISERROR('#_Merchandiser Budget'!H106)),IF(ISERROR('Merchandiser Budget'!H106),TRUE,FALSE),FALSE),"StuErrorMsg",IF(TYPE('#_Merchandiser Budget'!H106)&lt;&gt;TYPE('Merchandiser Budget'!H106),TRUE,FALSE),"WrongTypeMsg",IF(_xlfn.ISFORMULA('#_Merchandiser Budget'!H106),IF(NOT(_xlfn.ISFORMULA('Merchandiser Budget'!H106)),TRUE),FALSE),"MissingFormulaMsg",IF(NOT(AND(ISNUMBER(FIND("[",_xlfn.FORMULATEXT('#_Merchandiser Budget'!H106))),ISNUMBER(FIND("!",_xlfn.FORMULATEXT('#_Merchandiser Budget'!H106))))),AND(ISNUMBER(FIND("[",_xlfn.FORMULATEXT('Merchandiser Budget'!H106))),ISNUMBER(FIND("!",_xlfn.FORMULATEXT('Merchandiser Budget'!H106)))),FALSE),"ExternalRefsMsg",IF(ISNUMBER('#_Merchandiser Budget'!H106),IF(ABS('#_Merchandiser Budget'!H106-'Merchandiser Budget'!H106)&gt;0.00001,TRUE,FALSE),IF('#_Merchandiser Budget'!H106&lt;&gt;'Merchandiser Budget'!H106,TRUE,FALSE)),IF(ISNUMBER('#_Merchandiser Budget'!H106),IF('#_Merchandiser Budget'!H106&gt;'Merchandiser Budget'!H106,"TooLow","TooHigh"),"WrongAnswer"),NOT(_xlfn.ISFORMULA('#_Merchandiser Budget'!H106)),"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Budget'!H106),_xlfn.FORMULATEXT('Merchandiser Budget'!H106),'Merchandiser Budget'!H106),"9","#"),"8","#"),"7","#"),"6","#"),"5","#"),"4","#"),"3","#"),"2","#"),"1","#"),"0","#"),"$",""),"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Budget'!H106),_xlfn.FORMULATEXT('Merchandiser Budget'!H106),'Merchandiser Budget'!H106),"9","#"),"8","#"),"7","#"),"6","#"),"5","#"),"4","#"),"3","#"),"2","#"),"1","#"),"0","#"),"$",""),"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Budget'!H106),_xlfn.FORMULATEXT('#_Merchandiser Budget'!H106),'#_Merchandiser Budget'!H106),"9","#"),"8","#"),"7","#"),"6","#"),"5","#"),"4","#"),"3","#"),"2","#"),"1","#"),"0","#"),"$",""),"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Budget'!H106),_xlfn.FORMULATEXT('#_Merchandiser Budget'!H106),'#_Merchandiser Budget'!H106),"9","#"),"8","#"),"7","#"),"6","#"),"5","#"),"4","#"),"3","#"),"2","#"),"1","#"),"0","#"),"$","")," ",""),",","@"),"&gt;","@"),"&lt;","@"),"=","@"),")","@"),"(","@"),"^","@"),"/","@"),"+","@"),"*","@"),"-","@"),"@#","")))/2,TRUE,FALSE),"HardCodeMsg",IF(LEN(IF(_xlfn.ISFORMULA('Merchandiser Budget'!H106),_xlfn.FORMULATEXT('Merchandiser Budget'!H106),'Merchandiser Budget'!H106))-LEN(SUBSTITUTE(IF(_xlfn.ISFORMULA('Merchandiser Budget'!H106),_xlfn.FORMULATEXT('Merchandiser Budget'!H106),'Merchandiser Budget'!H106),"""",""))&gt;LEN(IF(_xlfn.ISFORMULA('#_Merchandiser Budget'!H106),_xlfn.FORMULATEXT('#_Merchandiser Budget'!H106),'#_Merchandiser Budget'!H106))-LEN(SUBSTITUTE(IF(_xlfn.ISFORMULA('#_Merchandiser Budget'!H106),_xlfn.FORMULATEXT('#_Merchandiser Budget'!H106),'#_Merchandiser Budget'!H106),"""","")),TRUE,FALSE),"HardQuoteMsg",IF(LEN(IF(_xlfn.ISFORMULA('Merchandiser Budget'!H106),_xlfn.FORMULATEXT('Merchandiser Budget'!H106),'Merchandiser Budget'!H106))-LEN(SUBSTITUTE(IF(_xlfn.ISFORMULA('Merchandiser Budget'!H106),_xlfn.FORMULATEXT('Merchandiser Budget'!H106),'Merchandiser Budget'!H106),"$",""))&lt;0.5*(LEN(IF(_xlfn.ISFORMULA('#_Merchandiser Budget'!H106),_xlfn.FORMULATEXT('#_Merchandiser Budget'!H106),'#_Merchandiser Budget'!H106))-LEN(SUBSTITUTE(IF(_xlfn.ISFORMULA('#_Merchandiser Budget'!H106),_xlfn.FORMULATEXT('#_Merchandiser Budget'!H106),'#_Merchandiser Budget'!H106),"$",""))),TRUE,FALSE),"MissingAbsMsg",TRUE,"PerfectMsg")</f>
        <v/>
      </c>
      <c r="I106" s="239"/>
      <c r="K106" s="165">
        <v>0</v>
      </c>
      <c r="L106" s="165">
        <v>0</v>
      </c>
    </row>
    <row r="107" spans="2:12" x14ac:dyDescent="0.15">
      <c r="D107" s="165">
        <v>0</v>
      </c>
      <c r="E107" s="239"/>
      <c r="F107" s="239"/>
      <c r="G107" s="239" t="str">
        <f ca="1">_xlfn.IFS(ISBLANK('Merchandiser Budget'!G107),"",IF(NOT(ISNA('#_Merchandiser Budget'!G107)),IF(ISNA('Merchandiser Budget'!G107),TRUE,FALSE),FALSE),"StuNAMsg",IF(AND(ISNA('#_Merchandiser Budget'!G107),ISNA('Merchandiser Budget'!G107)),TRUE,FALSE),"PerfectMsg",IF(NOT(ISERROR('#_Merchandiser Budget'!G107)),IF(ISERROR('Merchandiser Budget'!G107),TRUE,FALSE),FALSE),"StuErrorMsg",IF(TYPE('#_Merchandiser Budget'!G107)&lt;&gt;TYPE('Merchandiser Budget'!G107),TRUE,FALSE),"WrongTypeMsg",IF(_xlfn.ISFORMULA('#_Merchandiser Budget'!G107),IF(NOT(_xlfn.ISFORMULA('Merchandiser Budget'!G107)),TRUE),FALSE),"MissingFormulaMsg",IF(NOT(AND(ISNUMBER(FIND("[",_xlfn.FORMULATEXT('#_Merchandiser Budget'!G107))),ISNUMBER(FIND("!",_xlfn.FORMULATEXT('#_Merchandiser Budget'!G107))))),AND(ISNUMBER(FIND("[",_xlfn.FORMULATEXT('Merchandiser Budget'!G107))),ISNUMBER(FIND("!",_xlfn.FORMULATEXT('Merchandiser Budget'!G107)))),FALSE),"ExternalRefsMsg",IF(ISNUMBER('#_Merchandiser Budget'!G107),IF(ABS('#_Merchandiser Budget'!G107-'Merchandiser Budget'!G107)&gt;0.00001,TRUE,FALSE),IF('#_Merchandiser Budget'!G107&lt;&gt;'Merchandiser Budget'!G107,TRUE,FALSE)),IF(ISNUMBER('#_Merchandiser Budget'!G107),IF('#_Merchandiser Budget'!G107&gt;'Merchandiser Budget'!G107,"TooLow","TooHigh"),"WrongAnswer"),NOT(_xlfn.ISFORMULA('#_Merchandiser Budget'!G107)),"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Budget'!G107),_xlfn.FORMULATEXT('Merchandiser Budget'!G107),'Merchandiser Budget'!G107),"9","#"),"8","#"),"7","#"),"6","#"),"5","#"),"4","#"),"3","#"),"2","#"),"1","#"),"0","#"),"$",""),"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Budget'!G107),_xlfn.FORMULATEXT('Merchandiser Budget'!G107),'Merchandiser Budget'!G107),"9","#"),"8","#"),"7","#"),"6","#"),"5","#"),"4","#"),"3","#"),"2","#"),"1","#"),"0","#"),"$",""),"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Budget'!G107),_xlfn.FORMULATEXT('#_Merchandiser Budget'!G107),'#_Merchandiser Budget'!G107),"9","#"),"8","#"),"7","#"),"6","#"),"5","#"),"4","#"),"3","#"),"2","#"),"1","#"),"0","#"),"$",""),"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Budget'!G107),_xlfn.FORMULATEXT('#_Merchandiser Budget'!G107),'#_Merchandiser Budget'!G107),"9","#"),"8","#"),"7","#"),"6","#"),"5","#"),"4","#"),"3","#"),"2","#"),"1","#"),"0","#"),"$","")," ",""),",","@"),"&gt;","@"),"&lt;","@"),"=","@"),")","@"),"(","@"),"^","@"),"/","@"),"+","@"),"*","@"),"-","@"),"@#","")))/2,TRUE,FALSE),"HardCodeMsg",IF(LEN(IF(_xlfn.ISFORMULA('Merchandiser Budget'!G107),_xlfn.FORMULATEXT('Merchandiser Budget'!G107),'Merchandiser Budget'!G107))-LEN(SUBSTITUTE(IF(_xlfn.ISFORMULA('Merchandiser Budget'!G107),_xlfn.FORMULATEXT('Merchandiser Budget'!G107),'Merchandiser Budget'!G107),"""",""))&gt;LEN(IF(_xlfn.ISFORMULA('#_Merchandiser Budget'!G107),_xlfn.FORMULATEXT('#_Merchandiser Budget'!G107),'#_Merchandiser Budget'!G107))-LEN(SUBSTITUTE(IF(_xlfn.ISFORMULA('#_Merchandiser Budget'!G107),_xlfn.FORMULATEXT('#_Merchandiser Budget'!G107),'#_Merchandiser Budget'!G107),"""","")),TRUE,FALSE),"HardQuoteMsg",IF(LEN(IF(_xlfn.ISFORMULA('Merchandiser Budget'!G107),_xlfn.FORMULATEXT('Merchandiser Budget'!G107),'Merchandiser Budget'!G107))-LEN(SUBSTITUTE(IF(_xlfn.ISFORMULA('Merchandiser Budget'!G107),_xlfn.FORMULATEXT('Merchandiser Budget'!G107),'Merchandiser Budget'!G107),"$",""))&lt;0.5*(LEN(IF(_xlfn.ISFORMULA('#_Merchandiser Budget'!G107),_xlfn.FORMULATEXT('#_Merchandiser Budget'!G107),'#_Merchandiser Budget'!G107))-LEN(SUBSTITUTE(IF(_xlfn.ISFORMULA('#_Merchandiser Budget'!G107),_xlfn.FORMULATEXT('#_Merchandiser Budget'!G107),'#_Merchandiser Budget'!G107),"$",""))),TRUE,FALSE),"MissingAbsMsg",TRUE,"PerfectMsg")</f>
        <v/>
      </c>
      <c r="H107" s="239" t="str">
        <f ca="1">_xlfn.IFS(ISBLANK('Merchandiser Budget'!H107),"",IF(NOT(ISNA('#_Merchandiser Budget'!H107)),IF(ISNA('Merchandiser Budget'!H107),TRUE,FALSE),FALSE),"StuNAMsg",IF(AND(ISNA('#_Merchandiser Budget'!H107),ISNA('Merchandiser Budget'!H107)),TRUE,FALSE),"PerfectMsg",IF(NOT(ISERROR('#_Merchandiser Budget'!H107)),IF(ISERROR('Merchandiser Budget'!H107),TRUE,FALSE),FALSE),"StuErrorMsg",IF(TYPE('#_Merchandiser Budget'!H107)&lt;&gt;TYPE('Merchandiser Budget'!H107),TRUE,FALSE),"WrongTypeMsg",IF(_xlfn.ISFORMULA('#_Merchandiser Budget'!H107),IF(NOT(_xlfn.ISFORMULA('Merchandiser Budget'!H107)),TRUE),FALSE),"MissingFormulaMsg",IF(NOT(AND(ISNUMBER(FIND("[",_xlfn.FORMULATEXT('#_Merchandiser Budget'!H107))),ISNUMBER(FIND("!",_xlfn.FORMULATEXT('#_Merchandiser Budget'!H107))))),AND(ISNUMBER(FIND("[",_xlfn.FORMULATEXT('Merchandiser Budget'!H107))),ISNUMBER(FIND("!",_xlfn.FORMULATEXT('Merchandiser Budget'!H107)))),FALSE),"ExternalRefsMsg",IF(ISNUMBER('#_Merchandiser Budget'!H107),IF(ABS('#_Merchandiser Budget'!H107-'Merchandiser Budget'!H107)&gt;0.00001,TRUE,FALSE),IF('#_Merchandiser Budget'!H107&lt;&gt;'Merchandiser Budget'!H107,TRUE,FALSE)),IF(ISNUMBER('#_Merchandiser Budget'!H107),IF('#_Merchandiser Budget'!H107&gt;'Merchandiser Budget'!H107,"TooLow","TooHigh"),"WrongAnswer"),NOT(_xlfn.ISFORMULA('#_Merchandiser Budget'!H107)),"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Budget'!H107),_xlfn.FORMULATEXT('Merchandiser Budget'!H107),'Merchandiser Budget'!H107),"9","#"),"8","#"),"7","#"),"6","#"),"5","#"),"4","#"),"3","#"),"2","#"),"1","#"),"0","#"),"$",""),"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Budget'!H107),_xlfn.FORMULATEXT('Merchandiser Budget'!H107),'Merchandiser Budget'!H107),"9","#"),"8","#"),"7","#"),"6","#"),"5","#"),"4","#"),"3","#"),"2","#"),"1","#"),"0","#"),"$",""),"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Budget'!H107),_xlfn.FORMULATEXT('#_Merchandiser Budget'!H107),'#_Merchandiser Budget'!H107),"9","#"),"8","#"),"7","#"),"6","#"),"5","#"),"4","#"),"3","#"),"2","#"),"1","#"),"0","#"),"$",""),"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Budget'!H107),_xlfn.FORMULATEXT('#_Merchandiser Budget'!H107),'#_Merchandiser Budget'!H107),"9","#"),"8","#"),"7","#"),"6","#"),"5","#"),"4","#"),"3","#"),"2","#"),"1","#"),"0","#"),"$","")," ",""),",","@"),"&gt;","@"),"&lt;","@"),"=","@"),")","@"),"(","@"),"^","@"),"/","@"),"+","@"),"*","@"),"-","@"),"@#","")))/2,TRUE,FALSE),"HardCodeMsg",IF(LEN(IF(_xlfn.ISFORMULA('Merchandiser Budget'!H107),_xlfn.FORMULATEXT('Merchandiser Budget'!H107),'Merchandiser Budget'!H107))-LEN(SUBSTITUTE(IF(_xlfn.ISFORMULA('Merchandiser Budget'!H107),_xlfn.FORMULATEXT('Merchandiser Budget'!H107),'Merchandiser Budget'!H107),"""",""))&gt;LEN(IF(_xlfn.ISFORMULA('#_Merchandiser Budget'!H107),_xlfn.FORMULATEXT('#_Merchandiser Budget'!H107),'#_Merchandiser Budget'!H107))-LEN(SUBSTITUTE(IF(_xlfn.ISFORMULA('#_Merchandiser Budget'!H107),_xlfn.FORMULATEXT('#_Merchandiser Budget'!H107),'#_Merchandiser Budget'!H107),"""","")),TRUE,FALSE),"HardQuoteMsg",IF(LEN(IF(_xlfn.ISFORMULA('Merchandiser Budget'!H107),_xlfn.FORMULATEXT('Merchandiser Budget'!H107),'Merchandiser Budget'!H107))-LEN(SUBSTITUTE(IF(_xlfn.ISFORMULA('Merchandiser Budget'!H107),_xlfn.FORMULATEXT('Merchandiser Budget'!H107),'Merchandiser Budget'!H107),"$",""))&lt;0.5*(LEN(IF(_xlfn.ISFORMULA('#_Merchandiser Budget'!H107),_xlfn.FORMULATEXT('#_Merchandiser Budget'!H107),'#_Merchandiser Budget'!H107))-LEN(SUBSTITUTE(IF(_xlfn.ISFORMULA('#_Merchandiser Budget'!H107),_xlfn.FORMULATEXT('#_Merchandiser Budget'!H107),'#_Merchandiser Budget'!H107),"$",""))),TRUE,FALSE),"MissingAbsMsg",TRUE,"PerfectMsg")</f>
        <v/>
      </c>
      <c r="I107" s="239"/>
      <c r="K107" s="165">
        <v>0</v>
      </c>
      <c r="L107" s="165">
        <v>0</v>
      </c>
    </row>
    <row r="108" spans="2:12" x14ac:dyDescent="0.15">
      <c r="C108" s="238"/>
      <c r="D108" s="165">
        <v>0</v>
      </c>
      <c r="G108" s="239" t="str">
        <f ca="1">_xlfn.IFS(ISBLANK('Merchandiser Budget'!G108),"",IF(NOT(ISNA('#_Merchandiser Budget'!G108)),IF(ISNA('Merchandiser Budget'!G108),TRUE,FALSE),FALSE),"StuNAMsg",IF(AND(ISNA('#_Merchandiser Budget'!G108),ISNA('Merchandiser Budget'!G108)),TRUE,FALSE),"PerfectMsg",IF(NOT(ISERROR('#_Merchandiser Budget'!G108)),IF(ISERROR('Merchandiser Budget'!G108),TRUE,FALSE),FALSE),"StuErrorMsg",IF(TYPE('#_Merchandiser Budget'!G108)&lt;&gt;TYPE('Merchandiser Budget'!G108),TRUE,FALSE),"WrongTypeMsg",IF(_xlfn.ISFORMULA('#_Merchandiser Budget'!G108),IF(NOT(_xlfn.ISFORMULA('Merchandiser Budget'!G108)),TRUE),FALSE),"MissingFormulaMsg",IF(NOT(AND(ISNUMBER(FIND("[",_xlfn.FORMULATEXT('#_Merchandiser Budget'!G108))),ISNUMBER(FIND("!",_xlfn.FORMULATEXT('#_Merchandiser Budget'!G108))))),AND(ISNUMBER(FIND("[",_xlfn.FORMULATEXT('Merchandiser Budget'!G108))),ISNUMBER(FIND("!",_xlfn.FORMULATEXT('Merchandiser Budget'!G108)))),FALSE),"ExternalRefsMsg",IF(ISNUMBER('#_Merchandiser Budget'!G108),IF(ABS('#_Merchandiser Budget'!G108-'Merchandiser Budget'!G108)&gt;0.00001,TRUE,FALSE),IF('#_Merchandiser Budget'!G108&lt;&gt;'Merchandiser Budget'!G108,TRUE,FALSE)),IF(ISNUMBER('#_Merchandiser Budget'!G108),IF('#_Merchandiser Budget'!G108&gt;'Merchandiser Budget'!G108,"TooLow","TooHigh"),"WrongAnswer"),NOT(_xlfn.ISFORMULA('#_Merchandiser Budget'!G108)),"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Budget'!G108),_xlfn.FORMULATEXT('Merchandiser Budget'!G108),'Merchandiser Budget'!G108),"9","#"),"8","#"),"7","#"),"6","#"),"5","#"),"4","#"),"3","#"),"2","#"),"1","#"),"0","#"),"$",""),"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Budget'!G108),_xlfn.FORMULATEXT('Merchandiser Budget'!G108),'Merchandiser Budget'!G108),"9","#"),"8","#"),"7","#"),"6","#"),"5","#"),"4","#"),"3","#"),"2","#"),"1","#"),"0","#"),"$",""),"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Budget'!G108),_xlfn.FORMULATEXT('#_Merchandiser Budget'!G108),'#_Merchandiser Budget'!G108),"9","#"),"8","#"),"7","#"),"6","#"),"5","#"),"4","#"),"3","#"),"2","#"),"1","#"),"0","#"),"$",""),"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Budget'!G108),_xlfn.FORMULATEXT('#_Merchandiser Budget'!G108),'#_Merchandiser Budget'!G108),"9","#"),"8","#"),"7","#"),"6","#"),"5","#"),"4","#"),"3","#"),"2","#"),"1","#"),"0","#"),"$","")," ",""),",","@"),"&gt;","@"),"&lt;","@"),"=","@"),")","@"),"(","@"),"^","@"),"/","@"),"+","@"),"*","@"),"-","@"),"@#","")))/2,TRUE,FALSE),"HardCodeMsg",IF(LEN(IF(_xlfn.ISFORMULA('Merchandiser Budget'!G108),_xlfn.FORMULATEXT('Merchandiser Budget'!G108),'Merchandiser Budget'!G108))-LEN(SUBSTITUTE(IF(_xlfn.ISFORMULA('Merchandiser Budget'!G108),_xlfn.FORMULATEXT('Merchandiser Budget'!G108),'Merchandiser Budget'!G108),"""",""))&gt;LEN(IF(_xlfn.ISFORMULA('#_Merchandiser Budget'!G108),_xlfn.FORMULATEXT('#_Merchandiser Budget'!G108),'#_Merchandiser Budget'!G108))-LEN(SUBSTITUTE(IF(_xlfn.ISFORMULA('#_Merchandiser Budget'!G108),_xlfn.FORMULATEXT('#_Merchandiser Budget'!G108),'#_Merchandiser Budget'!G108),"""","")),TRUE,FALSE),"HardQuoteMsg",IF(LEN(IF(_xlfn.ISFORMULA('Merchandiser Budget'!G108),_xlfn.FORMULATEXT('Merchandiser Budget'!G108),'Merchandiser Budget'!G108))-LEN(SUBSTITUTE(IF(_xlfn.ISFORMULA('Merchandiser Budget'!G108),_xlfn.FORMULATEXT('Merchandiser Budget'!G108),'Merchandiser Budget'!G108),"$",""))&lt;0.5*(LEN(IF(_xlfn.ISFORMULA('#_Merchandiser Budget'!G108),_xlfn.FORMULATEXT('#_Merchandiser Budget'!G108),'#_Merchandiser Budget'!G108))-LEN(SUBSTITUTE(IF(_xlfn.ISFORMULA('#_Merchandiser Budget'!G108),_xlfn.FORMULATEXT('#_Merchandiser Budget'!G108),'#_Merchandiser Budget'!G108),"$",""))),TRUE,FALSE),"MissingAbsMsg",TRUE,"PerfectMsg")</f>
        <v/>
      </c>
      <c r="H108" s="239" t="str">
        <f ca="1">_xlfn.IFS(ISBLANK('Merchandiser Budget'!H108),"",IF(NOT(ISNA('#_Merchandiser Budget'!H108)),IF(ISNA('Merchandiser Budget'!H108),TRUE,FALSE),FALSE),"StuNAMsg",IF(AND(ISNA('#_Merchandiser Budget'!H108),ISNA('Merchandiser Budget'!H108)),TRUE,FALSE),"PerfectMsg",IF(NOT(ISERROR('#_Merchandiser Budget'!H108)),IF(ISERROR('Merchandiser Budget'!H108),TRUE,FALSE),FALSE),"StuErrorMsg",IF(TYPE('#_Merchandiser Budget'!H108)&lt;&gt;TYPE('Merchandiser Budget'!H108),TRUE,FALSE),"WrongTypeMsg",IF(_xlfn.ISFORMULA('#_Merchandiser Budget'!H108),IF(NOT(_xlfn.ISFORMULA('Merchandiser Budget'!H108)),TRUE),FALSE),"MissingFormulaMsg",IF(NOT(AND(ISNUMBER(FIND("[",_xlfn.FORMULATEXT('#_Merchandiser Budget'!H108))),ISNUMBER(FIND("!",_xlfn.FORMULATEXT('#_Merchandiser Budget'!H108))))),AND(ISNUMBER(FIND("[",_xlfn.FORMULATEXT('Merchandiser Budget'!H108))),ISNUMBER(FIND("!",_xlfn.FORMULATEXT('Merchandiser Budget'!H108)))),FALSE),"ExternalRefsMsg",IF(ISNUMBER('#_Merchandiser Budget'!H108),IF(ABS('#_Merchandiser Budget'!H108-'Merchandiser Budget'!H108)&gt;0.00001,TRUE,FALSE),IF('#_Merchandiser Budget'!H108&lt;&gt;'Merchandiser Budget'!H108,TRUE,FALSE)),IF(ISNUMBER('#_Merchandiser Budget'!H108),IF('#_Merchandiser Budget'!H108&gt;'Merchandiser Budget'!H108,"TooLow","TooHigh"),"WrongAnswer"),NOT(_xlfn.ISFORMULA('#_Merchandiser Budget'!H108)),"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Budget'!H108),_xlfn.FORMULATEXT('Merchandiser Budget'!H108),'Merchandiser Budget'!H108),"9","#"),"8","#"),"7","#"),"6","#"),"5","#"),"4","#"),"3","#"),"2","#"),"1","#"),"0","#"),"$",""),"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Budget'!H108),_xlfn.FORMULATEXT('Merchandiser Budget'!H108),'Merchandiser Budget'!H108),"9","#"),"8","#"),"7","#"),"6","#"),"5","#"),"4","#"),"3","#"),"2","#"),"1","#"),"0","#"),"$",""),"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Budget'!H108),_xlfn.FORMULATEXT('#_Merchandiser Budget'!H108),'#_Merchandiser Budget'!H108),"9","#"),"8","#"),"7","#"),"6","#"),"5","#"),"4","#"),"3","#"),"2","#"),"1","#"),"0","#"),"$",""),"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Budget'!H108),_xlfn.FORMULATEXT('#_Merchandiser Budget'!H108),'#_Merchandiser Budget'!H108),"9","#"),"8","#"),"7","#"),"6","#"),"5","#"),"4","#"),"3","#"),"2","#"),"1","#"),"0","#"),"$","")," ",""),",","@"),"&gt;","@"),"&lt;","@"),"=","@"),")","@"),"(","@"),"^","@"),"/","@"),"+","@"),"*","@"),"-","@"),"@#","")))/2,TRUE,FALSE),"HardCodeMsg",IF(LEN(IF(_xlfn.ISFORMULA('Merchandiser Budget'!H108),_xlfn.FORMULATEXT('Merchandiser Budget'!H108),'Merchandiser Budget'!H108))-LEN(SUBSTITUTE(IF(_xlfn.ISFORMULA('Merchandiser Budget'!H108),_xlfn.FORMULATEXT('Merchandiser Budget'!H108),'Merchandiser Budget'!H108),"""",""))&gt;LEN(IF(_xlfn.ISFORMULA('#_Merchandiser Budget'!H108),_xlfn.FORMULATEXT('#_Merchandiser Budget'!H108),'#_Merchandiser Budget'!H108))-LEN(SUBSTITUTE(IF(_xlfn.ISFORMULA('#_Merchandiser Budget'!H108),_xlfn.FORMULATEXT('#_Merchandiser Budget'!H108),'#_Merchandiser Budget'!H108),"""","")),TRUE,FALSE),"HardQuoteMsg",IF(LEN(IF(_xlfn.ISFORMULA('Merchandiser Budget'!H108),_xlfn.FORMULATEXT('Merchandiser Budget'!H108),'Merchandiser Budget'!H108))-LEN(SUBSTITUTE(IF(_xlfn.ISFORMULA('Merchandiser Budget'!H108),_xlfn.FORMULATEXT('Merchandiser Budget'!H108),'Merchandiser Budget'!H108),"$",""))&lt;0.5*(LEN(IF(_xlfn.ISFORMULA('#_Merchandiser Budget'!H108),_xlfn.FORMULATEXT('#_Merchandiser Budget'!H108),'#_Merchandiser Budget'!H108))-LEN(SUBSTITUTE(IF(_xlfn.ISFORMULA('#_Merchandiser Budget'!H108),_xlfn.FORMULATEXT('#_Merchandiser Budget'!H108),'#_Merchandiser Budget'!H108),"$",""))),TRUE,FALSE),"MissingAbsMsg",TRUE,"PerfectMsg")</f>
        <v/>
      </c>
      <c r="I108" s="239"/>
      <c r="K108" s="238">
        <v>0</v>
      </c>
      <c r="L108" s="165">
        <v>0</v>
      </c>
    </row>
    <row r="109" spans="2:12" x14ac:dyDescent="0.15">
      <c r="D109" s="165">
        <v>0</v>
      </c>
      <c r="G109" s="239" t="str">
        <f ca="1">_xlfn.IFS(ISBLANK('Merchandiser Budget'!G109),"",IF(NOT(ISNA('#_Merchandiser Budget'!G109)),IF(ISNA('Merchandiser Budget'!G109),TRUE,FALSE),FALSE),"StuNAMsg",IF(AND(ISNA('#_Merchandiser Budget'!G109),ISNA('Merchandiser Budget'!G109)),TRUE,FALSE),"PerfectMsg",IF(NOT(ISERROR('#_Merchandiser Budget'!G109)),IF(ISERROR('Merchandiser Budget'!G109),TRUE,FALSE),FALSE),"StuErrorMsg",IF(TYPE('#_Merchandiser Budget'!G109)&lt;&gt;TYPE('Merchandiser Budget'!G109),TRUE,FALSE),"WrongTypeMsg",IF(_xlfn.ISFORMULA('#_Merchandiser Budget'!G109),IF(NOT(_xlfn.ISFORMULA('Merchandiser Budget'!G109)),TRUE),FALSE),"MissingFormulaMsg",IF(NOT(AND(ISNUMBER(FIND("[",_xlfn.FORMULATEXT('#_Merchandiser Budget'!G109))),ISNUMBER(FIND("!",_xlfn.FORMULATEXT('#_Merchandiser Budget'!G109))))),AND(ISNUMBER(FIND("[",_xlfn.FORMULATEXT('Merchandiser Budget'!G109))),ISNUMBER(FIND("!",_xlfn.FORMULATEXT('Merchandiser Budget'!G109)))),FALSE),"ExternalRefsMsg",IF(ISNUMBER('#_Merchandiser Budget'!G109),IF(ABS('#_Merchandiser Budget'!G109-'Merchandiser Budget'!G109)&gt;0.00001,TRUE,FALSE),IF('#_Merchandiser Budget'!G109&lt;&gt;'Merchandiser Budget'!G109,TRUE,FALSE)),IF(ISNUMBER('#_Merchandiser Budget'!G109),IF('#_Merchandiser Budget'!G109&gt;'Merchandiser Budget'!G109,"TooLow","TooHigh"),"WrongAnswer"),NOT(_xlfn.ISFORMULA('#_Merchandiser Budget'!G109)),"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Budget'!G109),_xlfn.FORMULATEXT('Merchandiser Budget'!G109),'Merchandiser Budget'!G109),"9","#"),"8","#"),"7","#"),"6","#"),"5","#"),"4","#"),"3","#"),"2","#"),"1","#"),"0","#"),"$",""),"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Budget'!G109),_xlfn.FORMULATEXT('Merchandiser Budget'!G109),'Merchandiser Budget'!G109),"9","#"),"8","#"),"7","#"),"6","#"),"5","#"),"4","#"),"3","#"),"2","#"),"1","#"),"0","#"),"$",""),"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Budget'!G109),_xlfn.FORMULATEXT('#_Merchandiser Budget'!G109),'#_Merchandiser Budget'!G109),"9","#"),"8","#"),"7","#"),"6","#"),"5","#"),"4","#"),"3","#"),"2","#"),"1","#"),"0","#"),"$",""),"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Budget'!G109),_xlfn.FORMULATEXT('#_Merchandiser Budget'!G109),'#_Merchandiser Budget'!G109),"9","#"),"8","#"),"7","#"),"6","#"),"5","#"),"4","#"),"3","#"),"2","#"),"1","#"),"0","#"),"$","")," ",""),",","@"),"&gt;","@"),"&lt;","@"),"=","@"),")","@"),"(","@"),"^","@"),"/","@"),"+","@"),"*","@"),"-","@"),"@#","")))/2,TRUE,FALSE),"HardCodeMsg",IF(LEN(IF(_xlfn.ISFORMULA('Merchandiser Budget'!G109),_xlfn.FORMULATEXT('Merchandiser Budget'!G109),'Merchandiser Budget'!G109))-LEN(SUBSTITUTE(IF(_xlfn.ISFORMULA('Merchandiser Budget'!G109),_xlfn.FORMULATEXT('Merchandiser Budget'!G109),'Merchandiser Budget'!G109),"""",""))&gt;LEN(IF(_xlfn.ISFORMULA('#_Merchandiser Budget'!G109),_xlfn.FORMULATEXT('#_Merchandiser Budget'!G109),'#_Merchandiser Budget'!G109))-LEN(SUBSTITUTE(IF(_xlfn.ISFORMULA('#_Merchandiser Budget'!G109),_xlfn.FORMULATEXT('#_Merchandiser Budget'!G109),'#_Merchandiser Budget'!G109),"""","")),TRUE,FALSE),"HardQuoteMsg",IF(LEN(IF(_xlfn.ISFORMULA('Merchandiser Budget'!G109),_xlfn.FORMULATEXT('Merchandiser Budget'!G109),'Merchandiser Budget'!G109))-LEN(SUBSTITUTE(IF(_xlfn.ISFORMULA('Merchandiser Budget'!G109),_xlfn.FORMULATEXT('Merchandiser Budget'!G109),'Merchandiser Budget'!G109),"$",""))&lt;0.5*(LEN(IF(_xlfn.ISFORMULA('#_Merchandiser Budget'!G109),_xlfn.FORMULATEXT('#_Merchandiser Budget'!G109),'#_Merchandiser Budget'!G109))-LEN(SUBSTITUTE(IF(_xlfn.ISFORMULA('#_Merchandiser Budget'!G109),_xlfn.FORMULATEXT('#_Merchandiser Budget'!G109),'#_Merchandiser Budget'!G109),"$",""))),TRUE,FALSE),"MissingAbsMsg",TRUE,"PerfectMsg")</f>
        <v/>
      </c>
      <c r="H109" s="239" t="str">
        <f ca="1">_xlfn.IFS(ISBLANK('Merchandiser Budget'!H109),"",IF(NOT(ISNA('#_Merchandiser Budget'!H109)),IF(ISNA('Merchandiser Budget'!H109),TRUE,FALSE),FALSE),"StuNAMsg",IF(AND(ISNA('#_Merchandiser Budget'!H109),ISNA('Merchandiser Budget'!H109)),TRUE,FALSE),"PerfectMsg",IF(NOT(ISERROR('#_Merchandiser Budget'!H109)),IF(ISERROR('Merchandiser Budget'!H109),TRUE,FALSE),FALSE),"StuErrorMsg",IF(TYPE('#_Merchandiser Budget'!H109)&lt;&gt;TYPE('Merchandiser Budget'!H109),TRUE,FALSE),"WrongTypeMsg",IF(_xlfn.ISFORMULA('#_Merchandiser Budget'!H109),IF(NOT(_xlfn.ISFORMULA('Merchandiser Budget'!H109)),TRUE),FALSE),"MissingFormulaMsg",IF(NOT(AND(ISNUMBER(FIND("[",_xlfn.FORMULATEXT('#_Merchandiser Budget'!H109))),ISNUMBER(FIND("!",_xlfn.FORMULATEXT('#_Merchandiser Budget'!H109))))),AND(ISNUMBER(FIND("[",_xlfn.FORMULATEXT('Merchandiser Budget'!H109))),ISNUMBER(FIND("!",_xlfn.FORMULATEXT('Merchandiser Budget'!H109)))),FALSE),"ExternalRefsMsg",IF(ISNUMBER('#_Merchandiser Budget'!H109),IF(ABS('#_Merchandiser Budget'!H109-'Merchandiser Budget'!H109)&gt;0.00001,TRUE,FALSE),IF('#_Merchandiser Budget'!H109&lt;&gt;'Merchandiser Budget'!H109,TRUE,FALSE)),IF(ISNUMBER('#_Merchandiser Budget'!H109),IF('#_Merchandiser Budget'!H109&gt;'Merchandiser Budget'!H109,"TooLow","TooHigh"),"WrongAnswer"),NOT(_xlfn.ISFORMULA('#_Merchandiser Budget'!H109)),"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Budget'!H109),_xlfn.FORMULATEXT('Merchandiser Budget'!H109),'Merchandiser Budget'!H109),"9","#"),"8","#"),"7","#"),"6","#"),"5","#"),"4","#"),"3","#"),"2","#"),"1","#"),"0","#"),"$",""),"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Budget'!H109),_xlfn.FORMULATEXT('Merchandiser Budget'!H109),'Merchandiser Budget'!H109),"9","#"),"8","#"),"7","#"),"6","#"),"5","#"),"4","#"),"3","#"),"2","#"),"1","#"),"0","#"),"$",""),"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Budget'!H109),_xlfn.FORMULATEXT('#_Merchandiser Budget'!H109),'#_Merchandiser Budget'!H109),"9","#"),"8","#"),"7","#"),"6","#"),"5","#"),"4","#"),"3","#"),"2","#"),"1","#"),"0","#"),"$",""),"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Budget'!H109),_xlfn.FORMULATEXT('#_Merchandiser Budget'!H109),'#_Merchandiser Budget'!H109),"9","#"),"8","#"),"7","#"),"6","#"),"5","#"),"4","#"),"3","#"),"2","#"),"1","#"),"0","#"),"$","")," ",""),",","@"),"&gt;","@"),"&lt;","@"),"=","@"),")","@"),"(","@"),"^","@"),"/","@"),"+","@"),"*","@"),"-","@"),"@#","")))/2,TRUE,FALSE),"HardCodeMsg",IF(LEN(IF(_xlfn.ISFORMULA('Merchandiser Budget'!H109),_xlfn.FORMULATEXT('Merchandiser Budget'!H109),'Merchandiser Budget'!H109))-LEN(SUBSTITUTE(IF(_xlfn.ISFORMULA('Merchandiser Budget'!H109),_xlfn.FORMULATEXT('Merchandiser Budget'!H109),'Merchandiser Budget'!H109),"""",""))&gt;LEN(IF(_xlfn.ISFORMULA('#_Merchandiser Budget'!H109),_xlfn.FORMULATEXT('#_Merchandiser Budget'!H109),'#_Merchandiser Budget'!H109))-LEN(SUBSTITUTE(IF(_xlfn.ISFORMULA('#_Merchandiser Budget'!H109),_xlfn.FORMULATEXT('#_Merchandiser Budget'!H109),'#_Merchandiser Budget'!H109),"""","")),TRUE,FALSE),"HardQuoteMsg",IF(LEN(IF(_xlfn.ISFORMULA('Merchandiser Budget'!H109),_xlfn.FORMULATEXT('Merchandiser Budget'!H109),'Merchandiser Budget'!H109))-LEN(SUBSTITUTE(IF(_xlfn.ISFORMULA('Merchandiser Budget'!H109),_xlfn.FORMULATEXT('Merchandiser Budget'!H109),'Merchandiser Budget'!H109),"$",""))&lt;0.5*(LEN(IF(_xlfn.ISFORMULA('#_Merchandiser Budget'!H109),_xlfn.FORMULATEXT('#_Merchandiser Budget'!H109),'#_Merchandiser Budget'!H109))-LEN(SUBSTITUTE(IF(_xlfn.ISFORMULA('#_Merchandiser Budget'!H109),_xlfn.FORMULATEXT('#_Merchandiser Budget'!H109),'#_Merchandiser Budget'!H109),"$",""))),TRUE,FALSE),"MissingAbsMsg",TRUE,"PerfectMsg")</f>
        <v/>
      </c>
      <c r="I109" s="239"/>
      <c r="K109" s="238">
        <v>0</v>
      </c>
      <c r="L109" s="165">
        <v>0</v>
      </c>
    </row>
    <row r="110" spans="2:12" x14ac:dyDescent="0.15">
      <c r="K110" s="238">
        <v>0</v>
      </c>
      <c r="L110" s="165">
        <v>0</v>
      </c>
    </row>
    <row r="111" spans="2:12" x14ac:dyDescent="0.15">
      <c r="C111" s="165">
        <v>0</v>
      </c>
      <c r="K111" s="238"/>
    </row>
    <row r="112" spans="2:12" x14ac:dyDescent="0.15">
      <c r="C112" s="247" t="str">
        <f ca="1">_xlfn.IFS(ISBLANK('Merchandiser Budget'!C112),"",IF(NOT(ISNA('#_Merchandiser Budget'!C112)),IF(ISNA('Merchandiser Budget'!C112),TRUE,FALSE),FALSE),"StuNAMsg",IF(AND(ISNA('#_Merchandiser Budget'!C112),ISNA('Merchandiser Budget'!C112)),TRUE,FALSE),"PerfectMsg",IF(NOT(ISERROR('#_Merchandiser Budget'!C112)),IF(ISERROR('Merchandiser Budget'!C112),TRUE,FALSE),FALSE),"StuErrorMsg",IF(TYPE('#_Merchandiser Budget'!C112)&lt;&gt;TYPE('Merchandiser Budget'!C112),TRUE,FALSE),"WrongTypeMsg",IF(_xlfn.ISFORMULA('#_Merchandiser Budget'!C112),IF(NOT(_xlfn.ISFORMULA('Merchandiser Budget'!C112)),TRUE),FALSE),"MissingFormulaMsg",IF(NOT(AND(ISNUMBER(FIND("[",_xlfn.FORMULATEXT('#_Merchandiser Budget'!C112))),ISNUMBER(FIND("!",_xlfn.FORMULATEXT('#_Merchandiser Budget'!C112))))),AND(ISNUMBER(FIND("[",_xlfn.FORMULATEXT('Merchandiser Budget'!C112))),ISNUMBER(FIND("!",_xlfn.FORMULATEXT('Merchandiser Budget'!C112)))),FALSE),"ExternalRefsMsg",IF(ISNUMBER('#_Merchandiser Budget'!C112),IF(ABS('#_Merchandiser Budget'!C112-'Merchandiser Budget'!C112)&gt;0.00001,TRUE,FALSE),IF('#_Merchandiser Budget'!C112&lt;&gt;'Merchandiser Budget'!C112,TRUE,FALSE)),IF(ISNUMBER('#_Merchandiser Budget'!C112),IF('#_Merchandiser Budget'!C112&gt;'Merchandiser Budget'!C112,"TooLow","TooHigh"),"WrongAnswer"),NOT(_xlfn.ISFORMULA('#_Merchandiser Budget'!C112)),"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Budget'!C112),_xlfn.FORMULATEXT('Merchandiser Budget'!C112),'Merchandiser Budget'!C112),"9","#"),"8","#"),"7","#"),"6","#"),"5","#"),"4","#"),"3","#"),"2","#"),"1","#"),"0","#"),"$",""),"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Budget'!C112),_xlfn.FORMULATEXT('Merchandiser Budget'!C112),'Merchandiser Budget'!C112),"9","#"),"8","#"),"7","#"),"6","#"),"5","#"),"4","#"),"3","#"),"2","#"),"1","#"),"0","#"),"$",""),"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Budget'!C112),_xlfn.FORMULATEXT('#_Merchandiser Budget'!C112),'#_Merchandiser Budget'!C112),"9","#"),"8","#"),"7","#"),"6","#"),"5","#"),"4","#"),"3","#"),"2","#"),"1","#"),"0","#"),"$",""),"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Budget'!C112),_xlfn.FORMULATEXT('#_Merchandiser Budget'!C112),'#_Merchandiser Budget'!C112),"9","#"),"8","#"),"7","#"),"6","#"),"5","#"),"4","#"),"3","#"),"2","#"),"1","#"),"0","#"),"$","")," ",""),",","@"),"&gt;","@"),"&lt;","@"),"=","@"),")","@"),"(","@"),"^","@"),"/","@"),"+","@"),"*","@"),"-","@"),"@#","")))/2,TRUE,FALSE),"HardCodeMsg",IF(LEN(IF(_xlfn.ISFORMULA('Merchandiser Budget'!C112),_xlfn.FORMULATEXT('Merchandiser Budget'!C112),'Merchandiser Budget'!C112))-LEN(SUBSTITUTE(IF(_xlfn.ISFORMULA('Merchandiser Budget'!C112),_xlfn.FORMULATEXT('Merchandiser Budget'!C112),'Merchandiser Budget'!C112),"""",""))&gt;LEN(IF(_xlfn.ISFORMULA('#_Merchandiser Budget'!C112),_xlfn.FORMULATEXT('#_Merchandiser Budget'!C112),'#_Merchandiser Budget'!C112))-LEN(SUBSTITUTE(IF(_xlfn.ISFORMULA('#_Merchandiser Budget'!C112),_xlfn.FORMULATEXT('#_Merchandiser Budget'!C112),'#_Merchandiser Budget'!C112),"""","")),TRUE,FALSE),"HardQuoteMsg",IF(LEN(IF(_xlfn.ISFORMULA('Merchandiser Budget'!C112),_xlfn.FORMULATEXT('Merchandiser Budget'!C112),'Merchandiser Budget'!C112))-LEN(SUBSTITUTE(IF(_xlfn.ISFORMULA('Merchandiser Budget'!C112),_xlfn.FORMULATEXT('Merchandiser Budget'!C112),'Merchandiser Budget'!C112),"$",""))&lt;0.5*(LEN(IF(_xlfn.ISFORMULA('#_Merchandiser Budget'!C112),_xlfn.FORMULATEXT('#_Merchandiser Budget'!C112),'#_Merchandiser Budget'!C112))-LEN(SUBSTITUTE(IF(_xlfn.ISFORMULA('#_Merchandiser Budget'!C112),_xlfn.FORMULATEXT('#_Merchandiser Budget'!C112),'#_Merchandiser Budget'!C112),"$",""))),TRUE,FALSE),"MissingAbsMsg",TRUE,"PerfectMsg")</f>
        <v>WrongAnswer</v>
      </c>
      <c r="D112" s="165">
        <v>0</v>
      </c>
      <c r="K112" s="238">
        <v>0</v>
      </c>
      <c r="L112" s="165">
        <v>0</v>
      </c>
    </row>
    <row r="113" spans="2:12" x14ac:dyDescent="0.15">
      <c r="K113" s="165">
        <v>0</v>
      </c>
      <c r="L113" s="165">
        <v>0</v>
      </c>
    </row>
    <row r="114" spans="2:12" x14ac:dyDescent="0.15">
      <c r="B114" s="167">
        <v>0</v>
      </c>
      <c r="K114" s="165">
        <v>0</v>
      </c>
      <c r="L114" s="165">
        <v>0</v>
      </c>
    </row>
    <row r="115" spans="2:12" x14ac:dyDescent="0.15">
      <c r="D115" s="238">
        <v>0</v>
      </c>
    </row>
    <row r="116" spans="2:12" x14ac:dyDescent="0.15">
      <c r="C116" s="165">
        <v>0</v>
      </c>
      <c r="L116" s="165">
        <v>0</v>
      </c>
    </row>
    <row r="117" spans="2:12" x14ac:dyDescent="0.15">
      <c r="C117" s="165">
        <v>0</v>
      </c>
    </row>
    <row r="118" spans="2:12" x14ac:dyDescent="0.15">
      <c r="C118" s="165">
        <v>0</v>
      </c>
    </row>
    <row r="120" spans="2:12" x14ac:dyDescent="0.15">
      <c r="C120" s="165">
        <v>0</v>
      </c>
    </row>
    <row r="122" spans="2:12" x14ac:dyDescent="0.15">
      <c r="C122" s="165">
        <v>0</v>
      </c>
      <c r="D122" s="239" t="str">
        <f ca="1">_xlfn.IFS(ISBLANK('Merchandiser Budget'!D122),"",IF(NOT(ISNA('#_Merchandiser Budget'!D122)),IF(ISNA('Merchandiser Budget'!D122),TRUE,FALSE),FALSE),"StuNAMsg",IF(AND(ISNA('#_Merchandiser Budget'!D122),ISNA('Merchandiser Budget'!D122)),TRUE,FALSE),"PerfectMsg",IF(NOT(ISERROR('#_Merchandiser Budget'!D122)),IF(ISERROR('Merchandiser Budget'!D122),TRUE,FALSE),FALSE),"StuErrorMsg",IF(TYPE('#_Merchandiser Budget'!D122)&lt;&gt;TYPE('Merchandiser Budget'!D122),TRUE,FALSE),"WrongTypeMsg",IF(_xlfn.ISFORMULA('#_Merchandiser Budget'!D122),IF(NOT(_xlfn.ISFORMULA('Merchandiser Budget'!D122)),TRUE),FALSE),"MissingFormulaMsg",IF(NOT(AND(ISNUMBER(FIND("[",_xlfn.FORMULATEXT('#_Merchandiser Budget'!D122))),ISNUMBER(FIND("!",_xlfn.FORMULATEXT('#_Merchandiser Budget'!D122))))),AND(ISNUMBER(FIND("[",_xlfn.FORMULATEXT('Merchandiser Budget'!D122))),ISNUMBER(FIND("!",_xlfn.FORMULATEXT('Merchandiser Budget'!D122)))),FALSE),"ExternalRefsMsg",IF(ISNUMBER('#_Merchandiser Budget'!D122),IF(ABS('#_Merchandiser Budget'!D122-'Merchandiser Budget'!D122)&gt;0.00001,TRUE,FALSE),IF('#_Merchandiser Budget'!D122&lt;&gt;'Merchandiser Budget'!D122,TRUE,FALSE)),IF(ISNUMBER('#_Merchandiser Budget'!D122),IF('#_Merchandiser Budget'!D122&gt;'Merchandiser Budget'!D122,"TooLow","TooHigh"),"WrongAnswer"),NOT(_xlfn.ISFORMULA('#_Merchandiser Budget'!D122)),"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Budget'!D122),_xlfn.FORMULATEXT('Merchandiser Budget'!D122),'Merchandiser Budget'!D122),"9","#"),"8","#"),"7","#"),"6","#"),"5","#"),"4","#"),"3","#"),"2","#"),"1","#"),"0","#"),"$",""),"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Budget'!D122),_xlfn.FORMULATEXT('Merchandiser Budget'!D122),'Merchandiser Budget'!D122),"9","#"),"8","#"),"7","#"),"6","#"),"5","#"),"4","#"),"3","#"),"2","#"),"1","#"),"0","#"),"$",""),"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Budget'!D122),_xlfn.FORMULATEXT('#_Merchandiser Budget'!D122),'#_Merchandiser Budget'!D122),"9","#"),"8","#"),"7","#"),"6","#"),"5","#"),"4","#"),"3","#"),"2","#"),"1","#"),"0","#"),"$",""),"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Budget'!D122),_xlfn.FORMULATEXT('#_Merchandiser Budget'!D122),'#_Merchandiser Budget'!D122),"9","#"),"8","#"),"7","#"),"6","#"),"5","#"),"4","#"),"3","#"),"2","#"),"1","#"),"0","#"),"$","")," ",""),",","@"),"&gt;","@"),"&lt;","@"),"=","@"),")","@"),"(","@"),"^","@"),"/","@"),"+","@"),"*","@"),"-","@"),"@#","")))/2,TRUE,FALSE),"HardCodeMsg",IF(LEN(IF(_xlfn.ISFORMULA('Merchandiser Budget'!D122),_xlfn.FORMULATEXT('Merchandiser Budget'!D122),'Merchandiser Budget'!D122))-LEN(SUBSTITUTE(IF(_xlfn.ISFORMULA('Merchandiser Budget'!D122),_xlfn.FORMULATEXT('Merchandiser Budget'!D122),'Merchandiser Budget'!D122),"""",""))&gt;LEN(IF(_xlfn.ISFORMULA('#_Merchandiser Budget'!D122),_xlfn.FORMULATEXT('#_Merchandiser Budget'!D122),'#_Merchandiser Budget'!D122))-LEN(SUBSTITUTE(IF(_xlfn.ISFORMULA('#_Merchandiser Budget'!D122),_xlfn.FORMULATEXT('#_Merchandiser Budget'!D122),'#_Merchandiser Budget'!D122),"""","")),TRUE,FALSE),"HardQuoteMsg",IF(LEN(IF(_xlfn.ISFORMULA('Merchandiser Budget'!D122),_xlfn.FORMULATEXT('Merchandiser Budget'!D122),'Merchandiser Budget'!D122))-LEN(SUBSTITUTE(IF(_xlfn.ISFORMULA('Merchandiser Budget'!D122),_xlfn.FORMULATEXT('Merchandiser Budget'!D122),'Merchandiser Budget'!D122),"$",""))&lt;0.5*(LEN(IF(_xlfn.ISFORMULA('#_Merchandiser Budget'!D122),_xlfn.FORMULATEXT('#_Merchandiser Budget'!D122),'#_Merchandiser Budget'!D122))-LEN(SUBSTITUTE(IF(_xlfn.ISFORMULA('#_Merchandiser Budget'!D122),_xlfn.FORMULATEXT('#_Merchandiser Budget'!D122),'#_Merchandiser Budget'!D122),"$",""))),TRUE,FALSE),"MissingAbsMsg",TRUE,"PerfectMsg")</f>
        <v/>
      </c>
      <c r="E122" s="239"/>
      <c r="F122" s="239">
        <v>0</v>
      </c>
      <c r="G122" s="239"/>
      <c r="H122" s="239" t="str">
        <f ca="1">_xlfn.IFS(ISBLANK('Merchandiser Budget'!H122),"",IF(NOT(ISNA('#_Merchandiser Budget'!H122)),IF(ISNA('Merchandiser Budget'!H122),TRUE,FALSE),FALSE),"StuNAMsg",IF(AND(ISNA('#_Merchandiser Budget'!H122),ISNA('Merchandiser Budget'!H122)),TRUE,FALSE),"PerfectMsg",IF(NOT(ISERROR('#_Merchandiser Budget'!H122)),IF(ISERROR('Merchandiser Budget'!H122),TRUE,FALSE),FALSE),"StuErrorMsg",IF(TYPE('#_Merchandiser Budget'!H122)&lt;&gt;TYPE('Merchandiser Budget'!H122),TRUE,FALSE),"WrongTypeMsg",IF(_xlfn.ISFORMULA('#_Merchandiser Budget'!H122),IF(NOT(_xlfn.ISFORMULA('Merchandiser Budget'!H122)),TRUE),FALSE),"MissingFormulaMsg",IF(NOT(AND(ISNUMBER(FIND("[",_xlfn.FORMULATEXT('#_Merchandiser Budget'!H122))),ISNUMBER(FIND("!",_xlfn.FORMULATEXT('#_Merchandiser Budget'!H122))))),AND(ISNUMBER(FIND("[",_xlfn.FORMULATEXT('Merchandiser Budget'!H122))),ISNUMBER(FIND("!",_xlfn.FORMULATEXT('Merchandiser Budget'!H122)))),FALSE),"ExternalRefsMsg",IF(ISNUMBER('#_Merchandiser Budget'!H122),IF(ABS('#_Merchandiser Budget'!H122-'Merchandiser Budget'!H122)&gt;0.00001,TRUE,FALSE),IF('#_Merchandiser Budget'!H122&lt;&gt;'Merchandiser Budget'!H122,TRUE,FALSE)),IF(ISNUMBER('#_Merchandiser Budget'!H122),IF('#_Merchandiser Budget'!H122&gt;'Merchandiser Budget'!H122,"TooLow","TooHigh"),"WrongAnswer"),NOT(_xlfn.ISFORMULA('#_Merchandiser Budget'!H122)),"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Budget'!H122),_xlfn.FORMULATEXT('Merchandiser Budget'!H122),'Merchandiser Budget'!H122),"9","#"),"8","#"),"7","#"),"6","#"),"5","#"),"4","#"),"3","#"),"2","#"),"1","#"),"0","#"),"$",""),"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Budget'!H122),_xlfn.FORMULATEXT('Merchandiser Budget'!H122),'Merchandiser Budget'!H122),"9","#"),"8","#"),"7","#"),"6","#"),"5","#"),"4","#"),"3","#"),"2","#"),"1","#"),"0","#"),"$",""),"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Budget'!H122),_xlfn.FORMULATEXT('#_Merchandiser Budget'!H122),'#_Merchandiser Budget'!H122),"9","#"),"8","#"),"7","#"),"6","#"),"5","#"),"4","#"),"3","#"),"2","#"),"1","#"),"0","#"),"$",""),"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Budget'!H122),_xlfn.FORMULATEXT('#_Merchandiser Budget'!H122),'#_Merchandiser Budget'!H122),"9","#"),"8","#"),"7","#"),"6","#"),"5","#"),"4","#"),"3","#"),"2","#"),"1","#"),"0","#"),"$","")," ",""),",","@"),"&gt;","@"),"&lt;","@"),"=","@"),")","@"),"(","@"),"^","@"),"/","@"),"+","@"),"*","@"),"-","@"),"@#","")))/2,TRUE,FALSE),"HardCodeMsg",IF(LEN(IF(_xlfn.ISFORMULA('Merchandiser Budget'!H122),_xlfn.FORMULATEXT('Merchandiser Budget'!H122),'Merchandiser Budget'!H122))-LEN(SUBSTITUTE(IF(_xlfn.ISFORMULA('Merchandiser Budget'!H122),_xlfn.FORMULATEXT('Merchandiser Budget'!H122),'Merchandiser Budget'!H122),"""",""))&gt;LEN(IF(_xlfn.ISFORMULA('#_Merchandiser Budget'!H122),_xlfn.FORMULATEXT('#_Merchandiser Budget'!H122),'#_Merchandiser Budget'!H122))-LEN(SUBSTITUTE(IF(_xlfn.ISFORMULA('#_Merchandiser Budget'!H122),_xlfn.FORMULATEXT('#_Merchandiser Budget'!H122),'#_Merchandiser Budget'!H122),"""","")),TRUE,FALSE),"HardQuoteMsg",IF(LEN(IF(_xlfn.ISFORMULA('Merchandiser Budget'!H122),_xlfn.FORMULATEXT('Merchandiser Budget'!H122),'Merchandiser Budget'!H122))-LEN(SUBSTITUTE(IF(_xlfn.ISFORMULA('Merchandiser Budget'!H122),_xlfn.FORMULATEXT('Merchandiser Budget'!H122),'Merchandiser Budget'!H122),"$",""))&lt;0.5*(LEN(IF(_xlfn.ISFORMULA('#_Merchandiser Budget'!H122),_xlfn.FORMULATEXT('#_Merchandiser Budget'!H122),'#_Merchandiser Budget'!H122))-LEN(SUBSTITUTE(IF(_xlfn.ISFORMULA('#_Merchandiser Budget'!H122),_xlfn.FORMULATEXT('#_Merchandiser Budget'!H122),'#_Merchandiser Budget'!H122),"$",""))),TRUE,FALSE),"MissingAbsMsg",TRUE,"PerfectMsg")</f>
        <v/>
      </c>
    </row>
    <row r="123" spans="2:12" x14ac:dyDescent="0.15">
      <c r="C123" s="165">
        <v>0</v>
      </c>
      <c r="D123" s="239" t="str">
        <f ca="1">_xlfn.IFS(ISBLANK('Merchandiser Budget'!D123),"",IF(NOT(ISNA('#_Merchandiser Budget'!D123)),IF(ISNA('Merchandiser Budget'!D123),TRUE,FALSE),FALSE),"StuNAMsg",IF(AND(ISNA('#_Merchandiser Budget'!D123),ISNA('Merchandiser Budget'!D123)),TRUE,FALSE),"PerfectMsg",IF(NOT(ISERROR('#_Merchandiser Budget'!D123)),IF(ISERROR('Merchandiser Budget'!D123),TRUE,FALSE),FALSE),"StuErrorMsg",IF(TYPE('#_Merchandiser Budget'!D123)&lt;&gt;TYPE('Merchandiser Budget'!D123),TRUE,FALSE),"WrongTypeMsg",IF(_xlfn.ISFORMULA('#_Merchandiser Budget'!D123),IF(NOT(_xlfn.ISFORMULA('Merchandiser Budget'!D123)),TRUE),FALSE),"MissingFormulaMsg",IF(NOT(AND(ISNUMBER(FIND("[",_xlfn.FORMULATEXT('#_Merchandiser Budget'!D123))),ISNUMBER(FIND("!",_xlfn.FORMULATEXT('#_Merchandiser Budget'!D123))))),AND(ISNUMBER(FIND("[",_xlfn.FORMULATEXT('Merchandiser Budget'!D123))),ISNUMBER(FIND("!",_xlfn.FORMULATEXT('Merchandiser Budget'!D123)))),FALSE),"ExternalRefsMsg",IF(ISNUMBER('#_Merchandiser Budget'!D123),IF(ABS('#_Merchandiser Budget'!D123-'Merchandiser Budget'!D123)&gt;0.00001,TRUE,FALSE),IF('#_Merchandiser Budget'!D123&lt;&gt;'Merchandiser Budget'!D123,TRUE,FALSE)),IF(ISNUMBER('#_Merchandiser Budget'!D123),IF('#_Merchandiser Budget'!D123&gt;'Merchandiser Budget'!D123,"TooLow","TooHigh"),"WrongAnswer"),NOT(_xlfn.ISFORMULA('#_Merchandiser Budget'!D123)),"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Budget'!D123),_xlfn.FORMULATEXT('Merchandiser Budget'!D123),'Merchandiser Budget'!D123),"9","#"),"8","#"),"7","#"),"6","#"),"5","#"),"4","#"),"3","#"),"2","#"),"1","#"),"0","#"),"$",""),"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Budget'!D123),_xlfn.FORMULATEXT('Merchandiser Budget'!D123),'Merchandiser Budget'!D123),"9","#"),"8","#"),"7","#"),"6","#"),"5","#"),"4","#"),"3","#"),"2","#"),"1","#"),"0","#"),"$",""),"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Budget'!D123),_xlfn.FORMULATEXT('#_Merchandiser Budget'!D123),'#_Merchandiser Budget'!D123),"9","#"),"8","#"),"7","#"),"6","#"),"5","#"),"4","#"),"3","#"),"2","#"),"1","#"),"0","#"),"$",""),"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Budget'!D123),_xlfn.FORMULATEXT('#_Merchandiser Budget'!D123),'#_Merchandiser Budget'!D123),"9","#"),"8","#"),"7","#"),"6","#"),"5","#"),"4","#"),"3","#"),"2","#"),"1","#"),"0","#"),"$","")," ",""),",","@"),"&gt;","@"),"&lt;","@"),"=","@"),")","@"),"(","@"),"^","@"),"/","@"),"+","@"),"*","@"),"-","@"),"@#","")))/2,TRUE,FALSE),"HardCodeMsg",IF(LEN(IF(_xlfn.ISFORMULA('Merchandiser Budget'!D123),_xlfn.FORMULATEXT('Merchandiser Budget'!D123),'Merchandiser Budget'!D123))-LEN(SUBSTITUTE(IF(_xlfn.ISFORMULA('Merchandiser Budget'!D123),_xlfn.FORMULATEXT('Merchandiser Budget'!D123),'Merchandiser Budget'!D123),"""",""))&gt;LEN(IF(_xlfn.ISFORMULA('#_Merchandiser Budget'!D123),_xlfn.FORMULATEXT('#_Merchandiser Budget'!D123),'#_Merchandiser Budget'!D123))-LEN(SUBSTITUTE(IF(_xlfn.ISFORMULA('#_Merchandiser Budget'!D123),_xlfn.FORMULATEXT('#_Merchandiser Budget'!D123),'#_Merchandiser Budget'!D123),"""","")),TRUE,FALSE),"HardQuoteMsg",IF(LEN(IF(_xlfn.ISFORMULA('Merchandiser Budget'!D123),_xlfn.FORMULATEXT('Merchandiser Budget'!D123),'Merchandiser Budget'!D123))-LEN(SUBSTITUTE(IF(_xlfn.ISFORMULA('Merchandiser Budget'!D123),_xlfn.FORMULATEXT('Merchandiser Budget'!D123),'Merchandiser Budget'!D123),"$",""))&lt;0.5*(LEN(IF(_xlfn.ISFORMULA('#_Merchandiser Budget'!D123),_xlfn.FORMULATEXT('#_Merchandiser Budget'!D123),'#_Merchandiser Budget'!D123))-LEN(SUBSTITUTE(IF(_xlfn.ISFORMULA('#_Merchandiser Budget'!D123),_xlfn.FORMULATEXT('#_Merchandiser Budget'!D123),'#_Merchandiser Budget'!D123),"$",""))),TRUE,FALSE),"MissingAbsMsg",TRUE,"PerfectMsg")</f>
        <v/>
      </c>
      <c r="E123" s="239"/>
      <c r="F123" s="239">
        <v>0</v>
      </c>
      <c r="G123" s="239"/>
      <c r="H123" s="239" t="str">
        <f ca="1">_xlfn.IFS(ISBLANK('Merchandiser Budget'!H123),"",IF(NOT(ISNA('#_Merchandiser Budget'!H123)),IF(ISNA('Merchandiser Budget'!H123),TRUE,FALSE),FALSE),"StuNAMsg",IF(AND(ISNA('#_Merchandiser Budget'!H123),ISNA('Merchandiser Budget'!H123)),TRUE,FALSE),"PerfectMsg",IF(NOT(ISERROR('#_Merchandiser Budget'!H123)),IF(ISERROR('Merchandiser Budget'!H123),TRUE,FALSE),FALSE),"StuErrorMsg",IF(TYPE('#_Merchandiser Budget'!H123)&lt;&gt;TYPE('Merchandiser Budget'!H123),TRUE,FALSE),"WrongTypeMsg",IF(_xlfn.ISFORMULA('#_Merchandiser Budget'!H123),IF(NOT(_xlfn.ISFORMULA('Merchandiser Budget'!H123)),TRUE),FALSE),"MissingFormulaMsg",IF(NOT(AND(ISNUMBER(FIND("[",_xlfn.FORMULATEXT('#_Merchandiser Budget'!H123))),ISNUMBER(FIND("!",_xlfn.FORMULATEXT('#_Merchandiser Budget'!H123))))),AND(ISNUMBER(FIND("[",_xlfn.FORMULATEXT('Merchandiser Budget'!H123))),ISNUMBER(FIND("!",_xlfn.FORMULATEXT('Merchandiser Budget'!H123)))),FALSE),"ExternalRefsMsg",IF(ISNUMBER('#_Merchandiser Budget'!H123),IF(ABS('#_Merchandiser Budget'!H123-'Merchandiser Budget'!H123)&gt;0.00001,TRUE,FALSE),IF('#_Merchandiser Budget'!H123&lt;&gt;'Merchandiser Budget'!H123,TRUE,FALSE)),IF(ISNUMBER('#_Merchandiser Budget'!H123),IF('#_Merchandiser Budget'!H123&gt;'Merchandiser Budget'!H123,"TooLow","TooHigh"),"WrongAnswer"),NOT(_xlfn.ISFORMULA('#_Merchandiser Budget'!H123)),"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Budget'!H123),_xlfn.FORMULATEXT('Merchandiser Budget'!H123),'Merchandiser Budget'!H123),"9","#"),"8","#"),"7","#"),"6","#"),"5","#"),"4","#"),"3","#"),"2","#"),"1","#"),"0","#"),"$",""),"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Budget'!H123),_xlfn.FORMULATEXT('Merchandiser Budget'!H123),'Merchandiser Budget'!H123),"9","#"),"8","#"),"7","#"),"6","#"),"5","#"),"4","#"),"3","#"),"2","#"),"1","#"),"0","#"),"$",""),"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Budget'!H123),_xlfn.FORMULATEXT('#_Merchandiser Budget'!H123),'#_Merchandiser Budget'!H123),"9","#"),"8","#"),"7","#"),"6","#"),"5","#"),"4","#"),"3","#"),"2","#"),"1","#"),"0","#"),"$",""),"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Budget'!H123),_xlfn.FORMULATEXT('#_Merchandiser Budget'!H123),'#_Merchandiser Budget'!H123),"9","#"),"8","#"),"7","#"),"6","#"),"5","#"),"4","#"),"3","#"),"2","#"),"1","#"),"0","#"),"$","")," ",""),",","@"),"&gt;","@"),"&lt;","@"),"=","@"),")","@"),"(","@"),"^","@"),"/","@"),"+","@"),"*","@"),"-","@"),"@#","")))/2,TRUE,FALSE),"HardCodeMsg",IF(LEN(IF(_xlfn.ISFORMULA('Merchandiser Budget'!H123),_xlfn.FORMULATEXT('Merchandiser Budget'!H123),'Merchandiser Budget'!H123))-LEN(SUBSTITUTE(IF(_xlfn.ISFORMULA('Merchandiser Budget'!H123),_xlfn.FORMULATEXT('Merchandiser Budget'!H123),'Merchandiser Budget'!H123),"""",""))&gt;LEN(IF(_xlfn.ISFORMULA('#_Merchandiser Budget'!H123),_xlfn.FORMULATEXT('#_Merchandiser Budget'!H123),'#_Merchandiser Budget'!H123))-LEN(SUBSTITUTE(IF(_xlfn.ISFORMULA('#_Merchandiser Budget'!H123),_xlfn.FORMULATEXT('#_Merchandiser Budget'!H123),'#_Merchandiser Budget'!H123),"""","")),TRUE,FALSE),"HardQuoteMsg",IF(LEN(IF(_xlfn.ISFORMULA('Merchandiser Budget'!H123),_xlfn.FORMULATEXT('Merchandiser Budget'!H123),'Merchandiser Budget'!H123))-LEN(SUBSTITUTE(IF(_xlfn.ISFORMULA('Merchandiser Budget'!H123),_xlfn.FORMULATEXT('Merchandiser Budget'!H123),'Merchandiser Budget'!H123),"$",""))&lt;0.5*(LEN(IF(_xlfn.ISFORMULA('#_Merchandiser Budget'!H123),_xlfn.FORMULATEXT('#_Merchandiser Budget'!H123),'#_Merchandiser Budget'!H123))-LEN(SUBSTITUTE(IF(_xlfn.ISFORMULA('#_Merchandiser Budget'!H123),_xlfn.FORMULATEXT('#_Merchandiser Budget'!H123),'#_Merchandiser Budget'!H123),"$",""))),TRUE,FALSE),"MissingAbsMsg",TRUE,"PerfectMsg")</f>
        <v/>
      </c>
    </row>
    <row r="124" spans="2:12" x14ac:dyDescent="0.15">
      <c r="C124" s="165">
        <v>0</v>
      </c>
      <c r="D124" s="239" t="str">
        <f ca="1">_xlfn.IFS(ISBLANK('Merchandiser Budget'!D124),"",IF(NOT(ISNA('#_Merchandiser Budget'!D124)),IF(ISNA('Merchandiser Budget'!D124),TRUE,FALSE),FALSE),"StuNAMsg",IF(AND(ISNA('#_Merchandiser Budget'!D124),ISNA('Merchandiser Budget'!D124)),TRUE,FALSE),"PerfectMsg",IF(NOT(ISERROR('#_Merchandiser Budget'!D124)),IF(ISERROR('Merchandiser Budget'!D124),TRUE,FALSE),FALSE),"StuErrorMsg",IF(TYPE('#_Merchandiser Budget'!D124)&lt;&gt;TYPE('Merchandiser Budget'!D124),TRUE,FALSE),"WrongTypeMsg",IF(_xlfn.ISFORMULA('#_Merchandiser Budget'!D124),IF(NOT(_xlfn.ISFORMULA('Merchandiser Budget'!D124)),TRUE),FALSE),"MissingFormulaMsg",IF(NOT(AND(ISNUMBER(FIND("[",_xlfn.FORMULATEXT('#_Merchandiser Budget'!D124))),ISNUMBER(FIND("!",_xlfn.FORMULATEXT('#_Merchandiser Budget'!D124))))),AND(ISNUMBER(FIND("[",_xlfn.FORMULATEXT('Merchandiser Budget'!D124))),ISNUMBER(FIND("!",_xlfn.FORMULATEXT('Merchandiser Budget'!D124)))),FALSE),"ExternalRefsMsg",IF(ISNUMBER('#_Merchandiser Budget'!D124),IF(ABS('#_Merchandiser Budget'!D124-'Merchandiser Budget'!D124)&gt;0.00001,TRUE,FALSE),IF('#_Merchandiser Budget'!D124&lt;&gt;'Merchandiser Budget'!D124,TRUE,FALSE)),IF(ISNUMBER('#_Merchandiser Budget'!D124),IF('#_Merchandiser Budget'!D124&gt;'Merchandiser Budget'!D124,"TooLow","TooHigh"),"WrongAnswer"),NOT(_xlfn.ISFORMULA('#_Merchandiser Budget'!D124)),"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Budget'!D124),_xlfn.FORMULATEXT('Merchandiser Budget'!D124),'Merchandiser Budget'!D124),"9","#"),"8","#"),"7","#"),"6","#"),"5","#"),"4","#"),"3","#"),"2","#"),"1","#"),"0","#"),"$",""),"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Budget'!D124),_xlfn.FORMULATEXT('Merchandiser Budget'!D124),'Merchandiser Budget'!D124),"9","#"),"8","#"),"7","#"),"6","#"),"5","#"),"4","#"),"3","#"),"2","#"),"1","#"),"0","#"),"$",""),"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Budget'!D124),_xlfn.FORMULATEXT('#_Merchandiser Budget'!D124),'#_Merchandiser Budget'!D124),"9","#"),"8","#"),"7","#"),"6","#"),"5","#"),"4","#"),"3","#"),"2","#"),"1","#"),"0","#"),"$",""),"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Budget'!D124),_xlfn.FORMULATEXT('#_Merchandiser Budget'!D124),'#_Merchandiser Budget'!D124),"9","#"),"8","#"),"7","#"),"6","#"),"5","#"),"4","#"),"3","#"),"2","#"),"1","#"),"0","#"),"$","")," ",""),",","@"),"&gt;","@"),"&lt;","@"),"=","@"),")","@"),"(","@"),"^","@"),"/","@"),"+","@"),"*","@"),"-","@"),"@#","")))/2,TRUE,FALSE),"HardCodeMsg",IF(LEN(IF(_xlfn.ISFORMULA('Merchandiser Budget'!D124),_xlfn.FORMULATEXT('Merchandiser Budget'!D124),'Merchandiser Budget'!D124))-LEN(SUBSTITUTE(IF(_xlfn.ISFORMULA('Merchandiser Budget'!D124),_xlfn.FORMULATEXT('Merchandiser Budget'!D124),'Merchandiser Budget'!D124),"""",""))&gt;LEN(IF(_xlfn.ISFORMULA('#_Merchandiser Budget'!D124),_xlfn.FORMULATEXT('#_Merchandiser Budget'!D124),'#_Merchandiser Budget'!D124))-LEN(SUBSTITUTE(IF(_xlfn.ISFORMULA('#_Merchandiser Budget'!D124),_xlfn.FORMULATEXT('#_Merchandiser Budget'!D124),'#_Merchandiser Budget'!D124),"""","")),TRUE,FALSE),"HardQuoteMsg",IF(LEN(IF(_xlfn.ISFORMULA('Merchandiser Budget'!D124),_xlfn.FORMULATEXT('Merchandiser Budget'!D124),'Merchandiser Budget'!D124))-LEN(SUBSTITUTE(IF(_xlfn.ISFORMULA('Merchandiser Budget'!D124),_xlfn.FORMULATEXT('Merchandiser Budget'!D124),'Merchandiser Budget'!D124),"$",""))&lt;0.5*(LEN(IF(_xlfn.ISFORMULA('#_Merchandiser Budget'!D124),_xlfn.FORMULATEXT('#_Merchandiser Budget'!D124),'#_Merchandiser Budget'!D124))-LEN(SUBSTITUTE(IF(_xlfn.ISFORMULA('#_Merchandiser Budget'!D124),_xlfn.FORMULATEXT('#_Merchandiser Budget'!D124),'#_Merchandiser Budget'!D124),"$",""))),TRUE,FALSE),"MissingAbsMsg",TRUE,"PerfectMsg")</f>
        <v/>
      </c>
      <c r="E124" s="239"/>
      <c r="F124" s="239">
        <v>0</v>
      </c>
      <c r="G124" s="239"/>
      <c r="H124" s="239" t="str">
        <f ca="1">_xlfn.IFS(ISBLANK('Merchandiser Budget'!H124),"",IF(NOT(ISNA('#_Merchandiser Budget'!H124)),IF(ISNA('Merchandiser Budget'!H124),TRUE,FALSE),FALSE),"StuNAMsg",IF(AND(ISNA('#_Merchandiser Budget'!H124),ISNA('Merchandiser Budget'!H124)),TRUE,FALSE),"PerfectMsg",IF(NOT(ISERROR('#_Merchandiser Budget'!H124)),IF(ISERROR('Merchandiser Budget'!H124),TRUE,FALSE),FALSE),"StuErrorMsg",IF(TYPE('#_Merchandiser Budget'!H124)&lt;&gt;TYPE('Merchandiser Budget'!H124),TRUE,FALSE),"WrongTypeMsg",IF(_xlfn.ISFORMULA('#_Merchandiser Budget'!H124),IF(NOT(_xlfn.ISFORMULA('Merchandiser Budget'!H124)),TRUE),FALSE),"MissingFormulaMsg",IF(NOT(AND(ISNUMBER(FIND("[",_xlfn.FORMULATEXT('#_Merchandiser Budget'!H124))),ISNUMBER(FIND("!",_xlfn.FORMULATEXT('#_Merchandiser Budget'!H124))))),AND(ISNUMBER(FIND("[",_xlfn.FORMULATEXT('Merchandiser Budget'!H124))),ISNUMBER(FIND("!",_xlfn.FORMULATEXT('Merchandiser Budget'!H124)))),FALSE),"ExternalRefsMsg",IF(ISNUMBER('#_Merchandiser Budget'!H124),IF(ABS('#_Merchandiser Budget'!H124-'Merchandiser Budget'!H124)&gt;0.00001,TRUE,FALSE),IF('#_Merchandiser Budget'!H124&lt;&gt;'Merchandiser Budget'!H124,TRUE,FALSE)),IF(ISNUMBER('#_Merchandiser Budget'!H124),IF('#_Merchandiser Budget'!H124&gt;'Merchandiser Budget'!H124,"TooLow","TooHigh"),"WrongAnswer"),NOT(_xlfn.ISFORMULA('#_Merchandiser Budget'!H124)),"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Budget'!H124),_xlfn.FORMULATEXT('Merchandiser Budget'!H124),'Merchandiser Budget'!H124),"9","#"),"8","#"),"7","#"),"6","#"),"5","#"),"4","#"),"3","#"),"2","#"),"1","#"),"0","#"),"$",""),"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Budget'!H124),_xlfn.FORMULATEXT('Merchandiser Budget'!H124),'Merchandiser Budget'!H124),"9","#"),"8","#"),"7","#"),"6","#"),"5","#"),"4","#"),"3","#"),"2","#"),"1","#"),"0","#"),"$",""),"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Budget'!H124),_xlfn.FORMULATEXT('#_Merchandiser Budget'!H124),'#_Merchandiser Budget'!H124),"9","#"),"8","#"),"7","#"),"6","#"),"5","#"),"4","#"),"3","#"),"2","#"),"1","#"),"0","#"),"$",""),"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Budget'!H124),_xlfn.FORMULATEXT('#_Merchandiser Budget'!H124),'#_Merchandiser Budget'!H124),"9","#"),"8","#"),"7","#"),"6","#"),"5","#"),"4","#"),"3","#"),"2","#"),"1","#"),"0","#"),"$","")," ",""),",","@"),"&gt;","@"),"&lt;","@"),"=","@"),")","@"),"(","@"),"^","@"),"/","@"),"+","@"),"*","@"),"-","@"),"@#","")))/2,TRUE,FALSE),"HardCodeMsg",IF(LEN(IF(_xlfn.ISFORMULA('Merchandiser Budget'!H124),_xlfn.FORMULATEXT('Merchandiser Budget'!H124),'Merchandiser Budget'!H124))-LEN(SUBSTITUTE(IF(_xlfn.ISFORMULA('Merchandiser Budget'!H124),_xlfn.FORMULATEXT('Merchandiser Budget'!H124),'Merchandiser Budget'!H124),"""",""))&gt;LEN(IF(_xlfn.ISFORMULA('#_Merchandiser Budget'!H124),_xlfn.FORMULATEXT('#_Merchandiser Budget'!H124),'#_Merchandiser Budget'!H124))-LEN(SUBSTITUTE(IF(_xlfn.ISFORMULA('#_Merchandiser Budget'!H124),_xlfn.FORMULATEXT('#_Merchandiser Budget'!H124),'#_Merchandiser Budget'!H124),"""","")),TRUE,FALSE),"HardQuoteMsg",IF(LEN(IF(_xlfn.ISFORMULA('Merchandiser Budget'!H124),_xlfn.FORMULATEXT('Merchandiser Budget'!H124),'Merchandiser Budget'!H124))-LEN(SUBSTITUTE(IF(_xlfn.ISFORMULA('Merchandiser Budget'!H124),_xlfn.FORMULATEXT('Merchandiser Budget'!H124),'Merchandiser Budget'!H124),"$",""))&lt;0.5*(LEN(IF(_xlfn.ISFORMULA('#_Merchandiser Budget'!H124),_xlfn.FORMULATEXT('#_Merchandiser Budget'!H124),'#_Merchandiser Budget'!H124))-LEN(SUBSTITUTE(IF(_xlfn.ISFORMULA('#_Merchandiser Budget'!H124),_xlfn.FORMULATEXT('#_Merchandiser Budget'!H124),'#_Merchandiser Budget'!H124),"$",""))),TRUE,FALSE),"MissingAbsMsg",TRUE,"PerfectMsg")</f>
        <v/>
      </c>
    </row>
    <row r="125" spans="2:12" x14ac:dyDescent="0.15">
      <c r="C125" s="165">
        <v>0</v>
      </c>
      <c r="D125" s="239" t="str">
        <f ca="1">_xlfn.IFS(ISBLANK('Merchandiser Budget'!D125),"",IF(NOT(ISNA('#_Merchandiser Budget'!D125)),IF(ISNA('Merchandiser Budget'!D125),TRUE,FALSE),FALSE),"StuNAMsg",IF(AND(ISNA('#_Merchandiser Budget'!D125),ISNA('Merchandiser Budget'!D125)),TRUE,FALSE),"PerfectMsg",IF(NOT(ISERROR('#_Merchandiser Budget'!D125)),IF(ISERROR('Merchandiser Budget'!D125),TRUE,FALSE),FALSE),"StuErrorMsg",IF(TYPE('#_Merchandiser Budget'!D125)&lt;&gt;TYPE('Merchandiser Budget'!D125),TRUE,FALSE),"WrongTypeMsg",IF(_xlfn.ISFORMULA('#_Merchandiser Budget'!D125),IF(NOT(_xlfn.ISFORMULA('Merchandiser Budget'!D125)),TRUE),FALSE),"MissingFormulaMsg",IF(NOT(AND(ISNUMBER(FIND("[",_xlfn.FORMULATEXT('#_Merchandiser Budget'!D125))),ISNUMBER(FIND("!",_xlfn.FORMULATEXT('#_Merchandiser Budget'!D125))))),AND(ISNUMBER(FIND("[",_xlfn.FORMULATEXT('Merchandiser Budget'!D125))),ISNUMBER(FIND("!",_xlfn.FORMULATEXT('Merchandiser Budget'!D125)))),FALSE),"ExternalRefsMsg",IF(ISNUMBER('#_Merchandiser Budget'!D125),IF(ABS('#_Merchandiser Budget'!D125-'Merchandiser Budget'!D125)&gt;0.00001,TRUE,FALSE),IF('#_Merchandiser Budget'!D125&lt;&gt;'Merchandiser Budget'!D125,TRUE,FALSE)),IF(ISNUMBER('#_Merchandiser Budget'!D125),IF('#_Merchandiser Budget'!D125&gt;'Merchandiser Budget'!D125,"TooLow","TooHigh"),"WrongAnswer"),NOT(_xlfn.ISFORMULA('#_Merchandiser Budget'!D125)),"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Budget'!D125),_xlfn.FORMULATEXT('Merchandiser Budget'!D125),'Merchandiser Budget'!D125),"9","#"),"8","#"),"7","#"),"6","#"),"5","#"),"4","#"),"3","#"),"2","#"),"1","#"),"0","#"),"$",""),"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Budget'!D125),_xlfn.FORMULATEXT('Merchandiser Budget'!D125),'Merchandiser Budget'!D125),"9","#"),"8","#"),"7","#"),"6","#"),"5","#"),"4","#"),"3","#"),"2","#"),"1","#"),"0","#"),"$",""),"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Budget'!D125),_xlfn.FORMULATEXT('#_Merchandiser Budget'!D125),'#_Merchandiser Budget'!D125),"9","#"),"8","#"),"7","#"),"6","#"),"5","#"),"4","#"),"3","#"),"2","#"),"1","#"),"0","#"),"$",""),"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Budget'!D125),_xlfn.FORMULATEXT('#_Merchandiser Budget'!D125),'#_Merchandiser Budget'!D125),"9","#"),"8","#"),"7","#"),"6","#"),"5","#"),"4","#"),"3","#"),"2","#"),"1","#"),"0","#"),"$","")," ",""),",","@"),"&gt;","@"),"&lt;","@"),"=","@"),")","@"),"(","@"),"^","@"),"/","@"),"+","@"),"*","@"),"-","@"),"@#","")))/2,TRUE,FALSE),"HardCodeMsg",IF(LEN(IF(_xlfn.ISFORMULA('Merchandiser Budget'!D125),_xlfn.FORMULATEXT('Merchandiser Budget'!D125),'Merchandiser Budget'!D125))-LEN(SUBSTITUTE(IF(_xlfn.ISFORMULA('Merchandiser Budget'!D125),_xlfn.FORMULATEXT('Merchandiser Budget'!D125),'Merchandiser Budget'!D125),"""",""))&gt;LEN(IF(_xlfn.ISFORMULA('#_Merchandiser Budget'!D125),_xlfn.FORMULATEXT('#_Merchandiser Budget'!D125),'#_Merchandiser Budget'!D125))-LEN(SUBSTITUTE(IF(_xlfn.ISFORMULA('#_Merchandiser Budget'!D125),_xlfn.FORMULATEXT('#_Merchandiser Budget'!D125),'#_Merchandiser Budget'!D125),"""","")),TRUE,FALSE),"HardQuoteMsg",IF(LEN(IF(_xlfn.ISFORMULA('Merchandiser Budget'!D125),_xlfn.FORMULATEXT('Merchandiser Budget'!D125),'Merchandiser Budget'!D125))-LEN(SUBSTITUTE(IF(_xlfn.ISFORMULA('Merchandiser Budget'!D125),_xlfn.FORMULATEXT('Merchandiser Budget'!D125),'Merchandiser Budget'!D125),"$",""))&lt;0.5*(LEN(IF(_xlfn.ISFORMULA('#_Merchandiser Budget'!D125),_xlfn.FORMULATEXT('#_Merchandiser Budget'!D125),'#_Merchandiser Budget'!D125))-LEN(SUBSTITUTE(IF(_xlfn.ISFORMULA('#_Merchandiser Budget'!D125),_xlfn.FORMULATEXT('#_Merchandiser Budget'!D125),'#_Merchandiser Budget'!D125),"$",""))),TRUE,FALSE),"MissingAbsMsg",TRUE,"PerfectMsg")</f>
        <v/>
      </c>
      <c r="E125" s="239"/>
      <c r="F125" s="239"/>
      <c r="G125" s="239"/>
      <c r="H125" s="239"/>
    </row>
    <row r="126" spans="2:12" x14ac:dyDescent="0.15">
      <c r="D126" s="239"/>
      <c r="E126" s="239"/>
      <c r="F126" s="239"/>
      <c r="G126" s="239"/>
      <c r="H126" s="239"/>
    </row>
    <row r="127" spans="2:12" x14ac:dyDescent="0.15">
      <c r="C127" s="165">
        <v>0</v>
      </c>
      <c r="D127" s="239" t="str">
        <f ca="1">_xlfn.IFS(ISBLANK('Merchandiser Budget'!D127),"",IF(NOT(ISNA('#_Merchandiser Budget'!D127)),IF(ISNA('Merchandiser Budget'!D127),TRUE,FALSE),FALSE),"StuNAMsg",IF(AND(ISNA('#_Merchandiser Budget'!D127),ISNA('Merchandiser Budget'!D127)),TRUE,FALSE),"PerfectMsg",IF(NOT(ISERROR('#_Merchandiser Budget'!D127)),IF(ISERROR('Merchandiser Budget'!D127),TRUE,FALSE),FALSE),"StuErrorMsg",IF(TYPE('#_Merchandiser Budget'!D127)&lt;&gt;TYPE('Merchandiser Budget'!D127),TRUE,FALSE),"WrongTypeMsg",IF(_xlfn.ISFORMULA('#_Merchandiser Budget'!D127),IF(NOT(_xlfn.ISFORMULA('Merchandiser Budget'!D127)),TRUE),FALSE),"MissingFormulaMsg",IF(NOT(AND(ISNUMBER(FIND("[",_xlfn.FORMULATEXT('#_Merchandiser Budget'!D127))),ISNUMBER(FIND("!",_xlfn.FORMULATEXT('#_Merchandiser Budget'!D127))))),AND(ISNUMBER(FIND("[",_xlfn.FORMULATEXT('Merchandiser Budget'!D127))),ISNUMBER(FIND("!",_xlfn.FORMULATEXT('Merchandiser Budget'!D127)))),FALSE),"ExternalRefsMsg",IF(ISNUMBER('#_Merchandiser Budget'!D127),IF(ABS('#_Merchandiser Budget'!D127-'Merchandiser Budget'!D127)&gt;0.00001,TRUE,FALSE),IF('#_Merchandiser Budget'!D127&lt;&gt;'Merchandiser Budget'!D127,TRUE,FALSE)),IF(ISNUMBER('#_Merchandiser Budget'!D127),IF('#_Merchandiser Budget'!D127&gt;'Merchandiser Budget'!D127,"TooLow","TooHigh"),"WrongAnswer"),NOT(_xlfn.ISFORMULA('#_Merchandiser Budget'!D127)),"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Budget'!D127),_xlfn.FORMULATEXT('Merchandiser Budget'!D127),'Merchandiser Budget'!D127),"9","#"),"8","#"),"7","#"),"6","#"),"5","#"),"4","#"),"3","#"),"2","#"),"1","#"),"0","#"),"$",""),"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Budget'!D127),_xlfn.FORMULATEXT('Merchandiser Budget'!D127),'Merchandiser Budget'!D127),"9","#"),"8","#"),"7","#"),"6","#"),"5","#"),"4","#"),"3","#"),"2","#"),"1","#"),"0","#"),"$",""),"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Budget'!D127),_xlfn.FORMULATEXT('#_Merchandiser Budget'!D127),'#_Merchandiser Budget'!D127),"9","#"),"8","#"),"7","#"),"6","#"),"5","#"),"4","#"),"3","#"),"2","#"),"1","#"),"0","#"),"$",""),"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Budget'!D127),_xlfn.FORMULATEXT('#_Merchandiser Budget'!D127),'#_Merchandiser Budget'!D127),"9","#"),"8","#"),"7","#"),"6","#"),"5","#"),"4","#"),"3","#"),"2","#"),"1","#"),"0","#"),"$","")," ",""),",","@"),"&gt;","@"),"&lt;","@"),"=","@"),")","@"),"(","@"),"^","@"),"/","@"),"+","@"),"*","@"),"-","@"),"@#","")))/2,TRUE,FALSE),"HardCodeMsg",IF(LEN(IF(_xlfn.ISFORMULA('Merchandiser Budget'!D127),_xlfn.FORMULATEXT('Merchandiser Budget'!D127),'Merchandiser Budget'!D127))-LEN(SUBSTITUTE(IF(_xlfn.ISFORMULA('Merchandiser Budget'!D127),_xlfn.FORMULATEXT('Merchandiser Budget'!D127),'Merchandiser Budget'!D127),"""",""))&gt;LEN(IF(_xlfn.ISFORMULA('#_Merchandiser Budget'!D127),_xlfn.FORMULATEXT('#_Merchandiser Budget'!D127),'#_Merchandiser Budget'!D127))-LEN(SUBSTITUTE(IF(_xlfn.ISFORMULA('#_Merchandiser Budget'!D127),_xlfn.FORMULATEXT('#_Merchandiser Budget'!D127),'#_Merchandiser Budget'!D127),"""","")),TRUE,FALSE),"HardQuoteMsg",IF(LEN(IF(_xlfn.ISFORMULA('Merchandiser Budget'!D127),_xlfn.FORMULATEXT('Merchandiser Budget'!D127),'Merchandiser Budget'!D127))-LEN(SUBSTITUTE(IF(_xlfn.ISFORMULA('Merchandiser Budget'!D127),_xlfn.FORMULATEXT('Merchandiser Budget'!D127),'Merchandiser Budget'!D127),"$",""))&lt;0.5*(LEN(IF(_xlfn.ISFORMULA('#_Merchandiser Budget'!D127),_xlfn.FORMULATEXT('#_Merchandiser Budget'!D127),'#_Merchandiser Budget'!D127))-LEN(SUBSTITUTE(IF(_xlfn.ISFORMULA('#_Merchandiser Budget'!D127),_xlfn.FORMULATEXT('#_Merchandiser Budget'!D127),'#_Merchandiser Budget'!D127),"$",""))),TRUE,FALSE),"MissingAbsMsg",TRUE,"PerfectMsg")</f>
        <v/>
      </c>
      <c r="E127" s="239"/>
      <c r="F127" s="239"/>
      <c r="G127" s="239"/>
      <c r="H127" s="239"/>
    </row>
    <row r="128" spans="2:12" x14ac:dyDescent="0.15">
      <c r="C128" s="165">
        <v>0</v>
      </c>
      <c r="D128" s="239" t="str">
        <f ca="1">_xlfn.IFS(ISBLANK('Merchandiser Budget'!D128),"",IF(NOT(ISNA('#_Merchandiser Budget'!D128)),IF(ISNA('Merchandiser Budget'!D128),TRUE,FALSE),FALSE),"StuNAMsg",IF(AND(ISNA('#_Merchandiser Budget'!D128),ISNA('Merchandiser Budget'!D128)),TRUE,FALSE),"PerfectMsg",IF(NOT(ISERROR('#_Merchandiser Budget'!D128)),IF(ISERROR('Merchandiser Budget'!D128),TRUE,FALSE),FALSE),"StuErrorMsg",IF(TYPE('#_Merchandiser Budget'!D128)&lt;&gt;TYPE('Merchandiser Budget'!D128),TRUE,FALSE),"WrongTypeMsg",IF(_xlfn.ISFORMULA('#_Merchandiser Budget'!D128),IF(NOT(_xlfn.ISFORMULA('Merchandiser Budget'!D128)),TRUE),FALSE),"MissingFormulaMsg",IF(NOT(AND(ISNUMBER(FIND("[",_xlfn.FORMULATEXT('#_Merchandiser Budget'!D128))),ISNUMBER(FIND("!",_xlfn.FORMULATEXT('#_Merchandiser Budget'!D128))))),AND(ISNUMBER(FIND("[",_xlfn.FORMULATEXT('Merchandiser Budget'!D128))),ISNUMBER(FIND("!",_xlfn.FORMULATEXT('Merchandiser Budget'!D128)))),FALSE),"ExternalRefsMsg",IF(ISNUMBER('#_Merchandiser Budget'!D128),IF(ABS('#_Merchandiser Budget'!D128-'Merchandiser Budget'!D128)&gt;0.00001,TRUE,FALSE),IF('#_Merchandiser Budget'!D128&lt;&gt;'Merchandiser Budget'!D128,TRUE,FALSE)),IF(ISNUMBER('#_Merchandiser Budget'!D128),IF('#_Merchandiser Budget'!D128&gt;'Merchandiser Budget'!D128,"TooLow","TooHigh"),"WrongAnswer"),NOT(_xlfn.ISFORMULA('#_Merchandiser Budget'!D128)),"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Budget'!D128),_xlfn.FORMULATEXT('Merchandiser Budget'!D128),'Merchandiser Budget'!D128),"9","#"),"8","#"),"7","#"),"6","#"),"5","#"),"4","#"),"3","#"),"2","#"),"1","#"),"0","#"),"$",""),"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Budget'!D128),_xlfn.FORMULATEXT('Merchandiser Budget'!D128),'Merchandiser Budget'!D128),"9","#"),"8","#"),"7","#"),"6","#"),"5","#"),"4","#"),"3","#"),"2","#"),"1","#"),"0","#"),"$",""),"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Budget'!D128),_xlfn.FORMULATEXT('#_Merchandiser Budget'!D128),'#_Merchandiser Budget'!D128),"9","#"),"8","#"),"7","#"),"6","#"),"5","#"),"4","#"),"3","#"),"2","#"),"1","#"),"0","#"),"$",""),"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Budget'!D128),_xlfn.FORMULATEXT('#_Merchandiser Budget'!D128),'#_Merchandiser Budget'!D128),"9","#"),"8","#"),"7","#"),"6","#"),"5","#"),"4","#"),"3","#"),"2","#"),"1","#"),"0","#"),"$","")," ",""),",","@"),"&gt;","@"),"&lt;","@"),"=","@"),")","@"),"(","@"),"^","@"),"/","@"),"+","@"),"*","@"),"-","@"),"@#","")))/2,TRUE,FALSE),"HardCodeMsg",IF(LEN(IF(_xlfn.ISFORMULA('Merchandiser Budget'!D128),_xlfn.FORMULATEXT('Merchandiser Budget'!D128),'Merchandiser Budget'!D128))-LEN(SUBSTITUTE(IF(_xlfn.ISFORMULA('Merchandiser Budget'!D128),_xlfn.FORMULATEXT('Merchandiser Budget'!D128),'Merchandiser Budget'!D128),"""",""))&gt;LEN(IF(_xlfn.ISFORMULA('#_Merchandiser Budget'!D128),_xlfn.FORMULATEXT('#_Merchandiser Budget'!D128),'#_Merchandiser Budget'!D128))-LEN(SUBSTITUTE(IF(_xlfn.ISFORMULA('#_Merchandiser Budget'!D128),_xlfn.FORMULATEXT('#_Merchandiser Budget'!D128),'#_Merchandiser Budget'!D128),"""","")),TRUE,FALSE),"HardQuoteMsg",IF(LEN(IF(_xlfn.ISFORMULA('Merchandiser Budget'!D128),_xlfn.FORMULATEXT('Merchandiser Budget'!D128),'Merchandiser Budget'!D128))-LEN(SUBSTITUTE(IF(_xlfn.ISFORMULA('Merchandiser Budget'!D128),_xlfn.FORMULATEXT('Merchandiser Budget'!D128),'Merchandiser Budget'!D128),"$",""))&lt;0.5*(LEN(IF(_xlfn.ISFORMULA('#_Merchandiser Budget'!D128),_xlfn.FORMULATEXT('#_Merchandiser Budget'!D128),'#_Merchandiser Budget'!D128))-LEN(SUBSTITUTE(IF(_xlfn.ISFORMULA('#_Merchandiser Budget'!D128),_xlfn.FORMULATEXT('#_Merchandiser Budget'!D128),'#_Merchandiser Budget'!D128),"$",""))),TRUE,FALSE),"MissingAbsMsg",TRUE,"PerfectMsg")</f>
        <v/>
      </c>
      <c r="E128" s="239"/>
      <c r="F128" s="239"/>
      <c r="G128" s="239"/>
      <c r="H128" s="239"/>
    </row>
    <row r="129" spans="2:8" x14ac:dyDescent="0.15">
      <c r="C129" s="165">
        <v>0</v>
      </c>
      <c r="D129" s="239" t="str">
        <f ca="1">_xlfn.IFS(ISBLANK('Merchandiser Budget'!D129),"",IF(NOT(ISNA('#_Merchandiser Budget'!D129)),IF(ISNA('Merchandiser Budget'!D129),TRUE,FALSE),FALSE),"StuNAMsg",IF(AND(ISNA('#_Merchandiser Budget'!D129),ISNA('Merchandiser Budget'!D129)),TRUE,FALSE),"PerfectMsg",IF(NOT(ISERROR('#_Merchandiser Budget'!D129)),IF(ISERROR('Merchandiser Budget'!D129),TRUE,FALSE),FALSE),"StuErrorMsg",IF(TYPE('#_Merchandiser Budget'!D129)&lt;&gt;TYPE('Merchandiser Budget'!D129),TRUE,FALSE),"WrongTypeMsg",IF(_xlfn.ISFORMULA('#_Merchandiser Budget'!D129),IF(NOT(_xlfn.ISFORMULA('Merchandiser Budget'!D129)),TRUE),FALSE),"MissingFormulaMsg",IF(NOT(AND(ISNUMBER(FIND("[",_xlfn.FORMULATEXT('#_Merchandiser Budget'!D129))),ISNUMBER(FIND("!",_xlfn.FORMULATEXT('#_Merchandiser Budget'!D129))))),AND(ISNUMBER(FIND("[",_xlfn.FORMULATEXT('Merchandiser Budget'!D129))),ISNUMBER(FIND("!",_xlfn.FORMULATEXT('Merchandiser Budget'!D129)))),FALSE),"ExternalRefsMsg",IF(ISNUMBER('#_Merchandiser Budget'!D129),IF(ABS('#_Merchandiser Budget'!D129-'Merchandiser Budget'!D129)&gt;0.00001,TRUE,FALSE),IF('#_Merchandiser Budget'!D129&lt;&gt;'Merchandiser Budget'!D129,TRUE,FALSE)),IF(ISNUMBER('#_Merchandiser Budget'!D129),IF('#_Merchandiser Budget'!D129&gt;'Merchandiser Budget'!D129,"TooLow","TooHigh"),"WrongAnswer"),NOT(_xlfn.ISFORMULA('#_Merchandiser Budget'!D129)),"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Budget'!D129),_xlfn.FORMULATEXT('Merchandiser Budget'!D129),'Merchandiser Budget'!D129),"9","#"),"8","#"),"7","#"),"6","#"),"5","#"),"4","#"),"3","#"),"2","#"),"1","#"),"0","#"),"$",""),"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Budget'!D129),_xlfn.FORMULATEXT('Merchandiser Budget'!D129),'Merchandiser Budget'!D129),"9","#"),"8","#"),"7","#"),"6","#"),"5","#"),"4","#"),"3","#"),"2","#"),"1","#"),"0","#"),"$",""),"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Budget'!D129),_xlfn.FORMULATEXT('#_Merchandiser Budget'!D129),'#_Merchandiser Budget'!D129),"9","#"),"8","#"),"7","#"),"6","#"),"5","#"),"4","#"),"3","#"),"2","#"),"1","#"),"0","#"),"$",""),"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Budget'!D129),_xlfn.FORMULATEXT('#_Merchandiser Budget'!D129),'#_Merchandiser Budget'!D129),"9","#"),"8","#"),"7","#"),"6","#"),"5","#"),"4","#"),"3","#"),"2","#"),"1","#"),"0","#"),"$","")," ",""),",","@"),"&gt;","@"),"&lt;","@"),"=","@"),")","@"),"(","@"),"^","@"),"/","@"),"+","@"),"*","@"),"-","@"),"@#","")))/2,TRUE,FALSE),"HardCodeMsg",IF(LEN(IF(_xlfn.ISFORMULA('Merchandiser Budget'!D129),_xlfn.FORMULATEXT('Merchandiser Budget'!D129),'Merchandiser Budget'!D129))-LEN(SUBSTITUTE(IF(_xlfn.ISFORMULA('Merchandiser Budget'!D129),_xlfn.FORMULATEXT('Merchandiser Budget'!D129),'Merchandiser Budget'!D129),"""",""))&gt;LEN(IF(_xlfn.ISFORMULA('#_Merchandiser Budget'!D129),_xlfn.FORMULATEXT('#_Merchandiser Budget'!D129),'#_Merchandiser Budget'!D129))-LEN(SUBSTITUTE(IF(_xlfn.ISFORMULA('#_Merchandiser Budget'!D129),_xlfn.FORMULATEXT('#_Merchandiser Budget'!D129),'#_Merchandiser Budget'!D129),"""","")),TRUE,FALSE),"HardQuoteMsg",IF(LEN(IF(_xlfn.ISFORMULA('Merchandiser Budget'!D129),_xlfn.FORMULATEXT('Merchandiser Budget'!D129),'Merchandiser Budget'!D129))-LEN(SUBSTITUTE(IF(_xlfn.ISFORMULA('Merchandiser Budget'!D129),_xlfn.FORMULATEXT('Merchandiser Budget'!D129),'Merchandiser Budget'!D129),"$",""))&lt;0.5*(LEN(IF(_xlfn.ISFORMULA('#_Merchandiser Budget'!D129),_xlfn.FORMULATEXT('#_Merchandiser Budget'!D129),'#_Merchandiser Budget'!D129))-LEN(SUBSTITUTE(IF(_xlfn.ISFORMULA('#_Merchandiser Budget'!D129),_xlfn.FORMULATEXT('#_Merchandiser Budget'!D129),'#_Merchandiser Budget'!D129),"$",""))),TRUE,FALSE),"MissingAbsMsg",TRUE,"PerfectMsg")</f>
        <v/>
      </c>
      <c r="E129" s="239"/>
      <c r="F129" s="239"/>
      <c r="G129" s="239"/>
      <c r="H129" s="239"/>
    </row>
    <row r="130" spans="2:8" x14ac:dyDescent="0.15">
      <c r="C130" s="165">
        <v>0</v>
      </c>
      <c r="D130" s="239" t="str">
        <f ca="1">_xlfn.IFS(ISBLANK('Merchandiser Budget'!D130),"",IF(NOT(ISNA('#_Merchandiser Budget'!D130)),IF(ISNA('Merchandiser Budget'!D130),TRUE,FALSE),FALSE),"StuNAMsg",IF(AND(ISNA('#_Merchandiser Budget'!D130),ISNA('Merchandiser Budget'!D130)),TRUE,FALSE),"PerfectMsg",IF(NOT(ISERROR('#_Merchandiser Budget'!D130)),IF(ISERROR('Merchandiser Budget'!D130),TRUE,FALSE),FALSE),"StuErrorMsg",IF(TYPE('#_Merchandiser Budget'!D130)&lt;&gt;TYPE('Merchandiser Budget'!D130),TRUE,FALSE),"WrongTypeMsg",IF(_xlfn.ISFORMULA('#_Merchandiser Budget'!D130),IF(NOT(_xlfn.ISFORMULA('Merchandiser Budget'!D130)),TRUE),FALSE),"MissingFormulaMsg",IF(NOT(AND(ISNUMBER(FIND("[",_xlfn.FORMULATEXT('#_Merchandiser Budget'!D130))),ISNUMBER(FIND("!",_xlfn.FORMULATEXT('#_Merchandiser Budget'!D130))))),AND(ISNUMBER(FIND("[",_xlfn.FORMULATEXT('Merchandiser Budget'!D130))),ISNUMBER(FIND("!",_xlfn.FORMULATEXT('Merchandiser Budget'!D130)))),FALSE),"ExternalRefsMsg",IF(ISNUMBER('#_Merchandiser Budget'!D130),IF(ABS('#_Merchandiser Budget'!D130-'Merchandiser Budget'!D130)&gt;0.00001,TRUE,FALSE),IF('#_Merchandiser Budget'!D130&lt;&gt;'Merchandiser Budget'!D130,TRUE,FALSE)),IF(ISNUMBER('#_Merchandiser Budget'!D130),IF('#_Merchandiser Budget'!D130&gt;'Merchandiser Budget'!D130,"TooLow","TooHigh"),"WrongAnswer"),NOT(_xlfn.ISFORMULA('#_Merchandiser Budget'!D130)),"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Budget'!D130),_xlfn.FORMULATEXT('Merchandiser Budget'!D130),'Merchandiser Budget'!D130),"9","#"),"8","#"),"7","#"),"6","#"),"5","#"),"4","#"),"3","#"),"2","#"),"1","#"),"0","#"),"$",""),"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Budget'!D130),_xlfn.FORMULATEXT('Merchandiser Budget'!D130),'Merchandiser Budget'!D130),"9","#"),"8","#"),"7","#"),"6","#"),"5","#"),"4","#"),"3","#"),"2","#"),"1","#"),"0","#"),"$",""),"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Budget'!D130),_xlfn.FORMULATEXT('#_Merchandiser Budget'!D130),'#_Merchandiser Budget'!D130),"9","#"),"8","#"),"7","#"),"6","#"),"5","#"),"4","#"),"3","#"),"2","#"),"1","#"),"0","#"),"$",""),"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Budget'!D130),_xlfn.FORMULATEXT('#_Merchandiser Budget'!D130),'#_Merchandiser Budget'!D130),"9","#"),"8","#"),"7","#"),"6","#"),"5","#"),"4","#"),"3","#"),"2","#"),"1","#"),"0","#"),"$","")," ",""),",","@"),"&gt;","@"),"&lt;","@"),"=","@"),")","@"),"(","@"),"^","@"),"/","@"),"+","@"),"*","@"),"-","@"),"@#","")))/2,TRUE,FALSE),"HardCodeMsg",IF(LEN(IF(_xlfn.ISFORMULA('Merchandiser Budget'!D130),_xlfn.FORMULATEXT('Merchandiser Budget'!D130),'Merchandiser Budget'!D130))-LEN(SUBSTITUTE(IF(_xlfn.ISFORMULA('Merchandiser Budget'!D130),_xlfn.FORMULATEXT('Merchandiser Budget'!D130),'Merchandiser Budget'!D130),"""",""))&gt;LEN(IF(_xlfn.ISFORMULA('#_Merchandiser Budget'!D130),_xlfn.FORMULATEXT('#_Merchandiser Budget'!D130),'#_Merchandiser Budget'!D130))-LEN(SUBSTITUTE(IF(_xlfn.ISFORMULA('#_Merchandiser Budget'!D130),_xlfn.FORMULATEXT('#_Merchandiser Budget'!D130),'#_Merchandiser Budget'!D130),"""","")),TRUE,FALSE),"HardQuoteMsg",IF(LEN(IF(_xlfn.ISFORMULA('Merchandiser Budget'!D130),_xlfn.FORMULATEXT('Merchandiser Budget'!D130),'Merchandiser Budget'!D130))-LEN(SUBSTITUTE(IF(_xlfn.ISFORMULA('Merchandiser Budget'!D130),_xlfn.FORMULATEXT('Merchandiser Budget'!D130),'Merchandiser Budget'!D130),"$",""))&lt;0.5*(LEN(IF(_xlfn.ISFORMULA('#_Merchandiser Budget'!D130),_xlfn.FORMULATEXT('#_Merchandiser Budget'!D130),'#_Merchandiser Budget'!D130))-LEN(SUBSTITUTE(IF(_xlfn.ISFORMULA('#_Merchandiser Budget'!D130),_xlfn.FORMULATEXT('#_Merchandiser Budget'!D130),'#_Merchandiser Budget'!D130),"$",""))),TRUE,FALSE),"MissingAbsMsg",TRUE,"PerfectMsg")</f>
        <v/>
      </c>
      <c r="E130" s="239"/>
      <c r="F130" s="239"/>
      <c r="G130" s="239"/>
      <c r="H130" s="239"/>
    </row>
    <row r="132" spans="2:8" x14ac:dyDescent="0.15">
      <c r="C132" s="167">
        <v>0</v>
      </c>
      <c r="E132" s="165">
        <v>0</v>
      </c>
      <c r="F132" s="165">
        <v>0</v>
      </c>
      <c r="G132" s="167">
        <v>0</v>
      </c>
      <c r="H132" s="167">
        <v>0</v>
      </c>
    </row>
    <row r="133" spans="2:8" x14ac:dyDescent="0.15">
      <c r="C133" s="165">
        <v>0</v>
      </c>
      <c r="G133" s="239" t="str">
        <f ca="1">_xlfn.IFS(ISBLANK('Merchandiser Budget'!G133),"",IF(NOT(ISNA('#_Merchandiser Budget'!G133)),IF(ISNA('Merchandiser Budget'!G133),TRUE,FALSE),FALSE),"StuNAMsg",IF(AND(ISNA('#_Merchandiser Budget'!G133),ISNA('Merchandiser Budget'!G133)),TRUE,FALSE),"PerfectMsg",IF(NOT(ISERROR('#_Merchandiser Budget'!G133)),IF(ISERROR('Merchandiser Budget'!G133),TRUE,FALSE),FALSE),"StuErrorMsg",IF(TYPE('#_Merchandiser Budget'!G133)&lt;&gt;TYPE('Merchandiser Budget'!G133),TRUE,FALSE),"WrongTypeMsg",IF(_xlfn.ISFORMULA('#_Merchandiser Budget'!G133),IF(NOT(_xlfn.ISFORMULA('Merchandiser Budget'!G133)),TRUE),FALSE),"MissingFormulaMsg",IF(NOT(AND(ISNUMBER(FIND("[",_xlfn.FORMULATEXT('#_Merchandiser Budget'!G133))),ISNUMBER(FIND("!",_xlfn.FORMULATEXT('#_Merchandiser Budget'!G133))))),AND(ISNUMBER(FIND("[",_xlfn.FORMULATEXT('Merchandiser Budget'!G133))),ISNUMBER(FIND("!",_xlfn.FORMULATEXT('Merchandiser Budget'!G133)))),FALSE),"ExternalRefsMsg",IF(ISNUMBER('#_Merchandiser Budget'!G133),IF(ABS('#_Merchandiser Budget'!G133-'Merchandiser Budget'!G133)&gt;0.00001,TRUE,FALSE),IF('#_Merchandiser Budget'!G133&lt;&gt;'Merchandiser Budget'!G133,TRUE,FALSE)),IF(ISNUMBER('#_Merchandiser Budget'!G133),IF('#_Merchandiser Budget'!G133&gt;'Merchandiser Budget'!G133,"TooLow","TooHigh"),"WrongAnswer"),NOT(_xlfn.ISFORMULA('#_Merchandiser Budget'!G133)),"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Budget'!G133),_xlfn.FORMULATEXT('Merchandiser Budget'!G133),'Merchandiser Budget'!G133),"9","#"),"8","#"),"7","#"),"6","#"),"5","#"),"4","#"),"3","#"),"2","#"),"1","#"),"0","#"),"$",""),"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Budget'!G133),_xlfn.FORMULATEXT('Merchandiser Budget'!G133),'Merchandiser Budget'!G133),"9","#"),"8","#"),"7","#"),"6","#"),"5","#"),"4","#"),"3","#"),"2","#"),"1","#"),"0","#"),"$",""),"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Budget'!G133),_xlfn.FORMULATEXT('#_Merchandiser Budget'!G133),'#_Merchandiser Budget'!G133),"9","#"),"8","#"),"7","#"),"6","#"),"5","#"),"4","#"),"3","#"),"2","#"),"1","#"),"0","#"),"$",""),"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Budget'!G133),_xlfn.FORMULATEXT('#_Merchandiser Budget'!G133),'#_Merchandiser Budget'!G133),"9","#"),"8","#"),"7","#"),"6","#"),"5","#"),"4","#"),"3","#"),"2","#"),"1","#"),"0","#"),"$","")," ",""),",","@"),"&gt;","@"),"&lt;","@"),"=","@"),")","@"),"(","@"),"^","@"),"/","@"),"+","@"),"*","@"),"-","@"),"@#","")))/2,TRUE,FALSE),"HardCodeMsg",IF(LEN(IF(_xlfn.ISFORMULA('Merchandiser Budget'!G133),_xlfn.FORMULATEXT('Merchandiser Budget'!G133),'Merchandiser Budget'!G133))-LEN(SUBSTITUTE(IF(_xlfn.ISFORMULA('Merchandiser Budget'!G133),_xlfn.FORMULATEXT('Merchandiser Budget'!G133),'Merchandiser Budget'!G133),"""",""))&gt;LEN(IF(_xlfn.ISFORMULA('#_Merchandiser Budget'!G133),_xlfn.FORMULATEXT('#_Merchandiser Budget'!G133),'#_Merchandiser Budget'!G133))-LEN(SUBSTITUTE(IF(_xlfn.ISFORMULA('#_Merchandiser Budget'!G133),_xlfn.FORMULATEXT('#_Merchandiser Budget'!G133),'#_Merchandiser Budget'!G133),"""","")),TRUE,FALSE),"HardQuoteMsg",IF(LEN(IF(_xlfn.ISFORMULA('Merchandiser Budget'!G133),_xlfn.FORMULATEXT('Merchandiser Budget'!G133),'Merchandiser Budget'!G133))-LEN(SUBSTITUTE(IF(_xlfn.ISFORMULA('Merchandiser Budget'!G133),_xlfn.FORMULATEXT('Merchandiser Budget'!G133),'Merchandiser Budget'!G133),"$",""))&lt;0.5*(LEN(IF(_xlfn.ISFORMULA('#_Merchandiser Budget'!G133),_xlfn.FORMULATEXT('#_Merchandiser Budget'!G133),'#_Merchandiser Budget'!G133))-LEN(SUBSTITUTE(IF(_xlfn.ISFORMULA('#_Merchandiser Budget'!G133),_xlfn.FORMULATEXT('#_Merchandiser Budget'!G133),'#_Merchandiser Budget'!G133),"$",""))),TRUE,FALSE),"MissingAbsMsg",TRUE,"PerfectMsg")</f>
        <v/>
      </c>
      <c r="H133" s="239" t="str">
        <f ca="1">_xlfn.IFS(ISBLANK('Merchandiser Budget'!H133),"",IF(NOT(ISNA('#_Merchandiser Budget'!H133)),IF(ISNA('Merchandiser Budget'!H133),TRUE,FALSE),FALSE),"StuNAMsg",IF(AND(ISNA('#_Merchandiser Budget'!H133),ISNA('Merchandiser Budget'!H133)),TRUE,FALSE),"PerfectMsg",IF(NOT(ISERROR('#_Merchandiser Budget'!H133)),IF(ISERROR('Merchandiser Budget'!H133),TRUE,FALSE),FALSE),"StuErrorMsg",IF(TYPE('#_Merchandiser Budget'!H133)&lt;&gt;TYPE('Merchandiser Budget'!H133),TRUE,FALSE),"WrongTypeMsg",IF(_xlfn.ISFORMULA('#_Merchandiser Budget'!H133),IF(NOT(_xlfn.ISFORMULA('Merchandiser Budget'!H133)),TRUE),FALSE),"MissingFormulaMsg",IF(NOT(AND(ISNUMBER(FIND("[",_xlfn.FORMULATEXT('#_Merchandiser Budget'!H133))),ISNUMBER(FIND("!",_xlfn.FORMULATEXT('#_Merchandiser Budget'!H133))))),AND(ISNUMBER(FIND("[",_xlfn.FORMULATEXT('Merchandiser Budget'!H133))),ISNUMBER(FIND("!",_xlfn.FORMULATEXT('Merchandiser Budget'!H133)))),FALSE),"ExternalRefsMsg",IF(ISNUMBER('#_Merchandiser Budget'!H133),IF(ABS('#_Merchandiser Budget'!H133-'Merchandiser Budget'!H133)&gt;0.00001,TRUE,FALSE),IF('#_Merchandiser Budget'!H133&lt;&gt;'Merchandiser Budget'!H133,TRUE,FALSE)),IF(ISNUMBER('#_Merchandiser Budget'!H133),IF('#_Merchandiser Budget'!H133&gt;'Merchandiser Budget'!H133,"TooLow","TooHigh"),"WrongAnswer"),NOT(_xlfn.ISFORMULA('#_Merchandiser Budget'!H133)),"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Budget'!H133),_xlfn.FORMULATEXT('Merchandiser Budget'!H133),'Merchandiser Budget'!H133),"9","#"),"8","#"),"7","#"),"6","#"),"5","#"),"4","#"),"3","#"),"2","#"),"1","#"),"0","#"),"$",""),"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Budget'!H133),_xlfn.FORMULATEXT('Merchandiser Budget'!H133),'Merchandiser Budget'!H133),"9","#"),"8","#"),"7","#"),"6","#"),"5","#"),"4","#"),"3","#"),"2","#"),"1","#"),"0","#"),"$",""),"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Budget'!H133),_xlfn.FORMULATEXT('#_Merchandiser Budget'!H133),'#_Merchandiser Budget'!H133),"9","#"),"8","#"),"7","#"),"6","#"),"5","#"),"4","#"),"3","#"),"2","#"),"1","#"),"0","#"),"$",""),"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Budget'!H133),_xlfn.FORMULATEXT('#_Merchandiser Budget'!H133),'#_Merchandiser Budget'!H133),"9","#"),"8","#"),"7","#"),"6","#"),"5","#"),"4","#"),"3","#"),"2","#"),"1","#"),"0","#"),"$","")," ",""),",","@"),"&gt;","@"),"&lt;","@"),"=","@"),")","@"),"(","@"),"^","@"),"/","@"),"+","@"),"*","@"),"-","@"),"@#","")))/2,TRUE,FALSE),"HardCodeMsg",IF(LEN(IF(_xlfn.ISFORMULA('Merchandiser Budget'!H133),_xlfn.FORMULATEXT('Merchandiser Budget'!H133),'Merchandiser Budget'!H133))-LEN(SUBSTITUTE(IF(_xlfn.ISFORMULA('Merchandiser Budget'!H133),_xlfn.FORMULATEXT('Merchandiser Budget'!H133),'Merchandiser Budget'!H133),"""",""))&gt;LEN(IF(_xlfn.ISFORMULA('#_Merchandiser Budget'!H133),_xlfn.FORMULATEXT('#_Merchandiser Budget'!H133),'#_Merchandiser Budget'!H133))-LEN(SUBSTITUTE(IF(_xlfn.ISFORMULA('#_Merchandiser Budget'!H133),_xlfn.FORMULATEXT('#_Merchandiser Budget'!H133),'#_Merchandiser Budget'!H133),"""","")),TRUE,FALSE),"HardQuoteMsg",IF(LEN(IF(_xlfn.ISFORMULA('Merchandiser Budget'!H133),_xlfn.FORMULATEXT('Merchandiser Budget'!H133),'Merchandiser Budget'!H133))-LEN(SUBSTITUTE(IF(_xlfn.ISFORMULA('Merchandiser Budget'!H133),_xlfn.FORMULATEXT('Merchandiser Budget'!H133),'Merchandiser Budget'!H133),"$",""))&lt;0.5*(LEN(IF(_xlfn.ISFORMULA('#_Merchandiser Budget'!H133),_xlfn.FORMULATEXT('#_Merchandiser Budget'!H133),'#_Merchandiser Budget'!H133))-LEN(SUBSTITUTE(IF(_xlfn.ISFORMULA('#_Merchandiser Budget'!H133),_xlfn.FORMULATEXT('#_Merchandiser Budget'!H133),'#_Merchandiser Budget'!H133),"$",""))),TRUE,FALSE),"MissingAbsMsg",TRUE,"PerfectMsg")</f>
        <v/>
      </c>
    </row>
    <row r="134" spans="2:8" x14ac:dyDescent="0.15">
      <c r="C134" s="165">
        <v>0</v>
      </c>
      <c r="G134" s="239" t="str">
        <f ca="1">_xlfn.IFS(ISBLANK('Merchandiser Budget'!G134),"",IF(NOT(ISNA('#_Merchandiser Budget'!G134)),IF(ISNA('Merchandiser Budget'!G134),TRUE,FALSE),FALSE),"StuNAMsg",IF(AND(ISNA('#_Merchandiser Budget'!G134),ISNA('Merchandiser Budget'!G134)),TRUE,FALSE),"PerfectMsg",IF(NOT(ISERROR('#_Merchandiser Budget'!G134)),IF(ISERROR('Merchandiser Budget'!G134),TRUE,FALSE),FALSE),"StuErrorMsg",IF(TYPE('#_Merchandiser Budget'!G134)&lt;&gt;TYPE('Merchandiser Budget'!G134),TRUE,FALSE),"WrongTypeMsg",IF(_xlfn.ISFORMULA('#_Merchandiser Budget'!G134),IF(NOT(_xlfn.ISFORMULA('Merchandiser Budget'!G134)),TRUE),FALSE),"MissingFormulaMsg",IF(NOT(AND(ISNUMBER(FIND("[",_xlfn.FORMULATEXT('#_Merchandiser Budget'!G134))),ISNUMBER(FIND("!",_xlfn.FORMULATEXT('#_Merchandiser Budget'!G134))))),AND(ISNUMBER(FIND("[",_xlfn.FORMULATEXT('Merchandiser Budget'!G134))),ISNUMBER(FIND("!",_xlfn.FORMULATEXT('Merchandiser Budget'!G134)))),FALSE),"ExternalRefsMsg",IF(ISNUMBER('#_Merchandiser Budget'!G134),IF(ABS('#_Merchandiser Budget'!G134-'Merchandiser Budget'!G134)&gt;0.00001,TRUE,FALSE),IF('#_Merchandiser Budget'!G134&lt;&gt;'Merchandiser Budget'!G134,TRUE,FALSE)),IF(ISNUMBER('#_Merchandiser Budget'!G134),IF('#_Merchandiser Budget'!G134&gt;'Merchandiser Budget'!G134,"TooLow","TooHigh"),"WrongAnswer"),NOT(_xlfn.ISFORMULA('#_Merchandiser Budget'!G134)),"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Budget'!G134),_xlfn.FORMULATEXT('Merchandiser Budget'!G134),'Merchandiser Budget'!G134),"9","#"),"8","#"),"7","#"),"6","#"),"5","#"),"4","#"),"3","#"),"2","#"),"1","#"),"0","#"),"$",""),"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Budget'!G134),_xlfn.FORMULATEXT('Merchandiser Budget'!G134),'Merchandiser Budget'!G134),"9","#"),"8","#"),"7","#"),"6","#"),"5","#"),"4","#"),"3","#"),"2","#"),"1","#"),"0","#"),"$",""),"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Budget'!G134),_xlfn.FORMULATEXT('#_Merchandiser Budget'!G134),'#_Merchandiser Budget'!G134),"9","#"),"8","#"),"7","#"),"6","#"),"5","#"),"4","#"),"3","#"),"2","#"),"1","#"),"0","#"),"$",""),"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Budget'!G134),_xlfn.FORMULATEXT('#_Merchandiser Budget'!G134),'#_Merchandiser Budget'!G134),"9","#"),"8","#"),"7","#"),"6","#"),"5","#"),"4","#"),"3","#"),"2","#"),"1","#"),"0","#"),"$","")," ",""),",","@"),"&gt;","@"),"&lt;","@"),"=","@"),")","@"),"(","@"),"^","@"),"/","@"),"+","@"),"*","@"),"-","@"),"@#","")))/2,TRUE,FALSE),"HardCodeMsg",IF(LEN(IF(_xlfn.ISFORMULA('Merchandiser Budget'!G134),_xlfn.FORMULATEXT('Merchandiser Budget'!G134),'Merchandiser Budget'!G134))-LEN(SUBSTITUTE(IF(_xlfn.ISFORMULA('Merchandiser Budget'!G134),_xlfn.FORMULATEXT('Merchandiser Budget'!G134),'Merchandiser Budget'!G134),"""",""))&gt;LEN(IF(_xlfn.ISFORMULA('#_Merchandiser Budget'!G134),_xlfn.FORMULATEXT('#_Merchandiser Budget'!G134),'#_Merchandiser Budget'!G134))-LEN(SUBSTITUTE(IF(_xlfn.ISFORMULA('#_Merchandiser Budget'!G134),_xlfn.FORMULATEXT('#_Merchandiser Budget'!G134),'#_Merchandiser Budget'!G134),"""","")),TRUE,FALSE),"HardQuoteMsg",IF(LEN(IF(_xlfn.ISFORMULA('Merchandiser Budget'!G134),_xlfn.FORMULATEXT('Merchandiser Budget'!G134),'Merchandiser Budget'!G134))-LEN(SUBSTITUTE(IF(_xlfn.ISFORMULA('Merchandiser Budget'!G134),_xlfn.FORMULATEXT('Merchandiser Budget'!G134),'Merchandiser Budget'!G134),"$",""))&lt;0.5*(LEN(IF(_xlfn.ISFORMULA('#_Merchandiser Budget'!G134),_xlfn.FORMULATEXT('#_Merchandiser Budget'!G134),'#_Merchandiser Budget'!G134))-LEN(SUBSTITUTE(IF(_xlfn.ISFORMULA('#_Merchandiser Budget'!G134),_xlfn.FORMULATEXT('#_Merchandiser Budget'!G134),'#_Merchandiser Budget'!G134),"$",""))),TRUE,FALSE),"MissingAbsMsg",TRUE,"PerfectMsg")</f>
        <v/>
      </c>
      <c r="H134" s="239" t="str">
        <f ca="1">_xlfn.IFS(ISBLANK('Merchandiser Budget'!H134),"",IF(NOT(ISNA('#_Merchandiser Budget'!H134)),IF(ISNA('Merchandiser Budget'!H134),TRUE,FALSE),FALSE),"StuNAMsg",IF(AND(ISNA('#_Merchandiser Budget'!H134),ISNA('Merchandiser Budget'!H134)),TRUE,FALSE),"PerfectMsg",IF(NOT(ISERROR('#_Merchandiser Budget'!H134)),IF(ISERROR('Merchandiser Budget'!H134),TRUE,FALSE),FALSE),"StuErrorMsg",IF(TYPE('#_Merchandiser Budget'!H134)&lt;&gt;TYPE('Merchandiser Budget'!H134),TRUE,FALSE),"WrongTypeMsg",IF(_xlfn.ISFORMULA('#_Merchandiser Budget'!H134),IF(NOT(_xlfn.ISFORMULA('Merchandiser Budget'!H134)),TRUE),FALSE),"MissingFormulaMsg",IF(NOT(AND(ISNUMBER(FIND("[",_xlfn.FORMULATEXT('#_Merchandiser Budget'!H134))),ISNUMBER(FIND("!",_xlfn.FORMULATEXT('#_Merchandiser Budget'!H134))))),AND(ISNUMBER(FIND("[",_xlfn.FORMULATEXT('Merchandiser Budget'!H134))),ISNUMBER(FIND("!",_xlfn.FORMULATEXT('Merchandiser Budget'!H134)))),FALSE),"ExternalRefsMsg",IF(ISNUMBER('#_Merchandiser Budget'!H134),IF(ABS('#_Merchandiser Budget'!H134-'Merchandiser Budget'!H134)&gt;0.00001,TRUE,FALSE),IF('#_Merchandiser Budget'!H134&lt;&gt;'Merchandiser Budget'!H134,TRUE,FALSE)),IF(ISNUMBER('#_Merchandiser Budget'!H134),IF('#_Merchandiser Budget'!H134&gt;'Merchandiser Budget'!H134,"TooLow","TooHigh"),"WrongAnswer"),NOT(_xlfn.ISFORMULA('#_Merchandiser Budget'!H134)),"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Budget'!H134),_xlfn.FORMULATEXT('Merchandiser Budget'!H134),'Merchandiser Budget'!H134),"9","#"),"8","#"),"7","#"),"6","#"),"5","#"),"4","#"),"3","#"),"2","#"),"1","#"),"0","#"),"$",""),"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Budget'!H134),_xlfn.FORMULATEXT('Merchandiser Budget'!H134),'Merchandiser Budget'!H134),"9","#"),"8","#"),"7","#"),"6","#"),"5","#"),"4","#"),"3","#"),"2","#"),"1","#"),"0","#"),"$",""),"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Budget'!H134),_xlfn.FORMULATEXT('#_Merchandiser Budget'!H134),'#_Merchandiser Budget'!H134),"9","#"),"8","#"),"7","#"),"6","#"),"5","#"),"4","#"),"3","#"),"2","#"),"1","#"),"0","#"),"$",""),"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Budget'!H134),_xlfn.FORMULATEXT('#_Merchandiser Budget'!H134),'#_Merchandiser Budget'!H134),"9","#"),"8","#"),"7","#"),"6","#"),"5","#"),"4","#"),"3","#"),"2","#"),"1","#"),"0","#"),"$","")," ",""),",","@"),"&gt;","@"),"&lt;","@"),"=","@"),")","@"),"(","@"),"^","@"),"/","@"),"+","@"),"*","@"),"-","@"),"@#","")))/2,TRUE,FALSE),"HardCodeMsg",IF(LEN(IF(_xlfn.ISFORMULA('Merchandiser Budget'!H134),_xlfn.FORMULATEXT('Merchandiser Budget'!H134),'Merchandiser Budget'!H134))-LEN(SUBSTITUTE(IF(_xlfn.ISFORMULA('Merchandiser Budget'!H134),_xlfn.FORMULATEXT('Merchandiser Budget'!H134),'Merchandiser Budget'!H134),"""",""))&gt;LEN(IF(_xlfn.ISFORMULA('#_Merchandiser Budget'!H134),_xlfn.FORMULATEXT('#_Merchandiser Budget'!H134),'#_Merchandiser Budget'!H134))-LEN(SUBSTITUTE(IF(_xlfn.ISFORMULA('#_Merchandiser Budget'!H134),_xlfn.FORMULATEXT('#_Merchandiser Budget'!H134),'#_Merchandiser Budget'!H134),"""","")),TRUE,FALSE),"HardQuoteMsg",IF(LEN(IF(_xlfn.ISFORMULA('Merchandiser Budget'!H134),_xlfn.FORMULATEXT('Merchandiser Budget'!H134),'Merchandiser Budget'!H134))-LEN(SUBSTITUTE(IF(_xlfn.ISFORMULA('Merchandiser Budget'!H134),_xlfn.FORMULATEXT('Merchandiser Budget'!H134),'Merchandiser Budget'!H134),"$",""))&lt;0.5*(LEN(IF(_xlfn.ISFORMULA('#_Merchandiser Budget'!H134),_xlfn.FORMULATEXT('#_Merchandiser Budget'!H134),'#_Merchandiser Budget'!H134))-LEN(SUBSTITUTE(IF(_xlfn.ISFORMULA('#_Merchandiser Budget'!H134),_xlfn.FORMULATEXT('#_Merchandiser Budget'!H134),'#_Merchandiser Budget'!H134),"$",""))),TRUE,FALSE),"MissingAbsMsg",TRUE,"PerfectMsg")</f>
        <v/>
      </c>
    </row>
    <row r="135" spans="2:8" x14ac:dyDescent="0.15">
      <c r="C135" s="165">
        <v>0</v>
      </c>
      <c r="G135" s="239" t="str">
        <f ca="1">_xlfn.IFS(ISBLANK('Merchandiser Budget'!G135),"",IF(NOT(ISNA('#_Merchandiser Budget'!G135)),IF(ISNA('Merchandiser Budget'!G135),TRUE,FALSE),FALSE),"StuNAMsg",IF(AND(ISNA('#_Merchandiser Budget'!G135),ISNA('Merchandiser Budget'!G135)),TRUE,FALSE),"PerfectMsg",IF(NOT(ISERROR('#_Merchandiser Budget'!G135)),IF(ISERROR('Merchandiser Budget'!G135),TRUE,FALSE),FALSE),"StuErrorMsg",IF(TYPE('#_Merchandiser Budget'!G135)&lt;&gt;TYPE('Merchandiser Budget'!G135),TRUE,FALSE),"WrongTypeMsg",IF(_xlfn.ISFORMULA('#_Merchandiser Budget'!G135),IF(NOT(_xlfn.ISFORMULA('Merchandiser Budget'!G135)),TRUE),FALSE),"MissingFormulaMsg",IF(NOT(AND(ISNUMBER(FIND("[",_xlfn.FORMULATEXT('#_Merchandiser Budget'!G135))),ISNUMBER(FIND("!",_xlfn.FORMULATEXT('#_Merchandiser Budget'!G135))))),AND(ISNUMBER(FIND("[",_xlfn.FORMULATEXT('Merchandiser Budget'!G135))),ISNUMBER(FIND("!",_xlfn.FORMULATEXT('Merchandiser Budget'!G135)))),FALSE),"ExternalRefsMsg",IF(ISNUMBER('#_Merchandiser Budget'!G135),IF(ABS('#_Merchandiser Budget'!G135-'Merchandiser Budget'!G135)&gt;0.00001,TRUE,FALSE),IF('#_Merchandiser Budget'!G135&lt;&gt;'Merchandiser Budget'!G135,TRUE,FALSE)),IF(ISNUMBER('#_Merchandiser Budget'!G135),IF('#_Merchandiser Budget'!G135&gt;'Merchandiser Budget'!G135,"TooLow","TooHigh"),"WrongAnswer"),NOT(_xlfn.ISFORMULA('#_Merchandiser Budget'!G135)),"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Budget'!G135),_xlfn.FORMULATEXT('Merchandiser Budget'!G135),'Merchandiser Budget'!G135),"9","#"),"8","#"),"7","#"),"6","#"),"5","#"),"4","#"),"3","#"),"2","#"),"1","#"),"0","#"),"$",""),"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Budget'!G135),_xlfn.FORMULATEXT('Merchandiser Budget'!G135),'Merchandiser Budget'!G135),"9","#"),"8","#"),"7","#"),"6","#"),"5","#"),"4","#"),"3","#"),"2","#"),"1","#"),"0","#"),"$",""),"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Budget'!G135),_xlfn.FORMULATEXT('#_Merchandiser Budget'!G135),'#_Merchandiser Budget'!G135),"9","#"),"8","#"),"7","#"),"6","#"),"5","#"),"4","#"),"3","#"),"2","#"),"1","#"),"0","#"),"$",""),"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Budget'!G135),_xlfn.FORMULATEXT('#_Merchandiser Budget'!G135),'#_Merchandiser Budget'!G135),"9","#"),"8","#"),"7","#"),"6","#"),"5","#"),"4","#"),"3","#"),"2","#"),"1","#"),"0","#"),"$","")," ",""),",","@"),"&gt;","@"),"&lt;","@"),"=","@"),")","@"),"(","@"),"^","@"),"/","@"),"+","@"),"*","@"),"-","@"),"@#","")))/2,TRUE,FALSE),"HardCodeMsg",IF(LEN(IF(_xlfn.ISFORMULA('Merchandiser Budget'!G135),_xlfn.FORMULATEXT('Merchandiser Budget'!G135),'Merchandiser Budget'!G135))-LEN(SUBSTITUTE(IF(_xlfn.ISFORMULA('Merchandiser Budget'!G135),_xlfn.FORMULATEXT('Merchandiser Budget'!G135),'Merchandiser Budget'!G135),"""",""))&gt;LEN(IF(_xlfn.ISFORMULA('#_Merchandiser Budget'!G135),_xlfn.FORMULATEXT('#_Merchandiser Budget'!G135),'#_Merchandiser Budget'!G135))-LEN(SUBSTITUTE(IF(_xlfn.ISFORMULA('#_Merchandiser Budget'!G135),_xlfn.FORMULATEXT('#_Merchandiser Budget'!G135),'#_Merchandiser Budget'!G135),"""","")),TRUE,FALSE),"HardQuoteMsg",IF(LEN(IF(_xlfn.ISFORMULA('Merchandiser Budget'!G135),_xlfn.FORMULATEXT('Merchandiser Budget'!G135),'Merchandiser Budget'!G135))-LEN(SUBSTITUTE(IF(_xlfn.ISFORMULA('Merchandiser Budget'!G135),_xlfn.FORMULATEXT('Merchandiser Budget'!G135),'Merchandiser Budget'!G135),"$",""))&lt;0.5*(LEN(IF(_xlfn.ISFORMULA('#_Merchandiser Budget'!G135),_xlfn.FORMULATEXT('#_Merchandiser Budget'!G135),'#_Merchandiser Budget'!G135))-LEN(SUBSTITUTE(IF(_xlfn.ISFORMULA('#_Merchandiser Budget'!G135),_xlfn.FORMULATEXT('#_Merchandiser Budget'!G135),'#_Merchandiser Budget'!G135),"$",""))),TRUE,FALSE),"MissingAbsMsg",TRUE,"PerfectMsg")</f>
        <v/>
      </c>
      <c r="H135" s="239" t="str">
        <f ca="1">_xlfn.IFS(ISBLANK('Merchandiser Budget'!H135),"",IF(NOT(ISNA('#_Merchandiser Budget'!H135)),IF(ISNA('Merchandiser Budget'!H135),TRUE,FALSE),FALSE),"StuNAMsg",IF(AND(ISNA('#_Merchandiser Budget'!H135),ISNA('Merchandiser Budget'!H135)),TRUE,FALSE),"PerfectMsg",IF(NOT(ISERROR('#_Merchandiser Budget'!H135)),IF(ISERROR('Merchandiser Budget'!H135),TRUE,FALSE),FALSE),"StuErrorMsg",IF(TYPE('#_Merchandiser Budget'!H135)&lt;&gt;TYPE('Merchandiser Budget'!H135),TRUE,FALSE),"WrongTypeMsg",IF(_xlfn.ISFORMULA('#_Merchandiser Budget'!H135),IF(NOT(_xlfn.ISFORMULA('Merchandiser Budget'!H135)),TRUE),FALSE),"MissingFormulaMsg",IF(NOT(AND(ISNUMBER(FIND("[",_xlfn.FORMULATEXT('#_Merchandiser Budget'!H135))),ISNUMBER(FIND("!",_xlfn.FORMULATEXT('#_Merchandiser Budget'!H135))))),AND(ISNUMBER(FIND("[",_xlfn.FORMULATEXT('Merchandiser Budget'!H135))),ISNUMBER(FIND("!",_xlfn.FORMULATEXT('Merchandiser Budget'!H135)))),FALSE),"ExternalRefsMsg",IF(ISNUMBER('#_Merchandiser Budget'!H135),IF(ABS('#_Merchandiser Budget'!H135-'Merchandiser Budget'!H135)&gt;0.00001,TRUE,FALSE),IF('#_Merchandiser Budget'!H135&lt;&gt;'Merchandiser Budget'!H135,TRUE,FALSE)),IF(ISNUMBER('#_Merchandiser Budget'!H135),IF('#_Merchandiser Budget'!H135&gt;'Merchandiser Budget'!H135,"TooLow","TooHigh"),"WrongAnswer"),NOT(_xlfn.ISFORMULA('#_Merchandiser Budget'!H135)),"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Budget'!H135),_xlfn.FORMULATEXT('Merchandiser Budget'!H135),'Merchandiser Budget'!H135),"9","#"),"8","#"),"7","#"),"6","#"),"5","#"),"4","#"),"3","#"),"2","#"),"1","#"),"0","#"),"$",""),"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Budget'!H135),_xlfn.FORMULATEXT('Merchandiser Budget'!H135),'Merchandiser Budget'!H135),"9","#"),"8","#"),"7","#"),"6","#"),"5","#"),"4","#"),"3","#"),"2","#"),"1","#"),"0","#"),"$",""),"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Budget'!H135),_xlfn.FORMULATEXT('#_Merchandiser Budget'!H135),'#_Merchandiser Budget'!H135),"9","#"),"8","#"),"7","#"),"6","#"),"5","#"),"4","#"),"3","#"),"2","#"),"1","#"),"0","#"),"$",""),"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Budget'!H135),_xlfn.FORMULATEXT('#_Merchandiser Budget'!H135),'#_Merchandiser Budget'!H135),"9","#"),"8","#"),"7","#"),"6","#"),"5","#"),"4","#"),"3","#"),"2","#"),"1","#"),"0","#"),"$","")," ",""),",","@"),"&gt;","@"),"&lt;","@"),"=","@"),")","@"),"(","@"),"^","@"),"/","@"),"+","@"),"*","@"),"-","@"),"@#","")))/2,TRUE,FALSE),"HardCodeMsg",IF(LEN(IF(_xlfn.ISFORMULA('Merchandiser Budget'!H135),_xlfn.FORMULATEXT('Merchandiser Budget'!H135),'Merchandiser Budget'!H135))-LEN(SUBSTITUTE(IF(_xlfn.ISFORMULA('Merchandiser Budget'!H135),_xlfn.FORMULATEXT('Merchandiser Budget'!H135),'Merchandiser Budget'!H135),"""",""))&gt;LEN(IF(_xlfn.ISFORMULA('#_Merchandiser Budget'!H135),_xlfn.FORMULATEXT('#_Merchandiser Budget'!H135),'#_Merchandiser Budget'!H135))-LEN(SUBSTITUTE(IF(_xlfn.ISFORMULA('#_Merchandiser Budget'!H135),_xlfn.FORMULATEXT('#_Merchandiser Budget'!H135),'#_Merchandiser Budget'!H135),"""","")),TRUE,FALSE),"HardQuoteMsg",IF(LEN(IF(_xlfn.ISFORMULA('Merchandiser Budget'!H135),_xlfn.FORMULATEXT('Merchandiser Budget'!H135),'Merchandiser Budget'!H135))-LEN(SUBSTITUTE(IF(_xlfn.ISFORMULA('Merchandiser Budget'!H135),_xlfn.FORMULATEXT('Merchandiser Budget'!H135),'Merchandiser Budget'!H135),"$",""))&lt;0.5*(LEN(IF(_xlfn.ISFORMULA('#_Merchandiser Budget'!H135),_xlfn.FORMULATEXT('#_Merchandiser Budget'!H135),'#_Merchandiser Budget'!H135))-LEN(SUBSTITUTE(IF(_xlfn.ISFORMULA('#_Merchandiser Budget'!H135),_xlfn.FORMULATEXT('#_Merchandiser Budget'!H135),'#_Merchandiser Budget'!H135),"$",""))),TRUE,FALSE),"MissingAbsMsg",TRUE,"PerfectMsg")</f>
        <v/>
      </c>
    </row>
    <row r="136" spans="2:8" x14ac:dyDescent="0.15">
      <c r="C136" s="168">
        <v>0</v>
      </c>
      <c r="G136" s="239" t="str">
        <f ca="1">_xlfn.IFS(ISBLANK('Merchandiser Budget'!G136),"",IF(NOT(ISNA('#_Merchandiser Budget'!G136)),IF(ISNA('Merchandiser Budget'!G136),TRUE,FALSE),FALSE),"StuNAMsg",IF(AND(ISNA('#_Merchandiser Budget'!G136),ISNA('Merchandiser Budget'!G136)),TRUE,FALSE),"PerfectMsg",IF(NOT(ISERROR('#_Merchandiser Budget'!G136)),IF(ISERROR('Merchandiser Budget'!G136),TRUE,FALSE),FALSE),"StuErrorMsg",IF(TYPE('#_Merchandiser Budget'!G136)&lt;&gt;TYPE('Merchandiser Budget'!G136),TRUE,FALSE),"WrongTypeMsg",IF(_xlfn.ISFORMULA('#_Merchandiser Budget'!G136),IF(NOT(_xlfn.ISFORMULA('Merchandiser Budget'!G136)),TRUE),FALSE),"MissingFormulaMsg",IF(NOT(AND(ISNUMBER(FIND("[",_xlfn.FORMULATEXT('#_Merchandiser Budget'!G136))),ISNUMBER(FIND("!",_xlfn.FORMULATEXT('#_Merchandiser Budget'!G136))))),AND(ISNUMBER(FIND("[",_xlfn.FORMULATEXT('Merchandiser Budget'!G136))),ISNUMBER(FIND("!",_xlfn.FORMULATEXT('Merchandiser Budget'!G136)))),FALSE),"ExternalRefsMsg",IF(ISNUMBER('#_Merchandiser Budget'!G136),IF(ABS('#_Merchandiser Budget'!G136-'Merchandiser Budget'!G136)&gt;0.00001,TRUE,FALSE),IF('#_Merchandiser Budget'!G136&lt;&gt;'Merchandiser Budget'!G136,TRUE,FALSE)),IF(ISNUMBER('#_Merchandiser Budget'!G136),IF('#_Merchandiser Budget'!G136&gt;'Merchandiser Budget'!G136,"TooLow","TooHigh"),"WrongAnswer"),NOT(_xlfn.ISFORMULA('#_Merchandiser Budget'!G136)),"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Budget'!G136),_xlfn.FORMULATEXT('Merchandiser Budget'!G136),'Merchandiser Budget'!G136),"9","#"),"8","#"),"7","#"),"6","#"),"5","#"),"4","#"),"3","#"),"2","#"),"1","#"),"0","#"),"$",""),"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Budget'!G136),_xlfn.FORMULATEXT('Merchandiser Budget'!G136),'Merchandiser Budget'!G136),"9","#"),"8","#"),"7","#"),"6","#"),"5","#"),"4","#"),"3","#"),"2","#"),"1","#"),"0","#"),"$",""),"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Budget'!G136),_xlfn.FORMULATEXT('#_Merchandiser Budget'!G136),'#_Merchandiser Budget'!G136),"9","#"),"8","#"),"7","#"),"6","#"),"5","#"),"4","#"),"3","#"),"2","#"),"1","#"),"0","#"),"$",""),"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Budget'!G136),_xlfn.FORMULATEXT('#_Merchandiser Budget'!G136),'#_Merchandiser Budget'!G136),"9","#"),"8","#"),"7","#"),"6","#"),"5","#"),"4","#"),"3","#"),"2","#"),"1","#"),"0","#"),"$","")," ",""),",","@"),"&gt;","@"),"&lt;","@"),"=","@"),")","@"),"(","@"),"^","@"),"/","@"),"+","@"),"*","@"),"-","@"),"@#","")))/2,TRUE,FALSE),"HardCodeMsg",IF(LEN(IF(_xlfn.ISFORMULA('Merchandiser Budget'!G136),_xlfn.FORMULATEXT('Merchandiser Budget'!G136),'Merchandiser Budget'!G136))-LEN(SUBSTITUTE(IF(_xlfn.ISFORMULA('Merchandiser Budget'!G136),_xlfn.FORMULATEXT('Merchandiser Budget'!G136),'Merchandiser Budget'!G136),"""",""))&gt;LEN(IF(_xlfn.ISFORMULA('#_Merchandiser Budget'!G136),_xlfn.FORMULATEXT('#_Merchandiser Budget'!G136),'#_Merchandiser Budget'!G136))-LEN(SUBSTITUTE(IF(_xlfn.ISFORMULA('#_Merchandiser Budget'!G136),_xlfn.FORMULATEXT('#_Merchandiser Budget'!G136),'#_Merchandiser Budget'!G136),"""","")),TRUE,FALSE),"HardQuoteMsg",IF(LEN(IF(_xlfn.ISFORMULA('Merchandiser Budget'!G136),_xlfn.FORMULATEXT('Merchandiser Budget'!G136),'Merchandiser Budget'!G136))-LEN(SUBSTITUTE(IF(_xlfn.ISFORMULA('Merchandiser Budget'!G136),_xlfn.FORMULATEXT('Merchandiser Budget'!G136),'Merchandiser Budget'!G136),"$",""))&lt;0.5*(LEN(IF(_xlfn.ISFORMULA('#_Merchandiser Budget'!G136),_xlfn.FORMULATEXT('#_Merchandiser Budget'!G136),'#_Merchandiser Budget'!G136))-LEN(SUBSTITUTE(IF(_xlfn.ISFORMULA('#_Merchandiser Budget'!G136),_xlfn.FORMULATEXT('#_Merchandiser Budget'!G136),'#_Merchandiser Budget'!G136),"$",""))),TRUE,FALSE),"MissingAbsMsg",TRUE,"PerfectMsg")</f>
        <v/>
      </c>
      <c r="H136" s="239" t="str">
        <f ca="1">_xlfn.IFS(ISBLANK('Merchandiser Budget'!H136),"",IF(NOT(ISNA('#_Merchandiser Budget'!H136)),IF(ISNA('Merchandiser Budget'!H136),TRUE,FALSE),FALSE),"StuNAMsg",IF(AND(ISNA('#_Merchandiser Budget'!H136),ISNA('Merchandiser Budget'!H136)),TRUE,FALSE),"PerfectMsg",IF(NOT(ISERROR('#_Merchandiser Budget'!H136)),IF(ISERROR('Merchandiser Budget'!H136),TRUE,FALSE),FALSE),"StuErrorMsg",IF(TYPE('#_Merchandiser Budget'!H136)&lt;&gt;TYPE('Merchandiser Budget'!H136),TRUE,FALSE),"WrongTypeMsg",IF(_xlfn.ISFORMULA('#_Merchandiser Budget'!H136),IF(NOT(_xlfn.ISFORMULA('Merchandiser Budget'!H136)),TRUE),FALSE),"MissingFormulaMsg",IF(NOT(AND(ISNUMBER(FIND("[",_xlfn.FORMULATEXT('#_Merchandiser Budget'!H136))),ISNUMBER(FIND("!",_xlfn.FORMULATEXT('#_Merchandiser Budget'!H136))))),AND(ISNUMBER(FIND("[",_xlfn.FORMULATEXT('Merchandiser Budget'!H136))),ISNUMBER(FIND("!",_xlfn.FORMULATEXT('Merchandiser Budget'!H136)))),FALSE),"ExternalRefsMsg",IF(ISNUMBER('#_Merchandiser Budget'!H136),IF(ABS('#_Merchandiser Budget'!H136-'Merchandiser Budget'!H136)&gt;0.00001,TRUE,FALSE),IF('#_Merchandiser Budget'!H136&lt;&gt;'Merchandiser Budget'!H136,TRUE,FALSE)),IF(ISNUMBER('#_Merchandiser Budget'!H136),IF('#_Merchandiser Budget'!H136&gt;'Merchandiser Budget'!H136,"TooLow","TooHigh"),"WrongAnswer"),NOT(_xlfn.ISFORMULA('#_Merchandiser Budget'!H136)),"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Budget'!H136),_xlfn.FORMULATEXT('Merchandiser Budget'!H136),'Merchandiser Budget'!H136),"9","#"),"8","#"),"7","#"),"6","#"),"5","#"),"4","#"),"3","#"),"2","#"),"1","#"),"0","#"),"$",""),"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Budget'!H136),_xlfn.FORMULATEXT('Merchandiser Budget'!H136),'Merchandiser Budget'!H136),"9","#"),"8","#"),"7","#"),"6","#"),"5","#"),"4","#"),"3","#"),"2","#"),"1","#"),"0","#"),"$",""),"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Budget'!H136),_xlfn.FORMULATEXT('#_Merchandiser Budget'!H136),'#_Merchandiser Budget'!H136),"9","#"),"8","#"),"7","#"),"6","#"),"5","#"),"4","#"),"3","#"),"2","#"),"1","#"),"0","#"),"$",""),"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Budget'!H136),_xlfn.FORMULATEXT('#_Merchandiser Budget'!H136),'#_Merchandiser Budget'!H136),"9","#"),"8","#"),"7","#"),"6","#"),"5","#"),"4","#"),"3","#"),"2","#"),"1","#"),"0","#"),"$","")," ",""),",","@"),"&gt;","@"),"&lt;","@"),"=","@"),")","@"),"(","@"),"^","@"),"/","@"),"+","@"),"*","@"),"-","@"),"@#","")))/2,TRUE,FALSE),"HardCodeMsg",IF(LEN(IF(_xlfn.ISFORMULA('Merchandiser Budget'!H136),_xlfn.FORMULATEXT('Merchandiser Budget'!H136),'Merchandiser Budget'!H136))-LEN(SUBSTITUTE(IF(_xlfn.ISFORMULA('Merchandiser Budget'!H136),_xlfn.FORMULATEXT('Merchandiser Budget'!H136),'Merchandiser Budget'!H136),"""",""))&gt;LEN(IF(_xlfn.ISFORMULA('#_Merchandiser Budget'!H136),_xlfn.FORMULATEXT('#_Merchandiser Budget'!H136),'#_Merchandiser Budget'!H136))-LEN(SUBSTITUTE(IF(_xlfn.ISFORMULA('#_Merchandiser Budget'!H136),_xlfn.FORMULATEXT('#_Merchandiser Budget'!H136),'#_Merchandiser Budget'!H136),"""","")),TRUE,FALSE),"HardQuoteMsg",IF(LEN(IF(_xlfn.ISFORMULA('Merchandiser Budget'!H136),_xlfn.FORMULATEXT('Merchandiser Budget'!H136),'Merchandiser Budget'!H136))-LEN(SUBSTITUTE(IF(_xlfn.ISFORMULA('Merchandiser Budget'!H136),_xlfn.FORMULATEXT('Merchandiser Budget'!H136),'Merchandiser Budget'!H136),"$",""))&lt;0.5*(LEN(IF(_xlfn.ISFORMULA('#_Merchandiser Budget'!H136),_xlfn.FORMULATEXT('#_Merchandiser Budget'!H136),'#_Merchandiser Budget'!H136))-LEN(SUBSTITUTE(IF(_xlfn.ISFORMULA('#_Merchandiser Budget'!H136),_xlfn.FORMULATEXT('#_Merchandiser Budget'!H136),'#_Merchandiser Budget'!H136),"$",""))),TRUE,FALSE),"MissingAbsMsg",TRUE,"PerfectMsg")</f>
        <v/>
      </c>
    </row>
    <row r="139" spans="2:8" x14ac:dyDescent="0.15">
      <c r="B139" s="167">
        <v>0</v>
      </c>
    </row>
    <row r="141" spans="2:8" x14ac:dyDescent="0.15">
      <c r="C141" s="165">
        <v>0</v>
      </c>
    </row>
    <row r="142" spans="2:8" x14ac:dyDescent="0.15">
      <c r="C142" s="165">
        <v>0</v>
      </c>
    </row>
    <row r="144" spans="2:8" x14ac:dyDescent="0.15">
      <c r="C144" s="165">
        <v>0</v>
      </c>
      <c r="E144" s="165">
        <v>0</v>
      </c>
      <c r="F144" s="165">
        <v>0</v>
      </c>
      <c r="G144" s="248">
        <v>0</v>
      </c>
      <c r="H144" s="248">
        <v>0</v>
      </c>
    </row>
    <row r="145" spans="2:8" x14ac:dyDescent="0.15">
      <c r="C145" s="165">
        <v>0</v>
      </c>
      <c r="G145" s="239" t="str">
        <f ca="1">_xlfn.IFS(ISBLANK('Merchandiser Budget'!G145),"",IF(NOT(ISNA('#_Merchandiser Budget'!G145)),IF(ISNA('Merchandiser Budget'!G145),TRUE,FALSE),FALSE),"StuNAMsg",IF(AND(ISNA('#_Merchandiser Budget'!G145),ISNA('Merchandiser Budget'!G145)),TRUE,FALSE),"PerfectMsg",IF(NOT(ISERROR('#_Merchandiser Budget'!G145)),IF(ISERROR('Merchandiser Budget'!G145),TRUE,FALSE),FALSE),"StuErrorMsg",IF(TYPE('#_Merchandiser Budget'!G145)&lt;&gt;TYPE('Merchandiser Budget'!G145),TRUE,FALSE),"WrongTypeMsg",IF(_xlfn.ISFORMULA('#_Merchandiser Budget'!G145),IF(NOT(_xlfn.ISFORMULA('Merchandiser Budget'!G145)),TRUE),FALSE),"MissingFormulaMsg",IF(NOT(AND(ISNUMBER(FIND("[",_xlfn.FORMULATEXT('#_Merchandiser Budget'!G145))),ISNUMBER(FIND("!",_xlfn.FORMULATEXT('#_Merchandiser Budget'!G145))))),AND(ISNUMBER(FIND("[",_xlfn.FORMULATEXT('Merchandiser Budget'!G145))),ISNUMBER(FIND("!",_xlfn.FORMULATEXT('Merchandiser Budget'!G145)))),FALSE),"ExternalRefsMsg",IF(ISNUMBER('#_Merchandiser Budget'!G145),IF(ABS('#_Merchandiser Budget'!G145-'Merchandiser Budget'!G145)&gt;0.00001,TRUE,FALSE),IF('#_Merchandiser Budget'!G145&lt;&gt;'Merchandiser Budget'!G145,TRUE,FALSE)),IF(ISNUMBER('#_Merchandiser Budget'!G145),IF('#_Merchandiser Budget'!G145&gt;'Merchandiser Budget'!G145,"TooLow","TooHigh"),"WrongAnswer"),NOT(_xlfn.ISFORMULA('#_Merchandiser Budget'!G145)),"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Budget'!G145),_xlfn.FORMULATEXT('Merchandiser Budget'!G145),'Merchandiser Budget'!G145),"9","#"),"8","#"),"7","#"),"6","#"),"5","#"),"4","#"),"3","#"),"2","#"),"1","#"),"0","#"),"$",""),"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Budget'!G145),_xlfn.FORMULATEXT('Merchandiser Budget'!G145),'Merchandiser Budget'!G145),"9","#"),"8","#"),"7","#"),"6","#"),"5","#"),"4","#"),"3","#"),"2","#"),"1","#"),"0","#"),"$",""),"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Budget'!G145),_xlfn.FORMULATEXT('#_Merchandiser Budget'!G145),'#_Merchandiser Budget'!G145),"9","#"),"8","#"),"7","#"),"6","#"),"5","#"),"4","#"),"3","#"),"2","#"),"1","#"),"0","#"),"$",""),"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Budget'!G145),_xlfn.FORMULATEXT('#_Merchandiser Budget'!G145),'#_Merchandiser Budget'!G145),"9","#"),"8","#"),"7","#"),"6","#"),"5","#"),"4","#"),"3","#"),"2","#"),"1","#"),"0","#"),"$","")," ",""),",","@"),"&gt;","@"),"&lt;","@"),"=","@"),")","@"),"(","@"),"^","@"),"/","@"),"+","@"),"*","@"),"-","@"),"@#","")))/2,TRUE,FALSE),"HardCodeMsg",IF(LEN(IF(_xlfn.ISFORMULA('Merchandiser Budget'!G145),_xlfn.FORMULATEXT('Merchandiser Budget'!G145),'Merchandiser Budget'!G145))-LEN(SUBSTITUTE(IF(_xlfn.ISFORMULA('Merchandiser Budget'!G145),_xlfn.FORMULATEXT('Merchandiser Budget'!G145),'Merchandiser Budget'!G145),"""",""))&gt;LEN(IF(_xlfn.ISFORMULA('#_Merchandiser Budget'!G145),_xlfn.FORMULATEXT('#_Merchandiser Budget'!G145),'#_Merchandiser Budget'!G145))-LEN(SUBSTITUTE(IF(_xlfn.ISFORMULA('#_Merchandiser Budget'!G145),_xlfn.FORMULATEXT('#_Merchandiser Budget'!G145),'#_Merchandiser Budget'!G145),"""","")),TRUE,FALSE),"HardQuoteMsg",IF(LEN(IF(_xlfn.ISFORMULA('Merchandiser Budget'!G145),_xlfn.FORMULATEXT('Merchandiser Budget'!G145),'Merchandiser Budget'!G145))-LEN(SUBSTITUTE(IF(_xlfn.ISFORMULA('Merchandiser Budget'!G145),_xlfn.FORMULATEXT('Merchandiser Budget'!G145),'Merchandiser Budget'!G145),"$",""))&lt;0.5*(LEN(IF(_xlfn.ISFORMULA('#_Merchandiser Budget'!G145),_xlfn.FORMULATEXT('#_Merchandiser Budget'!G145),'#_Merchandiser Budget'!G145))-LEN(SUBSTITUTE(IF(_xlfn.ISFORMULA('#_Merchandiser Budget'!G145),_xlfn.FORMULATEXT('#_Merchandiser Budget'!G145),'#_Merchandiser Budget'!G145),"$",""))),TRUE,FALSE),"MissingAbsMsg",TRUE,"PerfectMsg")</f>
        <v/>
      </c>
      <c r="H145" s="239" t="str">
        <f ca="1">_xlfn.IFS(ISBLANK('Merchandiser Budget'!H145),"",IF(NOT(ISNA('#_Merchandiser Budget'!H145)),IF(ISNA('Merchandiser Budget'!H145),TRUE,FALSE),FALSE),"StuNAMsg",IF(AND(ISNA('#_Merchandiser Budget'!H145),ISNA('Merchandiser Budget'!H145)),TRUE,FALSE),"PerfectMsg",IF(NOT(ISERROR('#_Merchandiser Budget'!H145)),IF(ISERROR('Merchandiser Budget'!H145),TRUE,FALSE),FALSE),"StuErrorMsg",IF(TYPE('#_Merchandiser Budget'!H145)&lt;&gt;TYPE('Merchandiser Budget'!H145),TRUE,FALSE),"WrongTypeMsg",IF(_xlfn.ISFORMULA('#_Merchandiser Budget'!H145),IF(NOT(_xlfn.ISFORMULA('Merchandiser Budget'!H145)),TRUE),FALSE),"MissingFormulaMsg",IF(NOT(AND(ISNUMBER(FIND("[",_xlfn.FORMULATEXT('#_Merchandiser Budget'!H145))),ISNUMBER(FIND("!",_xlfn.FORMULATEXT('#_Merchandiser Budget'!H145))))),AND(ISNUMBER(FIND("[",_xlfn.FORMULATEXT('Merchandiser Budget'!H145))),ISNUMBER(FIND("!",_xlfn.FORMULATEXT('Merchandiser Budget'!H145)))),FALSE),"ExternalRefsMsg",IF(ISNUMBER('#_Merchandiser Budget'!H145),IF(ABS('#_Merchandiser Budget'!H145-'Merchandiser Budget'!H145)&gt;0.00001,TRUE,FALSE),IF('#_Merchandiser Budget'!H145&lt;&gt;'Merchandiser Budget'!H145,TRUE,FALSE)),IF(ISNUMBER('#_Merchandiser Budget'!H145),IF('#_Merchandiser Budget'!H145&gt;'Merchandiser Budget'!H145,"TooLow","TooHigh"),"WrongAnswer"),NOT(_xlfn.ISFORMULA('#_Merchandiser Budget'!H145)),"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Budget'!H145),_xlfn.FORMULATEXT('Merchandiser Budget'!H145),'Merchandiser Budget'!H145),"9","#"),"8","#"),"7","#"),"6","#"),"5","#"),"4","#"),"3","#"),"2","#"),"1","#"),"0","#"),"$",""),"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Budget'!H145),_xlfn.FORMULATEXT('Merchandiser Budget'!H145),'Merchandiser Budget'!H145),"9","#"),"8","#"),"7","#"),"6","#"),"5","#"),"4","#"),"3","#"),"2","#"),"1","#"),"0","#"),"$",""),"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Budget'!H145),_xlfn.FORMULATEXT('#_Merchandiser Budget'!H145),'#_Merchandiser Budget'!H145),"9","#"),"8","#"),"7","#"),"6","#"),"5","#"),"4","#"),"3","#"),"2","#"),"1","#"),"0","#"),"$",""),"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Budget'!H145),_xlfn.FORMULATEXT('#_Merchandiser Budget'!H145),'#_Merchandiser Budget'!H145),"9","#"),"8","#"),"7","#"),"6","#"),"5","#"),"4","#"),"3","#"),"2","#"),"1","#"),"0","#"),"$","")," ",""),",","@"),"&gt;","@"),"&lt;","@"),"=","@"),")","@"),"(","@"),"^","@"),"/","@"),"+","@"),"*","@"),"-","@"),"@#","")))/2,TRUE,FALSE),"HardCodeMsg",IF(LEN(IF(_xlfn.ISFORMULA('Merchandiser Budget'!H145),_xlfn.FORMULATEXT('Merchandiser Budget'!H145),'Merchandiser Budget'!H145))-LEN(SUBSTITUTE(IF(_xlfn.ISFORMULA('Merchandiser Budget'!H145),_xlfn.FORMULATEXT('Merchandiser Budget'!H145),'Merchandiser Budget'!H145),"""",""))&gt;LEN(IF(_xlfn.ISFORMULA('#_Merchandiser Budget'!H145),_xlfn.FORMULATEXT('#_Merchandiser Budget'!H145),'#_Merchandiser Budget'!H145))-LEN(SUBSTITUTE(IF(_xlfn.ISFORMULA('#_Merchandiser Budget'!H145),_xlfn.FORMULATEXT('#_Merchandiser Budget'!H145),'#_Merchandiser Budget'!H145),"""","")),TRUE,FALSE),"HardQuoteMsg",IF(LEN(IF(_xlfn.ISFORMULA('Merchandiser Budget'!H145),_xlfn.FORMULATEXT('Merchandiser Budget'!H145),'Merchandiser Budget'!H145))-LEN(SUBSTITUTE(IF(_xlfn.ISFORMULA('Merchandiser Budget'!H145),_xlfn.FORMULATEXT('Merchandiser Budget'!H145),'Merchandiser Budget'!H145),"$",""))&lt;0.5*(LEN(IF(_xlfn.ISFORMULA('#_Merchandiser Budget'!H145),_xlfn.FORMULATEXT('#_Merchandiser Budget'!H145),'#_Merchandiser Budget'!H145))-LEN(SUBSTITUTE(IF(_xlfn.ISFORMULA('#_Merchandiser Budget'!H145),_xlfn.FORMULATEXT('#_Merchandiser Budget'!H145),'#_Merchandiser Budget'!H145),"$",""))),TRUE,FALSE),"MissingAbsMsg",TRUE,"PerfectMsg")</f>
        <v/>
      </c>
    </row>
    <row r="148" spans="2:8" x14ac:dyDescent="0.15">
      <c r="B148" s="167">
        <v>0</v>
      </c>
    </row>
    <row r="149" spans="2:8" x14ac:dyDescent="0.15">
      <c r="B149" s="167"/>
      <c r="C149" s="165">
        <v>0</v>
      </c>
    </row>
    <row r="151" spans="2:8" x14ac:dyDescent="0.15">
      <c r="C151" s="165">
        <v>0</v>
      </c>
      <c r="E151" s="165">
        <v>0</v>
      </c>
      <c r="F151" s="165">
        <v>0</v>
      </c>
      <c r="G151" s="167">
        <v>0</v>
      </c>
      <c r="H151" s="167">
        <v>0</v>
      </c>
    </row>
    <row r="152" spans="2:8" x14ac:dyDescent="0.15">
      <c r="C152" s="165">
        <v>0</v>
      </c>
      <c r="G152" s="239" t="str">
        <f ca="1">_xlfn.IFS(ISBLANK('Merchandiser Budget'!G152),"",IF(NOT(ISNA('#_Merchandiser Budget'!G152)),IF(ISNA('Merchandiser Budget'!G152),TRUE,FALSE),FALSE),"StuNAMsg",IF(AND(ISNA('#_Merchandiser Budget'!G152),ISNA('Merchandiser Budget'!G152)),TRUE,FALSE),"PerfectMsg",IF(NOT(ISERROR('#_Merchandiser Budget'!G152)),IF(ISERROR('Merchandiser Budget'!G152),TRUE,FALSE),FALSE),"StuErrorMsg",IF(TYPE('#_Merchandiser Budget'!G152)&lt;&gt;TYPE('Merchandiser Budget'!G152),TRUE,FALSE),"WrongTypeMsg",IF(_xlfn.ISFORMULA('#_Merchandiser Budget'!G152),IF(NOT(_xlfn.ISFORMULA('Merchandiser Budget'!G152)),TRUE),FALSE),"MissingFormulaMsg",IF(NOT(AND(ISNUMBER(FIND("[",_xlfn.FORMULATEXT('#_Merchandiser Budget'!G152))),ISNUMBER(FIND("!",_xlfn.FORMULATEXT('#_Merchandiser Budget'!G152))))),AND(ISNUMBER(FIND("[",_xlfn.FORMULATEXT('Merchandiser Budget'!G152))),ISNUMBER(FIND("!",_xlfn.FORMULATEXT('Merchandiser Budget'!G152)))),FALSE),"ExternalRefsMsg",IF(ISNUMBER('#_Merchandiser Budget'!G152),IF(ABS('#_Merchandiser Budget'!G152-'Merchandiser Budget'!G152)&gt;0.00001,TRUE,FALSE),IF('#_Merchandiser Budget'!G152&lt;&gt;'Merchandiser Budget'!G152,TRUE,FALSE)),IF(ISNUMBER('#_Merchandiser Budget'!G152),IF('#_Merchandiser Budget'!G152&gt;'Merchandiser Budget'!G152,"TooLow","TooHigh"),"WrongAnswer"),NOT(_xlfn.ISFORMULA('#_Merchandiser Budget'!G152)),"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Budget'!G152),_xlfn.FORMULATEXT('Merchandiser Budget'!G152),'Merchandiser Budget'!G152),"9","#"),"8","#"),"7","#"),"6","#"),"5","#"),"4","#"),"3","#"),"2","#"),"1","#"),"0","#"),"$",""),"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Budget'!G152),_xlfn.FORMULATEXT('Merchandiser Budget'!G152),'Merchandiser Budget'!G152),"9","#"),"8","#"),"7","#"),"6","#"),"5","#"),"4","#"),"3","#"),"2","#"),"1","#"),"0","#"),"$",""),"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Budget'!G152),_xlfn.FORMULATEXT('#_Merchandiser Budget'!G152),'#_Merchandiser Budget'!G152),"9","#"),"8","#"),"7","#"),"6","#"),"5","#"),"4","#"),"3","#"),"2","#"),"1","#"),"0","#"),"$",""),"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Budget'!G152),_xlfn.FORMULATEXT('#_Merchandiser Budget'!G152),'#_Merchandiser Budget'!G152),"9","#"),"8","#"),"7","#"),"6","#"),"5","#"),"4","#"),"3","#"),"2","#"),"1","#"),"0","#"),"$","")," ",""),",","@"),"&gt;","@"),"&lt;","@"),"=","@"),")","@"),"(","@"),"^","@"),"/","@"),"+","@"),"*","@"),"-","@"),"@#","")))/2,TRUE,FALSE),"HardCodeMsg",IF(LEN(IF(_xlfn.ISFORMULA('Merchandiser Budget'!G152),_xlfn.FORMULATEXT('Merchandiser Budget'!G152),'Merchandiser Budget'!G152))-LEN(SUBSTITUTE(IF(_xlfn.ISFORMULA('Merchandiser Budget'!G152),_xlfn.FORMULATEXT('Merchandiser Budget'!G152),'Merchandiser Budget'!G152),"""",""))&gt;LEN(IF(_xlfn.ISFORMULA('#_Merchandiser Budget'!G152),_xlfn.FORMULATEXT('#_Merchandiser Budget'!G152),'#_Merchandiser Budget'!G152))-LEN(SUBSTITUTE(IF(_xlfn.ISFORMULA('#_Merchandiser Budget'!G152),_xlfn.FORMULATEXT('#_Merchandiser Budget'!G152),'#_Merchandiser Budget'!G152),"""","")),TRUE,FALSE),"HardQuoteMsg",IF(LEN(IF(_xlfn.ISFORMULA('Merchandiser Budget'!G152),_xlfn.FORMULATEXT('Merchandiser Budget'!G152),'Merchandiser Budget'!G152))-LEN(SUBSTITUTE(IF(_xlfn.ISFORMULA('Merchandiser Budget'!G152),_xlfn.FORMULATEXT('Merchandiser Budget'!G152),'Merchandiser Budget'!G152),"$",""))&lt;0.5*(LEN(IF(_xlfn.ISFORMULA('#_Merchandiser Budget'!G152),_xlfn.FORMULATEXT('#_Merchandiser Budget'!G152),'#_Merchandiser Budget'!G152))-LEN(SUBSTITUTE(IF(_xlfn.ISFORMULA('#_Merchandiser Budget'!G152),_xlfn.FORMULATEXT('#_Merchandiser Budget'!G152),'#_Merchandiser Budget'!G152),"$",""))),TRUE,FALSE),"MissingAbsMsg",TRUE,"PerfectMsg")</f>
        <v/>
      </c>
      <c r="H152" s="239" t="str">
        <f ca="1">_xlfn.IFS(ISBLANK('Merchandiser Budget'!H152),"",IF(NOT(ISNA('#_Merchandiser Budget'!H152)),IF(ISNA('Merchandiser Budget'!H152),TRUE,FALSE),FALSE),"StuNAMsg",IF(AND(ISNA('#_Merchandiser Budget'!H152),ISNA('Merchandiser Budget'!H152)),TRUE,FALSE),"PerfectMsg",IF(NOT(ISERROR('#_Merchandiser Budget'!H152)),IF(ISERROR('Merchandiser Budget'!H152),TRUE,FALSE),FALSE),"StuErrorMsg",IF(TYPE('#_Merchandiser Budget'!H152)&lt;&gt;TYPE('Merchandiser Budget'!H152),TRUE,FALSE),"WrongTypeMsg",IF(_xlfn.ISFORMULA('#_Merchandiser Budget'!H152),IF(NOT(_xlfn.ISFORMULA('Merchandiser Budget'!H152)),TRUE),FALSE),"MissingFormulaMsg",IF(NOT(AND(ISNUMBER(FIND("[",_xlfn.FORMULATEXT('#_Merchandiser Budget'!H152))),ISNUMBER(FIND("!",_xlfn.FORMULATEXT('#_Merchandiser Budget'!H152))))),AND(ISNUMBER(FIND("[",_xlfn.FORMULATEXT('Merchandiser Budget'!H152))),ISNUMBER(FIND("!",_xlfn.FORMULATEXT('Merchandiser Budget'!H152)))),FALSE),"ExternalRefsMsg",IF(ISNUMBER('#_Merchandiser Budget'!H152),IF(ABS('#_Merchandiser Budget'!H152-'Merchandiser Budget'!H152)&gt;0.00001,TRUE,FALSE),IF('#_Merchandiser Budget'!H152&lt;&gt;'Merchandiser Budget'!H152,TRUE,FALSE)),IF(ISNUMBER('#_Merchandiser Budget'!H152),IF('#_Merchandiser Budget'!H152&gt;'Merchandiser Budget'!H152,"TooLow","TooHigh"),"WrongAnswer"),NOT(_xlfn.ISFORMULA('#_Merchandiser Budget'!H152)),"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Budget'!H152),_xlfn.FORMULATEXT('Merchandiser Budget'!H152),'Merchandiser Budget'!H152),"9","#"),"8","#"),"7","#"),"6","#"),"5","#"),"4","#"),"3","#"),"2","#"),"1","#"),"0","#"),"$",""),"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Budget'!H152),_xlfn.FORMULATEXT('Merchandiser Budget'!H152),'Merchandiser Budget'!H152),"9","#"),"8","#"),"7","#"),"6","#"),"5","#"),"4","#"),"3","#"),"2","#"),"1","#"),"0","#"),"$",""),"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Budget'!H152),_xlfn.FORMULATEXT('#_Merchandiser Budget'!H152),'#_Merchandiser Budget'!H152),"9","#"),"8","#"),"7","#"),"6","#"),"5","#"),"4","#"),"3","#"),"2","#"),"1","#"),"0","#"),"$",""),"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Budget'!H152),_xlfn.FORMULATEXT('#_Merchandiser Budget'!H152),'#_Merchandiser Budget'!H152),"9","#"),"8","#"),"7","#"),"6","#"),"5","#"),"4","#"),"3","#"),"2","#"),"1","#"),"0","#"),"$","")," ",""),",","@"),"&gt;","@"),"&lt;","@"),"=","@"),")","@"),"(","@"),"^","@"),"/","@"),"+","@"),"*","@"),"-","@"),"@#","")))/2,TRUE,FALSE),"HardCodeMsg",IF(LEN(IF(_xlfn.ISFORMULA('Merchandiser Budget'!H152),_xlfn.FORMULATEXT('Merchandiser Budget'!H152),'Merchandiser Budget'!H152))-LEN(SUBSTITUTE(IF(_xlfn.ISFORMULA('Merchandiser Budget'!H152),_xlfn.FORMULATEXT('Merchandiser Budget'!H152),'Merchandiser Budget'!H152),"""",""))&gt;LEN(IF(_xlfn.ISFORMULA('#_Merchandiser Budget'!H152),_xlfn.FORMULATEXT('#_Merchandiser Budget'!H152),'#_Merchandiser Budget'!H152))-LEN(SUBSTITUTE(IF(_xlfn.ISFORMULA('#_Merchandiser Budget'!H152),_xlfn.FORMULATEXT('#_Merchandiser Budget'!H152),'#_Merchandiser Budget'!H152),"""","")),TRUE,FALSE),"HardQuoteMsg",IF(LEN(IF(_xlfn.ISFORMULA('Merchandiser Budget'!H152),_xlfn.FORMULATEXT('Merchandiser Budget'!H152),'Merchandiser Budget'!H152))-LEN(SUBSTITUTE(IF(_xlfn.ISFORMULA('Merchandiser Budget'!H152),_xlfn.FORMULATEXT('Merchandiser Budget'!H152),'Merchandiser Budget'!H152),"$",""))&lt;0.5*(LEN(IF(_xlfn.ISFORMULA('#_Merchandiser Budget'!H152),_xlfn.FORMULATEXT('#_Merchandiser Budget'!H152),'#_Merchandiser Budget'!H152))-LEN(SUBSTITUTE(IF(_xlfn.ISFORMULA('#_Merchandiser Budget'!H152),_xlfn.FORMULATEXT('#_Merchandiser Budget'!H152),'#_Merchandiser Budget'!H152),"$",""))),TRUE,FALSE),"MissingAbsMsg",TRUE,"PerfectMsg")</f>
        <v/>
      </c>
    </row>
    <row r="153" spans="2:8" x14ac:dyDescent="0.15">
      <c r="C153" s="165">
        <v>0</v>
      </c>
      <c r="G153" s="239" t="str">
        <f ca="1">_xlfn.IFS(ISBLANK('Merchandiser Budget'!G153),"",IF(NOT(ISNA('#_Merchandiser Budget'!G153)),IF(ISNA('Merchandiser Budget'!G153),TRUE,FALSE),FALSE),"StuNAMsg",IF(AND(ISNA('#_Merchandiser Budget'!G153),ISNA('Merchandiser Budget'!G153)),TRUE,FALSE),"PerfectMsg",IF(NOT(ISERROR('#_Merchandiser Budget'!G153)),IF(ISERROR('Merchandiser Budget'!G153),TRUE,FALSE),FALSE),"StuErrorMsg",IF(TYPE('#_Merchandiser Budget'!G153)&lt;&gt;TYPE('Merchandiser Budget'!G153),TRUE,FALSE),"WrongTypeMsg",IF(_xlfn.ISFORMULA('#_Merchandiser Budget'!G153),IF(NOT(_xlfn.ISFORMULA('Merchandiser Budget'!G153)),TRUE),FALSE),"MissingFormulaMsg",IF(NOT(AND(ISNUMBER(FIND("[",_xlfn.FORMULATEXT('#_Merchandiser Budget'!G153))),ISNUMBER(FIND("!",_xlfn.FORMULATEXT('#_Merchandiser Budget'!G153))))),AND(ISNUMBER(FIND("[",_xlfn.FORMULATEXT('Merchandiser Budget'!G153))),ISNUMBER(FIND("!",_xlfn.FORMULATEXT('Merchandiser Budget'!G153)))),FALSE),"ExternalRefsMsg",IF(ISNUMBER('#_Merchandiser Budget'!G153),IF(ABS('#_Merchandiser Budget'!G153-'Merchandiser Budget'!G153)&gt;0.00001,TRUE,FALSE),IF('#_Merchandiser Budget'!G153&lt;&gt;'Merchandiser Budget'!G153,TRUE,FALSE)),IF(ISNUMBER('#_Merchandiser Budget'!G153),IF('#_Merchandiser Budget'!G153&gt;'Merchandiser Budget'!G153,"TooLow","TooHigh"),"WrongAnswer"),NOT(_xlfn.ISFORMULA('#_Merchandiser Budget'!G153)),"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Budget'!G153),_xlfn.FORMULATEXT('Merchandiser Budget'!G153),'Merchandiser Budget'!G153),"9","#"),"8","#"),"7","#"),"6","#"),"5","#"),"4","#"),"3","#"),"2","#"),"1","#"),"0","#"),"$",""),"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Budget'!G153),_xlfn.FORMULATEXT('Merchandiser Budget'!G153),'Merchandiser Budget'!G153),"9","#"),"8","#"),"7","#"),"6","#"),"5","#"),"4","#"),"3","#"),"2","#"),"1","#"),"0","#"),"$",""),"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Budget'!G153),_xlfn.FORMULATEXT('#_Merchandiser Budget'!G153),'#_Merchandiser Budget'!G153),"9","#"),"8","#"),"7","#"),"6","#"),"5","#"),"4","#"),"3","#"),"2","#"),"1","#"),"0","#"),"$",""),"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Budget'!G153),_xlfn.FORMULATEXT('#_Merchandiser Budget'!G153),'#_Merchandiser Budget'!G153),"9","#"),"8","#"),"7","#"),"6","#"),"5","#"),"4","#"),"3","#"),"2","#"),"1","#"),"0","#"),"$","")," ",""),",","@"),"&gt;","@"),"&lt;","@"),"=","@"),")","@"),"(","@"),"^","@"),"/","@"),"+","@"),"*","@"),"-","@"),"@#","")))/2,TRUE,FALSE),"HardCodeMsg",IF(LEN(IF(_xlfn.ISFORMULA('Merchandiser Budget'!G153),_xlfn.FORMULATEXT('Merchandiser Budget'!G153),'Merchandiser Budget'!G153))-LEN(SUBSTITUTE(IF(_xlfn.ISFORMULA('Merchandiser Budget'!G153),_xlfn.FORMULATEXT('Merchandiser Budget'!G153),'Merchandiser Budget'!G153),"""",""))&gt;LEN(IF(_xlfn.ISFORMULA('#_Merchandiser Budget'!G153),_xlfn.FORMULATEXT('#_Merchandiser Budget'!G153),'#_Merchandiser Budget'!G153))-LEN(SUBSTITUTE(IF(_xlfn.ISFORMULA('#_Merchandiser Budget'!G153),_xlfn.FORMULATEXT('#_Merchandiser Budget'!G153),'#_Merchandiser Budget'!G153),"""","")),TRUE,FALSE),"HardQuoteMsg",IF(LEN(IF(_xlfn.ISFORMULA('Merchandiser Budget'!G153),_xlfn.FORMULATEXT('Merchandiser Budget'!G153),'Merchandiser Budget'!G153))-LEN(SUBSTITUTE(IF(_xlfn.ISFORMULA('Merchandiser Budget'!G153),_xlfn.FORMULATEXT('Merchandiser Budget'!G153),'Merchandiser Budget'!G153),"$",""))&lt;0.5*(LEN(IF(_xlfn.ISFORMULA('#_Merchandiser Budget'!G153),_xlfn.FORMULATEXT('#_Merchandiser Budget'!G153),'#_Merchandiser Budget'!G153))-LEN(SUBSTITUTE(IF(_xlfn.ISFORMULA('#_Merchandiser Budget'!G153),_xlfn.FORMULATEXT('#_Merchandiser Budget'!G153),'#_Merchandiser Budget'!G153),"$",""))),TRUE,FALSE),"MissingAbsMsg",TRUE,"PerfectMsg")</f>
        <v/>
      </c>
      <c r="H153" s="239" t="str">
        <f ca="1">_xlfn.IFS(ISBLANK('Merchandiser Budget'!H153),"",IF(NOT(ISNA('#_Merchandiser Budget'!H153)),IF(ISNA('Merchandiser Budget'!H153),TRUE,FALSE),FALSE),"StuNAMsg",IF(AND(ISNA('#_Merchandiser Budget'!H153),ISNA('Merchandiser Budget'!H153)),TRUE,FALSE),"PerfectMsg",IF(NOT(ISERROR('#_Merchandiser Budget'!H153)),IF(ISERROR('Merchandiser Budget'!H153),TRUE,FALSE),FALSE),"StuErrorMsg",IF(TYPE('#_Merchandiser Budget'!H153)&lt;&gt;TYPE('Merchandiser Budget'!H153),TRUE,FALSE),"WrongTypeMsg",IF(_xlfn.ISFORMULA('#_Merchandiser Budget'!H153),IF(NOT(_xlfn.ISFORMULA('Merchandiser Budget'!H153)),TRUE),FALSE),"MissingFormulaMsg",IF(NOT(AND(ISNUMBER(FIND("[",_xlfn.FORMULATEXT('#_Merchandiser Budget'!H153))),ISNUMBER(FIND("!",_xlfn.FORMULATEXT('#_Merchandiser Budget'!H153))))),AND(ISNUMBER(FIND("[",_xlfn.FORMULATEXT('Merchandiser Budget'!H153))),ISNUMBER(FIND("!",_xlfn.FORMULATEXT('Merchandiser Budget'!H153)))),FALSE),"ExternalRefsMsg",IF(ISNUMBER('#_Merchandiser Budget'!H153),IF(ABS('#_Merchandiser Budget'!H153-'Merchandiser Budget'!H153)&gt;0.00001,TRUE,FALSE),IF('#_Merchandiser Budget'!H153&lt;&gt;'Merchandiser Budget'!H153,TRUE,FALSE)),IF(ISNUMBER('#_Merchandiser Budget'!H153),IF('#_Merchandiser Budget'!H153&gt;'Merchandiser Budget'!H153,"TooLow","TooHigh"),"WrongAnswer"),NOT(_xlfn.ISFORMULA('#_Merchandiser Budget'!H153)),"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Budget'!H153),_xlfn.FORMULATEXT('Merchandiser Budget'!H153),'Merchandiser Budget'!H153),"9","#"),"8","#"),"7","#"),"6","#"),"5","#"),"4","#"),"3","#"),"2","#"),"1","#"),"0","#"),"$",""),"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Budget'!H153),_xlfn.FORMULATEXT('Merchandiser Budget'!H153),'Merchandiser Budget'!H153),"9","#"),"8","#"),"7","#"),"6","#"),"5","#"),"4","#"),"3","#"),"2","#"),"1","#"),"0","#"),"$",""),"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Budget'!H153),_xlfn.FORMULATEXT('#_Merchandiser Budget'!H153),'#_Merchandiser Budget'!H153),"9","#"),"8","#"),"7","#"),"6","#"),"5","#"),"4","#"),"3","#"),"2","#"),"1","#"),"0","#"),"$",""),"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Budget'!H153),_xlfn.FORMULATEXT('#_Merchandiser Budget'!H153),'#_Merchandiser Budget'!H153),"9","#"),"8","#"),"7","#"),"6","#"),"5","#"),"4","#"),"3","#"),"2","#"),"1","#"),"0","#"),"$","")," ",""),",","@"),"&gt;","@"),"&lt;","@"),"=","@"),")","@"),"(","@"),"^","@"),"/","@"),"+","@"),"*","@"),"-","@"),"@#","")))/2,TRUE,FALSE),"HardCodeMsg",IF(LEN(IF(_xlfn.ISFORMULA('Merchandiser Budget'!H153),_xlfn.FORMULATEXT('Merchandiser Budget'!H153),'Merchandiser Budget'!H153))-LEN(SUBSTITUTE(IF(_xlfn.ISFORMULA('Merchandiser Budget'!H153),_xlfn.FORMULATEXT('Merchandiser Budget'!H153),'Merchandiser Budget'!H153),"""",""))&gt;LEN(IF(_xlfn.ISFORMULA('#_Merchandiser Budget'!H153),_xlfn.FORMULATEXT('#_Merchandiser Budget'!H153),'#_Merchandiser Budget'!H153))-LEN(SUBSTITUTE(IF(_xlfn.ISFORMULA('#_Merchandiser Budget'!H153),_xlfn.FORMULATEXT('#_Merchandiser Budget'!H153),'#_Merchandiser Budget'!H153),"""","")),TRUE,FALSE),"HardQuoteMsg",IF(LEN(IF(_xlfn.ISFORMULA('Merchandiser Budget'!H153),_xlfn.FORMULATEXT('Merchandiser Budget'!H153),'Merchandiser Budget'!H153))-LEN(SUBSTITUTE(IF(_xlfn.ISFORMULA('Merchandiser Budget'!H153),_xlfn.FORMULATEXT('Merchandiser Budget'!H153),'Merchandiser Budget'!H153),"$",""))&lt;0.5*(LEN(IF(_xlfn.ISFORMULA('#_Merchandiser Budget'!H153),_xlfn.FORMULATEXT('#_Merchandiser Budget'!H153),'#_Merchandiser Budget'!H153))-LEN(SUBSTITUTE(IF(_xlfn.ISFORMULA('#_Merchandiser Budget'!H153),_xlfn.FORMULATEXT('#_Merchandiser Budget'!H153),'#_Merchandiser Budget'!H153),"$",""))),TRUE,FALSE),"MissingAbsMsg",TRUE,"PerfectMsg")</f>
        <v/>
      </c>
    </row>
    <row r="154" spans="2:8" x14ac:dyDescent="0.15">
      <c r="C154" s="165">
        <v>0</v>
      </c>
      <c r="G154" s="239" t="str">
        <f ca="1">_xlfn.IFS(ISBLANK('Merchandiser Budget'!G154),"",IF(NOT(ISNA('#_Merchandiser Budget'!G154)),IF(ISNA('Merchandiser Budget'!G154),TRUE,FALSE),FALSE),"StuNAMsg",IF(AND(ISNA('#_Merchandiser Budget'!G154),ISNA('Merchandiser Budget'!G154)),TRUE,FALSE),"PerfectMsg",IF(NOT(ISERROR('#_Merchandiser Budget'!G154)),IF(ISERROR('Merchandiser Budget'!G154),TRUE,FALSE),FALSE),"StuErrorMsg",IF(TYPE('#_Merchandiser Budget'!G154)&lt;&gt;TYPE('Merchandiser Budget'!G154),TRUE,FALSE),"WrongTypeMsg",IF(_xlfn.ISFORMULA('#_Merchandiser Budget'!G154),IF(NOT(_xlfn.ISFORMULA('Merchandiser Budget'!G154)),TRUE),FALSE),"MissingFormulaMsg",IF(NOT(AND(ISNUMBER(FIND("[",_xlfn.FORMULATEXT('#_Merchandiser Budget'!G154))),ISNUMBER(FIND("!",_xlfn.FORMULATEXT('#_Merchandiser Budget'!G154))))),AND(ISNUMBER(FIND("[",_xlfn.FORMULATEXT('Merchandiser Budget'!G154))),ISNUMBER(FIND("!",_xlfn.FORMULATEXT('Merchandiser Budget'!G154)))),FALSE),"ExternalRefsMsg",IF(ISNUMBER('#_Merchandiser Budget'!G154),IF(ABS('#_Merchandiser Budget'!G154-'Merchandiser Budget'!G154)&gt;0.00001,TRUE,FALSE),IF('#_Merchandiser Budget'!G154&lt;&gt;'Merchandiser Budget'!G154,TRUE,FALSE)),IF(ISNUMBER('#_Merchandiser Budget'!G154),IF('#_Merchandiser Budget'!G154&gt;'Merchandiser Budget'!G154,"TooLow","TooHigh"),"WrongAnswer"),NOT(_xlfn.ISFORMULA('#_Merchandiser Budget'!G154)),"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Budget'!G154),_xlfn.FORMULATEXT('Merchandiser Budget'!G154),'Merchandiser Budget'!G154),"9","#"),"8","#"),"7","#"),"6","#"),"5","#"),"4","#"),"3","#"),"2","#"),"1","#"),"0","#"),"$",""),"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Budget'!G154),_xlfn.FORMULATEXT('Merchandiser Budget'!G154),'Merchandiser Budget'!G154),"9","#"),"8","#"),"7","#"),"6","#"),"5","#"),"4","#"),"3","#"),"2","#"),"1","#"),"0","#"),"$",""),"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Budget'!G154),_xlfn.FORMULATEXT('#_Merchandiser Budget'!G154),'#_Merchandiser Budget'!G154),"9","#"),"8","#"),"7","#"),"6","#"),"5","#"),"4","#"),"3","#"),"2","#"),"1","#"),"0","#"),"$",""),"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Budget'!G154),_xlfn.FORMULATEXT('#_Merchandiser Budget'!G154),'#_Merchandiser Budget'!G154),"9","#"),"8","#"),"7","#"),"6","#"),"5","#"),"4","#"),"3","#"),"2","#"),"1","#"),"0","#"),"$","")," ",""),",","@"),"&gt;","@"),"&lt;","@"),"=","@"),")","@"),"(","@"),"^","@"),"/","@"),"+","@"),"*","@"),"-","@"),"@#","")))/2,TRUE,FALSE),"HardCodeMsg",IF(LEN(IF(_xlfn.ISFORMULA('Merchandiser Budget'!G154),_xlfn.FORMULATEXT('Merchandiser Budget'!G154),'Merchandiser Budget'!G154))-LEN(SUBSTITUTE(IF(_xlfn.ISFORMULA('Merchandiser Budget'!G154),_xlfn.FORMULATEXT('Merchandiser Budget'!G154),'Merchandiser Budget'!G154),"""",""))&gt;LEN(IF(_xlfn.ISFORMULA('#_Merchandiser Budget'!G154),_xlfn.FORMULATEXT('#_Merchandiser Budget'!G154),'#_Merchandiser Budget'!G154))-LEN(SUBSTITUTE(IF(_xlfn.ISFORMULA('#_Merchandiser Budget'!G154),_xlfn.FORMULATEXT('#_Merchandiser Budget'!G154),'#_Merchandiser Budget'!G154),"""","")),TRUE,FALSE),"HardQuoteMsg",IF(LEN(IF(_xlfn.ISFORMULA('Merchandiser Budget'!G154),_xlfn.FORMULATEXT('Merchandiser Budget'!G154),'Merchandiser Budget'!G154))-LEN(SUBSTITUTE(IF(_xlfn.ISFORMULA('Merchandiser Budget'!G154),_xlfn.FORMULATEXT('Merchandiser Budget'!G154),'Merchandiser Budget'!G154),"$",""))&lt;0.5*(LEN(IF(_xlfn.ISFORMULA('#_Merchandiser Budget'!G154),_xlfn.FORMULATEXT('#_Merchandiser Budget'!G154),'#_Merchandiser Budget'!G154))-LEN(SUBSTITUTE(IF(_xlfn.ISFORMULA('#_Merchandiser Budget'!G154),_xlfn.FORMULATEXT('#_Merchandiser Budget'!G154),'#_Merchandiser Budget'!G154),"$",""))),TRUE,FALSE),"MissingAbsMsg",TRUE,"PerfectMsg")</f>
        <v/>
      </c>
      <c r="H154" s="239" t="str">
        <f ca="1">_xlfn.IFS(ISBLANK('Merchandiser Budget'!H154),"",IF(NOT(ISNA('#_Merchandiser Budget'!H154)),IF(ISNA('Merchandiser Budget'!H154),TRUE,FALSE),FALSE),"StuNAMsg",IF(AND(ISNA('#_Merchandiser Budget'!H154),ISNA('Merchandiser Budget'!H154)),TRUE,FALSE),"PerfectMsg",IF(NOT(ISERROR('#_Merchandiser Budget'!H154)),IF(ISERROR('Merchandiser Budget'!H154),TRUE,FALSE),FALSE),"StuErrorMsg",IF(TYPE('#_Merchandiser Budget'!H154)&lt;&gt;TYPE('Merchandiser Budget'!H154),TRUE,FALSE),"WrongTypeMsg",IF(_xlfn.ISFORMULA('#_Merchandiser Budget'!H154),IF(NOT(_xlfn.ISFORMULA('Merchandiser Budget'!H154)),TRUE),FALSE),"MissingFormulaMsg",IF(NOT(AND(ISNUMBER(FIND("[",_xlfn.FORMULATEXT('#_Merchandiser Budget'!H154))),ISNUMBER(FIND("!",_xlfn.FORMULATEXT('#_Merchandiser Budget'!H154))))),AND(ISNUMBER(FIND("[",_xlfn.FORMULATEXT('Merchandiser Budget'!H154))),ISNUMBER(FIND("!",_xlfn.FORMULATEXT('Merchandiser Budget'!H154)))),FALSE),"ExternalRefsMsg",IF(ISNUMBER('#_Merchandiser Budget'!H154),IF(ABS('#_Merchandiser Budget'!H154-'Merchandiser Budget'!H154)&gt;0.00001,TRUE,FALSE),IF('#_Merchandiser Budget'!H154&lt;&gt;'Merchandiser Budget'!H154,TRUE,FALSE)),IF(ISNUMBER('#_Merchandiser Budget'!H154),IF('#_Merchandiser Budget'!H154&gt;'Merchandiser Budget'!H154,"TooLow","TooHigh"),"WrongAnswer"),NOT(_xlfn.ISFORMULA('#_Merchandiser Budget'!H154)),"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Budget'!H154),_xlfn.FORMULATEXT('Merchandiser Budget'!H154),'Merchandiser Budget'!H154),"9","#"),"8","#"),"7","#"),"6","#"),"5","#"),"4","#"),"3","#"),"2","#"),"1","#"),"0","#"),"$",""),"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Budget'!H154),_xlfn.FORMULATEXT('Merchandiser Budget'!H154),'Merchandiser Budget'!H154),"9","#"),"8","#"),"7","#"),"6","#"),"5","#"),"4","#"),"3","#"),"2","#"),"1","#"),"0","#"),"$",""),"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Budget'!H154),_xlfn.FORMULATEXT('#_Merchandiser Budget'!H154),'#_Merchandiser Budget'!H154),"9","#"),"8","#"),"7","#"),"6","#"),"5","#"),"4","#"),"3","#"),"2","#"),"1","#"),"0","#"),"$",""),"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Budget'!H154),_xlfn.FORMULATEXT('#_Merchandiser Budget'!H154),'#_Merchandiser Budget'!H154),"9","#"),"8","#"),"7","#"),"6","#"),"5","#"),"4","#"),"3","#"),"2","#"),"1","#"),"0","#"),"$","")," ",""),",","@"),"&gt;","@"),"&lt;","@"),"=","@"),")","@"),"(","@"),"^","@"),"/","@"),"+","@"),"*","@"),"-","@"),"@#","")))/2,TRUE,FALSE),"HardCodeMsg",IF(LEN(IF(_xlfn.ISFORMULA('Merchandiser Budget'!H154),_xlfn.FORMULATEXT('Merchandiser Budget'!H154),'Merchandiser Budget'!H154))-LEN(SUBSTITUTE(IF(_xlfn.ISFORMULA('Merchandiser Budget'!H154),_xlfn.FORMULATEXT('Merchandiser Budget'!H154),'Merchandiser Budget'!H154),"""",""))&gt;LEN(IF(_xlfn.ISFORMULA('#_Merchandiser Budget'!H154),_xlfn.FORMULATEXT('#_Merchandiser Budget'!H154),'#_Merchandiser Budget'!H154))-LEN(SUBSTITUTE(IF(_xlfn.ISFORMULA('#_Merchandiser Budget'!H154),_xlfn.FORMULATEXT('#_Merchandiser Budget'!H154),'#_Merchandiser Budget'!H154),"""","")),TRUE,FALSE),"HardQuoteMsg",IF(LEN(IF(_xlfn.ISFORMULA('Merchandiser Budget'!H154),_xlfn.FORMULATEXT('Merchandiser Budget'!H154),'Merchandiser Budget'!H154))-LEN(SUBSTITUTE(IF(_xlfn.ISFORMULA('Merchandiser Budget'!H154),_xlfn.FORMULATEXT('Merchandiser Budget'!H154),'Merchandiser Budget'!H154),"$",""))&lt;0.5*(LEN(IF(_xlfn.ISFORMULA('#_Merchandiser Budget'!H154),_xlfn.FORMULATEXT('#_Merchandiser Budget'!H154),'#_Merchandiser Budget'!H154))-LEN(SUBSTITUTE(IF(_xlfn.ISFORMULA('#_Merchandiser Budget'!H154),_xlfn.FORMULATEXT('#_Merchandiser Budget'!H154),'#_Merchandiser Budget'!H154),"$",""))),TRUE,FALSE),"MissingAbsMsg",TRUE,"PerfectMsg")</f>
        <v/>
      </c>
    </row>
    <row r="155" spans="2:8" x14ac:dyDescent="0.15">
      <c r="C155" s="165">
        <v>0</v>
      </c>
      <c r="G155" s="239" t="str">
        <f ca="1">_xlfn.IFS(ISBLANK('Merchandiser Budget'!G155),"",IF(NOT(ISNA('#_Merchandiser Budget'!G155)),IF(ISNA('Merchandiser Budget'!G155),TRUE,FALSE),FALSE),"StuNAMsg",IF(AND(ISNA('#_Merchandiser Budget'!G155),ISNA('Merchandiser Budget'!G155)),TRUE,FALSE),"PerfectMsg",IF(NOT(ISERROR('#_Merchandiser Budget'!G155)),IF(ISERROR('Merchandiser Budget'!G155),TRUE,FALSE),FALSE),"StuErrorMsg",IF(TYPE('#_Merchandiser Budget'!G155)&lt;&gt;TYPE('Merchandiser Budget'!G155),TRUE,FALSE),"WrongTypeMsg",IF(_xlfn.ISFORMULA('#_Merchandiser Budget'!G155),IF(NOT(_xlfn.ISFORMULA('Merchandiser Budget'!G155)),TRUE),FALSE),"MissingFormulaMsg",IF(NOT(AND(ISNUMBER(FIND("[",_xlfn.FORMULATEXT('#_Merchandiser Budget'!G155))),ISNUMBER(FIND("!",_xlfn.FORMULATEXT('#_Merchandiser Budget'!G155))))),AND(ISNUMBER(FIND("[",_xlfn.FORMULATEXT('Merchandiser Budget'!G155))),ISNUMBER(FIND("!",_xlfn.FORMULATEXT('Merchandiser Budget'!G155)))),FALSE),"ExternalRefsMsg",IF(ISNUMBER('#_Merchandiser Budget'!G155),IF(ABS('#_Merchandiser Budget'!G155-'Merchandiser Budget'!G155)&gt;0.00001,TRUE,FALSE),IF('#_Merchandiser Budget'!G155&lt;&gt;'Merchandiser Budget'!G155,TRUE,FALSE)),IF(ISNUMBER('#_Merchandiser Budget'!G155),IF('#_Merchandiser Budget'!G155&gt;'Merchandiser Budget'!G155,"TooLow","TooHigh"),"WrongAnswer"),NOT(_xlfn.ISFORMULA('#_Merchandiser Budget'!G155)),"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Budget'!G155),_xlfn.FORMULATEXT('Merchandiser Budget'!G155),'Merchandiser Budget'!G155),"9","#"),"8","#"),"7","#"),"6","#"),"5","#"),"4","#"),"3","#"),"2","#"),"1","#"),"0","#"),"$",""),"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Budget'!G155),_xlfn.FORMULATEXT('Merchandiser Budget'!G155),'Merchandiser Budget'!G155),"9","#"),"8","#"),"7","#"),"6","#"),"5","#"),"4","#"),"3","#"),"2","#"),"1","#"),"0","#"),"$",""),"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Budget'!G155),_xlfn.FORMULATEXT('#_Merchandiser Budget'!G155),'#_Merchandiser Budget'!G155),"9","#"),"8","#"),"7","#"),"6","#"),"5","#"),"4","#"),"3","#"),"2","#"),"1","#"),"0","#"),"$",""),"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Budget'!G155),_xlfn.FORMULATEXT('#_Merchandiser Budget'!G155),'#_Merchandiser Budget'!G155),"9","#"),"8","#"),"7","#"),"6","#"),"5","#"),"4","#"),"3","#"),"2","#"),"1","#"),"0","#"),"$","")," ",""),",","@"),"&gt;","@"),"&lt;","@"),"=","@"),")","@"),"(","@"),"^","@"),"/","@"),"+","@"),"*","@"),"-","@"),"@#","")))/2,TRUE,FALSE),"HardCodeMsg",IF(LEN(IF(_xlfn.ISFORMULA('Merchandiser Budget'!G155),_xlfn.FORMULATEXT('Merchandiser Budget'!G155),'Merchandiser Budget'!G155))-LEN(SUBSTITUTE(IF(_xlfn.ISFORMULA('Merchandiser Budget'!G155),_xlfn.FORMULATEXT('Merchandiser Budget'!G155),'Merchandiser Budget'!G155),"""",""))&gt;LEN(IF(_xlfn.ISFORMULA('#_Merchandiser Budget'!G155),_xlfn.FORMULATEXT('#_Merchandiser Budget'!G155),'#_Merchandiser Budget'!G155))-LEN(SUBSTITUTE(IF(_xlfn.ISFORMULA('#_Merchandiser Budget'!G155),_xlfn.FORMULATEXT('#_Merchandiser Budget'!G155),'#_Merchandiser Budget'!G155),"""","")),TRUE,FALSE),"HardQuoteMsg",IF(LEN(IF(_xlfn.ISFORMULA('Merchandiser Budget'!G155),_xlfn.FORMULATEXT('Merchandiser Budget'!G155),'Merchandiser Budget'!G155))-LEN(SUBSTITUTE(IF(_xlfn.ISFORMULA('Merchandiser Budget'!G155),_xlfn.FORMULATEXT('Merchandiser Budget'!G155),'Merchandiser Budget'!G155),"$",""))&lt;0.5*(LEN(IF(_xlfn.ISFORMULA('#_Merchandiser Budget'!G155),_xlfn.FORMULATEXT('#_Merchandiser Budget'!G155),'#_Merchandiser Budget'!G155))-LEN(SUBSTITUTE(IF(_xlfn.ISFORMULA('#_Merchandiser Budget'!G155),_xlfn.FORMULATEXT('#_Merchandiser Budget'!G155),'#_Merchandiser Budget'!G155),"$",""))),TRUE,FALSE),"MissingAbsMsg",TRUE,"PerfectMsg")</f>
        <v/>
      </c>
      <c r="H155" s="239" t="str">
        <f ca="1">_xlfn.IFS(ISBLANK('Merchandiser Budget'!H155),"",IF(NOT(ISNA('#_Merchandiser Budget'!H155)),IF(ISNA('Merchandiser Budget'!H155),TRUE,FALSE),FALSE),"StuNAMsg",IF(AND(ISNA('#_Merchandiser Budget'!H155),ISNA('Merchandiser Budget'!H155)),TRUE,FALSE),"PerfectMsg",IF(NOT(ISERROR('#_Merchandiser Budget'!H155)),IF(ISERROR('Merchandiser Budget'!H155),TRUE,FALSE),FALSE),"StuErrorMsg",IF(TYPE('#_Merchandiser Budget'!H155)&lt;&gt;TYPE('Merchandiser Budget'!H155),TRUE,FALSE),"WrongTypeMsg",IF(_xlfn.ISFORMULA('#_Merchandiser Budget'!H155),IF(NOT(_xlfn.ISFORMULA('Merchandiser Budget'!H155)),TRUE),FALSE),"MissingFormulaMsg",IF(NOT(AND(ISNUMBER(FIND("[",_xlfn.FORMULATEXT('#_Merchandiser Budget'!H155))),ISNUMBER(FIND("!",_xlfn.FORMULATEXT('#_Merchandiser Budget'!H155))))),AND(ISNUMBER(FIND("[",_xlfn.FORMULATEXT('Merchandiser Budget'!H155))),ISNUMBER(FIND("!",_xlfn.FORMULATEXT('Merchandiser Budget'!H155)))),FALSE),"ExternalRefsMsg",IF(ISNUMBER('#_Merchandiser Budget'!H155),IF(ABS('#_Merchandiser Budget'!H155-'Merchandiser Budget'!H155)&gt;0.00001,TRUE,FALSE),IF('#_Merchandiser Budget'!H155&lt;&gt;'Merchandiser Budget'!H155,TRUE,FALSE)),IF(ISNUMBER('#_Merchandiser Budget'!H155),IF('#_Merchandiser Budget'!H155&gt;'Merchandiser Budget'!H155,"TooLow","TooHigh"),"WrongAnswer"),NOT(_xlfn.ISFORMULA('#_Merchandiser Budget'!H155)),"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Budget'!H155),_xlfn.FORMULATEXT('Merchandiser Budget'!H155),'Merchandiser Budget'!H155),"9","#"),"8","#"),"7","#"),"6","#"),"5","#"),"4","#"),"3","#"),"2","#"),"1","#"),"0","#"),"$",""),"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Budget'!H155),_xlfn.FORMULATEXT('Merchandiser Budget'!H155),'Merchandiser Budget'!H155),"9","#"),"8","#"),"7","#"),"6","#"),"5","#"),"4","#"),"3","#"),"2","#"),"1","#"),"0","#"),"$",""),"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Budget'!H155),_xlfn.FORMULATEXT('#_Merchandiser Budget'!H155),'#_Merchandiser Budget'!H155),"9","#"),"8","#"),"7","#"),"6","#"),"5","#"),"4","#"),"3","#"),"2","#"),"1","#"),"0","#"),"$",""),"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Budget'!H155),_xlfn.FORMULATEXT('#_Merchandiser Budget'!H155),'#_Merchandiser Budget'!H155),"9","#"),"8","#"),"7","#"),"6","#"),"5","#"),"4","#"),"3","#"),"2","#"),"1","#"),"0","#"),"$","")," ",""),",","@"),"&gt;","@"),"&lt;","@"),"=","@"),")","@"),"(","@"),"^","@"),"/","@"),"+","@"),"*","@"),"-","@"),"@#","")))/2,TRUE,FALSE),"HardCodeMsg",IF(LEN(IF(_xlfn.ISFORMULA('Merchandiser Budget'!H155),_xlfn.FORMULATEXT('Merchandiser Budget'!H155),'Merchandiser Budget'!H155))-LEN(SUBSTITUTE(IF(_xlfn.ISFORMULA('Merchandiser Budget'!H155),_xlfn.FORMULATEXT('Merchandiser Budget'!H155),'Merchandiser Budget'!H155),"""",""))&gt;LEN(IF(_xlfn.ISFORMULA('#_Merchandiser Budget'!H155),_xlfn.FORMULATEXT('#_Merchandiser Budget'!H155),'#_Merchandiser Budget'!H155))-LEN(SUBSTITUTE(IF(_xlfn.ISFORMULA('#_Merchandiser Budget'!H155),_xlfn.FORMULATEXT('#_Merchandiser Budget'!H155),'#_Merchandiser Budget'!H155),"""","")),TRUE,FALSE),"HardQuoteMsg",IF(LEN(IF(_xlfn.ISFORMULA('Merchandiser Budget'!H155),_xlfn.FORMULATEXT('Merchandiser Budget'!H155),'Merchandiser Budget'!H155))-LEN(SUBSTITUTE(IF(_xlfn.ISFORMULA('Merchandiser Budget'!H155),_xlfn.FORMULATEXT('Merchandiser Budget'!H155),'Merchandiser Budget'!H155),"$",""))&lt;0.5*(LEN(IF(_xlfn.ISFORMULA('#_Merchandiser Budget'!H155),_xlfn.FORMULATEXT('#_Merchandiser Budget'!H155),'#_Merchandiser Budget'!H155))-LEN(SUBSTITUTE(IF(_xlfn.ISFORMULA('#_Merchandiser Budget'!H155),_xlfn.FORMULATEXT('#_Merchandiser Budget'!H155),'#_Merchandiser Budget'!H155),"$",""))),TRUE,FALSE),"MissingAbsMsg",TRUE,"PerfectMsg")</f>
        <v/>
      </c>
    </row>
    <row r="156" spans="2:8" x14ac:dyDescent="0.15">
      <c r="C156" s="165">
        <v>0</v>
      </c>
      <c r="G156" s="239" t="str">
        <f ca="1">_xlfn.IFS(ISBLANK('Merchandiser Budget'!G156),"",IF(NOT(ISNA('#_Merchandiser Budget'!G156)),IF(ISNA('Merchandiser Budget'!G156),TRUE,FALSE),FALSE),"StuNAMsg",IF(AND(ISNA('#_Merchandiser Budget'!G156),ISNA('Merchandiser Budget'!G156)),TRUE,FALSE),"PerfectMsg",IF(NOT(ISERROR('#_Merchandiser Budget'!G156)),IF(ISERROR('Merchandiser Budget'!G156),TRUE,FALSE),FALSE),"StuErrorMsg",IF(TYPE('#_Merchandiser Budget'!G156)&lt;&gt;TYPE('Merchandiser Budget'!G156),TRUE,FALSE),"WrongTypeMsg",IF(_xlfn.ISFORMULA('#_Merchandiser Budget'!G156),IF(NOT(_xlfn.ISFORMULA('Merchandiser Budget'!G156)),TRUE),FALSE),"MissingFormulaMsg",IF(NOT(AND(ISNUMBER(FIND("[",_xlfn.FORMULATEXT('#_Merchandiser Budget'!G156))),ISNUMBER(FIND("!",_xlfn.FORMULATEXT('#_Merchandiser Budget'!G156))))),AND(ISNUMBER(FIND("[",_xlfn.FORMULATEXT('Merchandiser Budget'!G156))),ISNUMBER(FIND("!",_xlfn.FORMULATEXT('Merchandiser Budget'!G156)))),FALSE),"ExternalRefsMsg",IF(ISNUMBER('#_Merchandiser Budget'!G156),IF(ABS('#_Merchandiser Budget'!G156-'Merchandiser Budget'!G156)&gt;0.00001,TRUE,FALSE),IF('#_Merchandiser Budget'!G156&lt;&gt;'Merchandiser Budget'!G156,TRUE,FALSE)),IF(ISNUMBER('#_Merchandiser Budget'!G156),IF('#_Merchandiser Budget'!G156&gt;'Merchandiser Budget'!G156,"TooLow","TooHigh"),"WrongAnswer"),NOT(_xlfn.ISFORMULA('#_Merchandiser Budget'!G156)),"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Budget'!G156),_xlfn.FORMULATEXT('Merchandiser Budget'!G156),'Merchandiser Budget'!G156),"9","#"),"8","#"),"7","#"),"6","#"),"5","#"),"4","#"),"3","#"),"2","#"),"1","#"),"0","#"),"$",""),"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Budget'!G156),_xlfn.FORMULATEXT('Merchandiser Budget'!G156),'Merchandiser Budget'!G156),"9","#"),"8","#"),"7","#"),"6","#"),"5","#"),"4","#"),"3","#"),"2","#"),"1","#"),"0","#"),"$",""),"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Budget'!G156),_xlfn.FORMULATEXT('#_Merchandiser Budget'!G156),'#_Merchandiser Budget'!G156),"9","#"),"8","#"),"7","#"),"6","#"),"5","#"),"4","#"),"3","#"),"2","#"),"1","#"),"0","#"),"$",""),"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Budget'!G156),_xlfn.FORMULATEXT('#_Merchandiser Budget'!G156),'#_Merchandiser Budget'!G156),"9","#"),"8","#"),"7","#"),"6","#"),"5","#"),"4","#"),"3","#"),"2","#"),"1","#"),"0","#"),"$","")," ",""),",","@"),"&gt;","@"),"&lt;","@"),"=","@"),")","@"),"(","@"),"^","@"),"/","@"),"+","@"),"*","@"),"-","@"),"@#","")))/2,TRUE,FALSE),"HardCodeMsg",IF(LEN(IF(_xlfn.ISFORMULA('Merchandiser Budget'!G156),_xlfn.FORMULATEXT('Merchandiser Budget'!G156),'Merchandiser Budget'!G156))-LEN(SUBSTITUTE(IF(_xlfn.ISFORMULA('Merchandiser Budget'!G156),_xlfn.FORMULATEXT('Merchandiser Budget'!G156),'Merchandiser Budget'!G156),"""",""))&gt;LEN(IF(_xlfn.ISFORMULA('#_Merchandiser Budget'!G156),_xlfn.FORMULATEXT('#_Merchandiser Budget'!G156),'#_Merchandiser Budget'!G156))-LEN(SUBSTITUTE(IF(_xlfn.ISFORMULA('#_Merchandiser Budget'!G156),_xlfn.FORMULATEXT('#_Merchandiser Budget'!G156),'#_Merchandiser Budget'!G156),"""","")),TRUE,FALSE),"HardQuoteMsg",IF(LEN(IF(_xlfn.ISFORMULA('Merchandiser Budget'!G156),_xlfn.FORMULATEXT('Merchandiser Budget'!G156),'Merchandiser Budget'!G156))-LEN(SUBSTITUTE(IF(_xlfn.ISFORMULA('Merchandiser Budget'!G156),_xlfn.FORMULATEXT('Merchandiser Budget'!G156),'Merchandiser Budget'!G156),"$",""))&lt;0.5*(LEN(IF(_xlfn.ISFORMULA('#_Merchandiser Budget'!G156),_xlfn.FORMULATEXT('#_Merchandiser Budget'!G156),'#_Merchandiser Budget'!G156))-LEN(SUBSTITUTE(IF(_xlfn.ISFORMULA('#_Merchandiser Budget'!G156),_xlfn.FORMULATEXT('#_Merchandiser Budget'!G156),'#_Merchandiser Budget'!G156),"$",""))),TRUE,FALSE),"MissingAbsMsg",TRUE,"PerfectMsg")</f>
        <v/>
      </c>
      <c r="H156" s="239" t="str">
        <f ca="1">_xlfn.IFS(ISBLANK('Merchandiser Budget'!H156),"",IF(NOT(ISNA('#_Merchandiser Budget'!H156)),IF(ISNA('Merchandiser Budget'!H156),TRUE,FALSE),FALSE),"StuNAMsg",IF(AND(ISNA('#_Merchandiser Budget'!H156),ISNA('Merchandiser Budget'!H156)),TRUE,FALSE),"PerfectMsg",IF(NOT(ISERROR('#_Merchandiser Budget'!H156)),IF(ISERROR('Merchandiser Budget'!H156),TRUE,FALSE),FALSE),"StuErrorMsg",IF(TYPE('#_Merchandiser Budget'!H156)&lt;&gt;TYPE('Merchandiser Budget'!H156),TRUE,FALSE),"WrongTypeMsg",IF(_xlfn.ISFORMULA('#_Merchandiser Budget'!H156),IF(NOT(_xlfn.ISFORMULA('Merchandiser Budget'!H156)),TRUE),FALSE),"MissingFormulaMsg",IF(NOT(AND(ISNUMBER(FIND("[",_xlfn.FORMULATEXT('#_Merchandiser Budget'!H156))),ISNUMBER(FIND("!",_xlfn.FORMULATEXT('#_Merchandiser Budget'!H156))))),AND(ISNUMBER(FIND("[",_xlfn.FORMULATEXT('Merchandiser Budget'!H156))),ISNUMBER(FIND("!",_xlfn.FORMULATEXT('Merchandiser Budget'!H156)))),FALSE),"ExternalRefsMsg",IF(ISNUMBER('#_Merchandiser Budget'!H156),IF(ABS('#_Merchandiser Budget'!H156-'Merchandiser Budget'!H156)&gt;0.00001,TRUE,FALSE),IF('#_Merchandiser Budget'!H156&lt;&gt;'Merchandiser Budget'!H156,TRUE,FALSE)),IF(ISNUMBER('#_Merchandiser Budget'!H156),IF('#_Merchandiser Budget'!H156&gt;'Merchandiser Budget'!H156,"TooLow","TooHigh"),"WrongAnswer"),NOT(_xlfn.ISFORMULA('#_Merchandiser Budget'!H156)),"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Budget'!H156),_xlfn.FORMULATEXT('Merchandiser Budget'!H156),'Merchandiser Budget'!H156),"9","#"),"8","#"),"7","#"),"6","#"),"5","#"),"4","#"),"3","#"),"2","#"),"1","#"),"0","#"),"$",""),"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Budget'!H156),_xlfn.FORMULATEXT('Merchandiser Budget'!H156),'Merchandiser Budget'!H156),"9","#"),"8","#"),"7","#"),"6","#"),"5","#"),"4","#"),"3","#"),"2","#"),"1","#"),"0","#"),"$",""),"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Budget'!H156),_xlfn.FORMULATEXT('#_Merchandiser Budget'!H156),'#_Merchandiser Budget'!H156),"9","#"),"8","#"),"7","#"),"6","#"),"5","#"),"4","#"),"3","#"),"2","#"),"1","#"),"0","#"),"$",""),"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Budget'!H156),_xlfn.FORMULATEXT('#_Merchandiser Budget'!H156),'#_Merchandiser Budget'!H156),"9","#"),"8","#"),"7","#"),"6","#"),"5","#"),"4","#"),"3","#"),"2","#"),"1","#"),"0","#"),"$","")," ",""),",","@"),"&gt;","@"),"&lt;","@"),"=","@"),")","@"),"(","@"),"^","@"),"/","@"),"+","@"),"*","@"),"-","@"),"@#","")))/2,TRUE,FALSE),"HardCodeMsg",IF(LEN(IF(_xlfn.ISFORMULA('Merchandiser Budget'!H156),_xlfn.FORMULATEXT('Merchandiser Budget'!H156),'Merchandiser Budget'!H156))-LEN(SUBSTITUTE(IF(_xlfn.ISFORMULA('Merchandiser Budget'!H156),_xlfn.FORMULATEXT('Merchandiser Budget'!H156),'Merchandiser Budget'!H156),"""",""))&gt;LEN(IF(_xlfn.ISFORMULA('#_Merchandiser Budget'!H156),_xlfn.FORMULATEXT('#_Merchandiser Budget'!H156),'#_Merchandiser Budget'!H156))-LEN(SUBSTITUTE(IF(_xlfn.ISFORMULA('#_Merchandiser Budget'!H156),_xlfn.FORMULATEXT('#_Merchandiser Budget'!H156),'#_Merchandiser Budget'!H156),"""","")),TRUE,FALSE),"HardQuoteMsg",IF(LEN(IF(_xlfn.ISFORMULA('Merchandiser Budget'!H156),_xlfn.FORMULATEXT('Merchandiser Budget'!H156),'Merchandiser Budget'!H156))-LEN(SUBSTITUTE(IF(_xlfn.ISFORMULA('Merchandiser Budget'!H156),_xlfn.FORMULATEXT('Merchandiser Budget'!H156),'Merchandiser Budget'!H156),"$",""))&lt;0.5*(LEN(IF(_xlfn.ISFORMULA('#_Merchandiser Budget'!H156),_xlfn.FORMULATEXT('#_Merchandiser Budget'!H156),'#_Merchandiser Budget'!H156))-LEN(SUBSTITUTE(IF(_xlfn.ISFORMULA('#_Merchandiser Budget'!H156),_xlfn.FORMULATEXT('#_Merchandiser Budget'!H156),'#_Merchandiser Budget'!H156),"$",""))),TRUE,FALSE),"MissingAbsMsg",TRUE,"PerfectMsg")</f>
        <v/>
      </c>
    </row>
    <row r="157" spans="2:8" x14ac:dyDescent="0.15">
      <c r="C157" s="165">
        <v>0</v>
      </c>
      <c r="G157" s="239" t="str">
        <f ca="1">_xlfn.IFS(ISBLANK('Merchandiser Budget'!G157),"",IF(NOT(ISNA('#_Merchandiser Budget'!G157)),IF(ISNA('Merchandiser Budget'!G157),TRUE,FALSE),FALSE),"StuNAMsg",IF(AND(ISNA('#_Merchandiser Budget'!G157),ISNA('Merchandiser Budget'!G157)),TRUE,FALSE),"PerfectMsg",IF(NOT(ISERROR('#_Merchandiser Budget'!G157)),IF(ISERROR('Merchandiser Budget'!G157),TRUE,FALSE),FALSE),"StuErrorMsg",IF(TYPE('#_Merchandiser Budget'!G157)&lt;&gt;TYPE('Merchandiser Budget'!G157),TRUE,FALSE),"WrongTypeMsg",IF(_xlfn.ISFORMULA('#_Merchandiser Budget'!G157),IF(NOT(_xlfn.ISFORMULA('Merchandiser Budget'!G157)),TRUE),FALSE),"MissingFormulaMsg",IF(NOT(AND(ISNUMBER(FIND("[",_xlfn.FORMULATEXT('#_Merchandiser Budget'!G157))),ISNUMBER(FIND("!",_xlfn.FORMULATEXT('#_Merchandiser Budget'!G157))))),AND(ISNUMBER(FIND("[",_xlfn.FORMULATEXT('Merchandiser Budget'!G157))),ISNUMBER(FIND("!",_xlfn.FORMULATEXT('Merchandiser Budget'!G157)))),FALSE),"ExternalRefsMsg",IF(ISNUMBER('#_Merchandiser Budget'!G157),IF(ABS('#_Merchandiser Budget'!G157-'Merchandiser Budget'!G157)&gt;0.00001,TRUE,FALSE),IF('#_Merchandiser Budget'!G157&lt;&gt;'Merchandiser Budget'!G157,TRUE,FALSE)),IF(ISNUMBER('#_Merchandiser Budget'!G157),IF('#_Merchandiser Budget'!G157&gt;'Merchandiser Budget'!G157,"TooLow","TooHigh"),"WrongAnswer"),NOT(_xlfn.ISFORMULA('#_Merchandiser Budget'!G157)),"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Budget'!G157),_xlfn.FORMULATEXT('Merchandiser Budget'!G157),'Merchandiser Budget'!G157),"9","#"),"8","#"),"7","#"),"6","#"),"5","#"),"4","#"),"3","#"),"2","#"),"1","#"),"0","#"),"$",""),"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Budget'!G157),_xlfn.FORMULATEXT('Merchandiser Budget'!G157),'Merchandiser Budget'!G157),"9","#"),"8","#"),"7","#"),"6","#"),"5","#"),"4","#"),"3","#"),"2","#"),"1","#"),"0","#"),"$",""),"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Budget'!G157),_xlfn.FORMULATEXT('#_Merchandiser Budget'!G157),'#_Merchandiser Budget'!G157),"9","#"),"8","#"),"7","#"),"6","#"),"5","#"),"4","#"),"3","#"),"2","#"),"1","#"),"0","#"),"$",""),"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Budget'!G157),_xlfn.FORMULATEXT('#_Merchandiser Budget'!G157),'#_Merchandiser Budget'!G157),"9","#"),"8","#"),"7","#"),"6","#"),"5","#"),"4","#"),"3","#"),"2","#"),"1","#"),"0","#"),"$","")," ",""),",","@"),"&gt;","@"),"&lt;","@"),"=","@"),")","@"),"(","@"),"^","@"),"/","@"),"+","@"),"*","@"),"-","@"),"@#","")))/2,TRUE,FALSE),"HardCodeMsg",IF(LEN(IF(_xlfn.ISFORMULA('Merchandiser Budget'!G157),_xlfn.FORMULATEXT('Merchandiser Budget'!G157),'Merchandiser Budget'!G157))-LEN(SUBSTITUTE(IF(_xlfn.ISFORMULA('Merchandiser Budget'!G157),_xlfn.FORMULATEXT('Merchandiser Budget'!G157),'Merchandiser Budget'!G157),"""",""))&gt;LEN(IF(_xlfn.ISFORMULA('#_Merchandiser Budget'!G157),_xlfn.FORMULATEXT('#_Merchandiser Budget'!G157),'#_Merchandiser Budget'!G157))-LEN(SUBSTITUTE(IF(_xlfn.ISFORMULA('#_Merchandiser Budget'!G157),_xlfn.FORMULATEXT('#_Merchandiser Budget'!G157),'#_Merchandiser Budget'!G157),"""","")),TRUE,FALSE),"HardQuoteMsg",IF(LEN(IF(_xlfn.ISFORMULA('Merchandiser Budget'!G157),_xlfn.FORMULATEXT('Merchandiser Budget'!G157),'Merchandiser Budget'!G157))-LEN(SUBSTITUTE(IF(_xlfn.ISFORMULA('Merchandiser Budget'!G157),_xlfn.FORMULATEXT('Merchandiser Budget'!G157),'Merchandiser Budget'!G157),"$",""))&lt;0.5*(LEN(IF(_xlfn.ISFORMULA('#_Merchandiser Budget'!G157),_xlfn.FORMULATEXT('#_Merchandiser Budget'!G157),'#_Merchandiser Budget'!G157))-LEN(SUBSTITUTE(IF(_xlfn.ISFORMULA('#_Merchandiser Budget'!G157),_xlfn.FORMULATEXT('#_Merchandiser Budget'!G157),'#_Merchandiser Budget'!G157),"$",""))),TRUE,FALSE),"MissingAbsMsg",TRUE,"PerfectMsg")</f>
        <v/>
      </c>
      <c r="H157" s="239" t="str">
        <f ca="1">_xlfn.IFS(ISBLANK('Merchandiser Budget'!H157),"",IF(NOT(ISNA('#_Merchandiser Budget'!H157)),IF(ISNA('Merchandiser Budget'!H157),TRUE,FALSE),FALSE),"StuNAMsg",IF(AND(ISNA('#_Merchandiser Budget'!H157),ISNA('Merchandiser Budget'!H157)),TRUE,FALSE),"PerfectMsg",IF(NOT(ISERROR('#_Merchandiser Budget'!H157)),IF(ISERROR('Merchandiser Budget'!H157),TRUE,FALSE),FALSE),"StuErrorMsg",IF(TYPE('#_Merchandiser Budget'!H157)&lt;&gt;TYPE('Merchandiser Budget'!H157),TRUE,FALSE),"WrongTypeMsg",IF(_xlfn.ISFORMULA('#_Merchandiser Budget'!H157),IF(NOT(_xlfn.ISFORMULA('Merchandiser Budget'!H157)),TRUE),FALSE),"MissingFormulaMsg",IF(NOT(AND(ISNUMBER(FIND("[",_xlfn.FORMULATEXT('#_Merchandiser Budget'!H157))),ISNUMBER(FIND("!",_xlfn.FORMULATEXT('#_Merchandiser Budget'!H157))))),AND(ISNUMBER(FIND("[",_xlfn.FORMULATEXT('Merchandiser Budget'!H157))),ISNUMBER(FIND("!",_xlfn.FORMULATEXT('Merchandiser Budget'!H157)))),FALSE),"ExternalRefsMsg",IF(ISNUMBER('#_Merchandiser Budget'!H157),IF(ABS('#_Merchandiser Budget'!H157-'Merchandiser Budget'!H157)&gt;0.00001,TRUE,FALSE),IF('#_Merchandiser Budget'!H157&lt;&gt;'Merchandiser Budget'!H157,TRUE,FALSE)),IF(ISNUMBER('#_Merchandiser Budget'!H157),IF('#_Merchandiser Budget'!H157&gt;'Merchandiser Budget'!H157,"TooLow","TooHigh"),"WrongAnswer"),NOT(_xlfn.ISFORMULA('#_Merchandiser Budget'!H157)),"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Budget'!H157),_xlfn.FORMULATEXT('Merchandiser Budget'!H157),'Merchandiser Budget'!H157),"9","#"),"8","#"),"7","#"),"6","#"),"5","#"),"4","#"),"3","#"),"2","#"),"1","#"),"0","#"),"$",""),"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Budget'!H157),_xlfn.FORMULATEXT('Merchandiser Budget'!H157),'Merchandiser Budget'!H157),"9","#"),"8","#"),"7","#"),"6","#"),"5","#"),"4","#"),"3","#"),"2","#"),"1","#"),"0","#"),"$",""),"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Budget'!H157),_xlfn.FORMULATEXT('#_Merchandiser Budget'!H157),'#_Merchandiser Budget'!H157),"9","#"),"8","#"),"7","#"),"6","#"),"5","#"),"4","#"),"3","#"),"2","#"),"1","#"),"0","#"),"$",""),"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Budget'!H157),_xlfn.FORMULATEXT('#_Merchandiser Budget'!H157),'#_Merchandiser Budget'!H157),"9","#"),"8","#"),"7","#"),"6","#"),"5","#"),"4","#"),"3","#"),"2","#"),"1","#"),"0","#"),"$","")," ",""),",","@"),"&gt;","@"),"&lt;","@"),"=","@"),")","@"),"(","@"),"^","@"),"/","@"),"+","@"),"*","@"),"-","@"),"@#","")))/2,TRUE,FALSE),"HardCodeMsg",IF(LEN(IF(_xlfn.ISFORMULA('Merchandiser Budget'!H157),_xlfn.FORMULATEXT('Merchandiser Budget'!H157),'Merchandiser Budget'!H157))-LEN(SUBSTITUTE(IF(_xlfn.ISFORMULA('Merchandiser Budget'!H157),_xlfn.FORMULATEXT('Merchandiser Budget'!H157),'Merchandiser Budget'!H157),"""",""))&gt;LEN(IF(_xlfn.ISFORMULA('#_Merchandiser Budget'!H157),_xlfn.FORMULATEXT('#_Merchandiser Budget'!H157),'#_Merchandiser Budget'!H157))-LEN(SUBSTITUTE(IF(_xlfn.ISFORMULA('#_Merchandiser Budget'!H157),_xlfn.FORMULATEXT('#_Merchandiser Budget'!H157),'#_Merchandiser Budget'!H157),"""","")),TRUE,FALSE),"HardQuoteMsg",IF(LEN(IF(_xlfn.ISFORMULA('Merchandiser Budget'!H157),_xlfn.FORMULATEXT('Merchandiser Budget'!H157),'Merchandiser Budget'!H157))-LEN(SUBSTITUTE(IF(_xlfn.ISFORMULA('Merchandiser Budget'!H157),_xlfn.FORMULATEXT('Merchandiser Budget'!H157),'Merchandiser Budget'!H157),"$",""))&lt;0.5*(LEN(IF(_xlfn.ISFORMULA('#_Merchandiser Budget'!H157),_xlfn.FORMULATEXT('#_Merchandiser Budget'!H157),'#_Merchandiser Budget'!H157))-LEN(SUBSTITUTE(IF(_xlfn.ISFORMULA('#_Merchandiser Budget'!H157),_xlfn.FORMULATEXT('#_Merchandiser Budget'!H157),'#_Merchandiser Budget'!H157),"$",""))),TRUE,FALSE),"MissingAbsMsg",TRUE,"PerfectMsg")</f>
        <v/>
      </c>
    </row>
    <row r="158" spans="2:8" x14ac:dyDescent="0.15">
      <c r="C158" s="165">
        <v>0</v>
      </c>
      <c r="G158" s="239" t="str">
        <f ca="1">_xlfn.IFS(ISBLANK('Merchandiser Budget'!G158),"",IF(NOT(ISNA('#_Merchandiser Budget'!G158)),IF(ISNA('Merchandiser Budget'!G158),TRUE,FALSE),FALSE),"StuNAMsg",IF(AND(ISNA('#_Merchandiser Budget'!G158),ISNA('Merchandiser Budget'!G158)),TRUE,FALSE),"PerfectMsg",IF(NOT(ISERROR('#_Merchandiser Budget'!G158)),IF(ISERROR('Merchandiser Budget'!G158),TRUE,FALSE),FALSE),"StuErrorMsg",IF(TYPE('#_Merchandiser Budget'!G158)&lt;&gt;TYPE('Merchandiser Budget'!G158),TRUE,FALSE),"WrongTypeMsg",IF(_xlfn.ISFORMULA('#_Merchandiser Budget'!G158),IF(NOT(_xlfn.ISFORMULA('Merchandiser Budget'!G158)),TRUE),FALSE),"MissingFormulaMsg",IF(NOT(AND(ISNUMBER(FIND("[",_xlfn.FORMULATEXT('#_Merchandiser Budget'!G158))),ISNUMBER(FIND("!",_xlfn.FORMULATEXT('#_Merchandiser Budget'!G158))))),AND(ISNUMBER(FIND("[",_xlfn.FORMULATEXT('Merchandiser Budget'!G158))),ISNUMBER(FIND("!",_xlfn.FORMULATEXT('Merchandiser Budget'!G158)))),FALSE),"ExternalRefsMsg",IF(ISNUMBER('#_Merchandiser Budget'!G158),IF(ABS('#_Merchandiser Budget'!G158-'Merchandiser Budget'!G158)&gt;0.00001,TRUE,FALSE),IF('#_Merchandiser Budget'!G158&lt;&gt;'Merchandiser Budget'!G158,TRUE,FALSE)),IF(ISNUMBER('#_Merchandiser Budget'!G158),IF('#_Merchandiser Budget'!G158&gt;'Merchandiser Budget'!G158,"TooLow","TooHigh"),"WrongAnswer"),NOT(_xlfn.ISFORMULA('#_Merchandiser Budget'!G158)),"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Budget'!G158),_xlfn.FORMULATEXT('Merchandiser Budget'!G158),'Merchandiser Budget'!G158),"9","#"),"8","#"),"7","#"),"6","#"),"5","#"),"4","#"),"3","#"),"2","#"),"1","#"),"0","#"),"$",""),"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Budget'!G158),_xlfn.FORMULATEXT('Merchandiser Budget'!G158),'Merchandiser Budget'!G158),"9","#"),"8","#"),"7","#"),"6","#"),"5","#"),"4","#"),"3","#"),"2","#"),"1","#"),"0","#"),"$",""),"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Budget'!G158),_xlfn.FORMULATEXT('#_Merchandiser Budget'!G158),'#_Merchandiser Budget'!G158),"9","#"),"8","#"),"7","#"),"6","#"),"5","#"),"4","#"),"3","#"),"2","#"),"1","#"),"0","#"),"$",""),"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Budget'!G158),_xlfn.FORMULATEXT('#_Merchandiser Budget'!G158),'#_Merchandiser Budget'!G158),"9","#"),"8","#"),"7","#"),"6","#"),"5","#"),"4","#"),"3","#"),"2","#"),"1","#"),"0","#"),"$","")," ",""),",","@"),"&gt;","@"),"&lt;","@"),"=","@"),")","@"),"(","@"),"^","@"),"/","@"),"+","@"),"*","@"),"-","@"),"@#","")))/2,TRUE,FALSE),"HardCodeMsg",IF(LEN(IF(_xlfn.ISFORMULA('Merchandiser Budget'!G158),_xlfn.FORMULATEXT('Merchandiser Budget'!G158),'Merchandiser Budget'!G158))-LEN(SUBSTITUTE(IF(_xlfn.ISFORMULA('Merchandiser Budget'!G158),_xlfn.FORMULATEXT('Merchandiser Budget'!G158),'Merchandiser Budget'!G158),"""",""))&gt;LEN(IF(_xlfn.ISFORMULA('#_Merchandiser Budget'!G158),_xlfn.FORMULATEXT('#_Merchandiser Budget'!G158),'#_Merchandiser Budget'!G158))-LEN(SUBSTITUTE(IF(_xlfn.ISFORMULA('#_Merchandiser Budget'!G158),_xlfn.FORMULATEXT('#_Merchandiser Budget'!G158),'#_Merchandiser Budget'!G158),"""","")),TRUE,FALSE),"HardQuoteMsg",IF(LEN(IF(_xlfn.ISFORMULA('Merchandiser Budget'!G158),_xlfn.FORMULATEXT('Merchandiser Budget'!G158),'Merchandiser Budget'!G158))-LEN(SUBSTITUTE(IF(_xlfn.ISFORMULA('Merchandiser Budget'!G158),_xlfn.FORMULATEXT('Merchandiser Budget'!G158),'Merchandiser Budget'!G158),"$",""))&lt;0.5*(LEN(IF(_xlfn.ISFORMULA('#_Merchandiser Budget'!G158),_xlfn.FORMULATEXT('#_Merchandiser Budget'!G158),'#_Merchandiser Budget'!G158))-LEN(SUBSTITUTE(IF(_xlfn.ISFORMULA('#_Merchandiser Budget'!G158),_xlfn.FORMULATEXT('#_Merchandiser Budget'!G158),'#_Merchandiser Budget'!G158),"$",""))),TRUE,FALSE),"MissingAbsMsg",TRUE,"PerfectMsg")</f>
        <v/>
      </c>
      <c r="H158" s="239" t="str">
        <f ca="1">_xlfn.IFS(ISBLANK('Merchandiser Budget'!H158),"",IF(NOT(ISNA('#_Merchandiser Budget'!H158)),IF(ISNA('Merchandiser Budget'!H158),TRUE,FALSE),FALSE),"StuNAMsg",IF(AND(ISNA('#_Merchandiser Budget'!H158),ISNA('Merchandiser Budget'!H158)),TRUE,FALSE),"PerfectMsg",IF(NOT(ISERROR('#_Merchandiser Budget'!H158)),IF(ISERROR('Merchandiser Budget'!H158),TRUE,FALSE),FALSE),"StuErrorMsg",IF(TYPE('#_Merchandiser Budget'!H158)&lt;&gt;TYPE('Merchandiser Budget'!H158),TRUE,FALSE),"WrongTypeMsg",IF(_xlfn.ISFORMULA('#_Merchandiser Budget'!H158),IF(NOT(_xlfn.ISFORMULA('Merchandiser Budget'!H158)),TRUE),FALSE),"MissingFormulaMsg",IF(NOT(AND(ISNUMBER(FIND("[",_xlfn.FORMULATEXT('#_Merchandiser Budget'!H158))),ISNUMBER(FIND("!",_xlfn.FORMULATEXT('#_Merchandiser Budget'!H158))))),AND(ISNUMBER(FIND("[",_xlfn.FORMULATEXT('Merchandiser Budget'!H158))),ISNUMBER(FIND("!",_xlfn.FORMULATEXT('Merchandiser Budget'!H158)))),FALSE),"ExternalRefsMsg",IF(ISNUMBER('#_Merchandiser Budget'!H158),IF(ABS('#_Merchandiser Budget'!H158-'Merchandiser Budget'!H158)&gt;0.00001,TRUE,FALSE),IF('#_Merchandiser Budget'!H158&lt;&gt;'Merchandiser Budget'!H158,TRUE,FALSE)),IF(ISNUMBER('#_Merchandiser Budget'!H158),IF('#_Merchandiser Budget'!H158&gt;'Merchandiser Budget'!H158,"TooLow","TooHigh"),"WrongAnswer"),NOT(_xlfn.ISFORMULA('#_Merchandiser Budget'!H158)),"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Budget'!H158),_xlfn.FORMULATEXT('Merchandiser Budget'!H158),'Merchandiser Budget'!H158),"9","#"),"8","#"),"7","#"),"6","#"),"5","#"),"4","#"),"3","#"),"2","#"),"1","#"),"0","#"),"$",""),"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Budget'!H158),_xlfn.FORMULATEXT('Merchandiser Budget'!H158),'Merchandiser Budget'!H158),"9","#"),"8","#"),"7","#"),"6","#"),"5","#"),"4","#"),"3","#"),"2","#"),"1","#"),"0","#"),"$",""),"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Budget'!H158),_xlfn.FORMULATEXT('#_Merchandiser Budget'!H158),'#_Merchandiser Budget'!H158),"9","#"),"8","#"),"7","#"),"6","#"),"5","#"),"4","#"),"3","#"),"2","#"),"1","#"),"0","#"),"$",""),"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Budget'!H158),_xlfn.FORMULATEXT('#_Merchandiser Budget'!H158),'#_Merchandiser Budget'!H158),"9","#"),"8","#"),"7","#"),"6","#"),"5","#"),"4","#"),"3","#"),"2","#"),"1","#"),"0","#"),"$","")," ",""),",","@"),"&gt;","@"),"&lt;","@"),"=","@"),")","@"),"(","@"),"^","@"),"/","@"),"+","@"),"*","@"),"-","@"),"@#","")))/2,TRUE,FALSE),"HardCodeMsg",IF(LEN(IF(_xlfn.ISFORMULA('Merchandiser Budget'!H158),_xlfn.FORMULATEXT('Merchandiser Budget'!H158),'Merchandiser Budget'!H158))-LEN(SUBSTITUTE(IF(_xlfn.ISFORMULA('Merchandiser Budget'!H158),_xlfn.FORMULATEXT('Merchandiser Budget'!H158),'Merchandiser Budget'!H158),"""",""))&gt;LEN(IF(_xlfn.ISFORMULA('#_Merchandiser Budget'!H158),_xlfn.FORMULATEXT('#_Merchandiser Budget'!H158),'#_Merchandiser Budget'!H158))-LEN(SUBSTITUTE(IF(_xlfn.ISFORMULA('#_Merchandiser Budget'!H158),_xlfn.FORMULATEXT('#_Merchandiser Budget'!H158),'#_Merchandiser Budget'!H158),"""","")),TRUE,FALSE),"HardQuoteMsg",IF(LEN(IF(_xlfn.ISFORMULA('Merchandiser Budget'!H158),_xlfn.FORMULATEXT('Merchandiser Budget'!H158),'Merchandiser Budget'!H158))-LEN(SUBSTITUTE(IF(_xlfn.ISFORMULA('Merchandiser Budget'!H158),_xlfn.FORMULATEXT('Merchandiser Budget'!H158),'Merchandiser Budget'!H158),"$",""))&lt;0.5*(LEN(IF(_xlfn.ISFORMULA('#_Merchandiser Budget'!H158),_xlfn.FORMULATEXT('#_Merchandiser Budget'!H158),'#_Merchandiser Budget'!H158))-LEN(SUBSTITUTE(IF(_xlfn.ISFORMULA('#_Merchandiser Budget'!H158),_xlfn.FORMULATEXT('#_Merchandiser Budget'!H158),'#_Merchandiser Budget'!H158),"$",""))),TRUE,FALSE),"MissingAbsMsg",TRUE,"PerfectMsg")</f>
        <v/>
      </c>
    </row>
    <row r="159" spans="2:8" x14ac:dyDescent="0.15">
      <c r="C159" s="165">
        <v>0</v>
      </c>
      <c r="G159" s="239" t="str">
        <f ca="1">_xlfn.IFS(ISBLANK('Merchandiser Budget'!G159),"",IF(NOT(ISNA('#_Merchandiser Budget'!G159)),IF(ISNA('Merchandiser Budget'!G159),TRUE,FALSE),FALSE),"StuNAMsg",IF(AND(ISNA('#_Merchandiser Budget'!G159),ISNA('Merchandiser Budget'!G159)),TRUE,FALSE),"PerfectMsg",IF(NOT(ISERROR('#_Merchandiser Budget'!G159)),IF(ISERROR('Merchandiser Budget'!G159),TRUE,FALSE),FALSE),"StuErrorMsg",IF(TYPE('#_Merchandiser Budget'!G159)&lt;&gt;TYPE('Merchandiser Budget'!G159),TRUE,FALSE),"WrongTypeMsg",IF(_xlfn.ISFORMULA('#_Merchandiser Budget'!G159),IF(NOT(_xlfn.ISFORMULA('Merchandiser Budget'!G159)),TRUE),FALSE),"MissingFormulaMsg",IF(NOT(AND(ISNUMBER(FIND("[",_xlfn.FORMULATEXT('#_Merchandiser Budget'!G159))),ISNUMBER(FIND("!",_xlfn.FORMULATEXT('#_Merchandiser Budget'!G159))))),AND(ISNUMBER(FIND("[",_xlfn.FORMULATEXT('Merchandiser Budget'!G159))),ISNUMBER(FIND("!",_xlfn.FORMULATEXT('Merchandiser Budget'!G159)))),FALSE),"ExternalRefsMsg",IF(ISNUMBER('#_Merchandiser Budget'!G159),IF(ABS('#_Merchandiser Budget'!G159-'Merchandiser Budget'!G159)&gt;0.00001,TRUE,FALSE),IF('#_Merchandiser Budget'!G159&lt;&gt;'Merchandiser Budget'!G159,TRUE,FALSE)),IF(ISNUMBER('#_Merchandiser Budget'!G159),IF('#_Merchandiser Budget'!G159&gt;'Merchandiser Budget'!G159,"TooLow","TooHigh"),"WrongAnswer"),NOT(_xlfn.ISFORMULA('#_Merchandiser Budget'!G159)),"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Budget'!G159),_xlfn.FORMULATEXT('Merchandiser Budget'!G159),'Merchandiser Budget'!G159),"9","#"),"8","#"),"7","#"),"6","#"),"5","#"),"4","#"),"3","#"),"2","#"),"1","#"),"0","#"),"$",""),"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Budget'!G159),_xlfn.FORMULATEXT('Merchandiser Budget'!G159),'Merchandiser Budget'!G159),"9","#"),"8","#"),"7","#"),"6","#"),"5","#"),"4","#"),"3","#"),"2","#"),"1","#"),"0","#"),"$",""),"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Budget'!G159),_xlfn.FORMULATEXT('#_Merchandiser Budget'!G159),'#_Merchandiser Budget'!G159),"9","#"),"8","#"),"7","#"),"6","#"),"5","#"),"4","#"),"3","#"),"2","#"),"1","#"),"0","#"),"$",""),"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Budget'!G159),_xlfn.FORMULATEXT('#_Merchandiser Budget'!G159),'#_Merchandiser Budget'!G159),"9","#"),"8","#"),"7","#"),"6","#"),"5","#"),"4","#"),"3","#"),"2","#"),"1","#"),"0","#"),"$","")," ",""),",","@"),"&gt;","@"),"&lt;","@"),"=","@"),")","@"),"(","@"),"^","@"),"/","@"),"+","@"),"*","@"),"-","@"),"@#","")))/2,TRUE,FALSE),"HardCodeMsg",IF(LEN(IF(_xlfn.ISFORMULA('Merchandiser Budget'!G159),_xlfn.FORMULATEXT('Merchandiser Budget'!G159),'Merchandiser Budget'!G159))-LEN(SUBSTITUTE(IF(_xlfn.ISFORMULA('Merchandiser Budget'!G159),_xlfn.FORMULATEXT('Merchandiser Budget'!G159),'Merchandiser Budget'!G159),"""",""))&gt;LEN(IF(_xlfn.ISFORMULA('#_Merchandiser Budget'!G159),_xlfn.FORMULATEXT('#_Merchandiser Budget'!G159),'#_Merchandiser Budget'!G159))-LEN(SUBSTITUTE(IF(_xlfn.ISFORMULA('#_Merchandiser Budget'!G159),_xlfn.FORMULATEXT('#_Merchandiser Budget'!G159),'#_Merchandiser Budget'!G159),"""","")),TRUE,FALSE),"HardQuoteMsg",IF(LEN(IF(_xlfn.ISFORMULA('Merchandiser Budget'!G159),_xlfn.FORMULATEXT('Merchandiser Budget'!G159),'Merchandiser Budget'!G159))-LEN(SUBSTITUTE(IF(_xlfn.ISFORMULA('Merchandiser Budget'!G159),_xlfn.FORMULATEXT('Merchandiser Budget'!G159),'Merchandiser Budget'!G159),"$",""))&lt;0.5*(LEN(IF(_xlfn.ISFORMULA('#_Merchandiser Budget'!G159),_xlfn.FORMULATEXT('#_Merchandiser Budget'!G159),'#_Merchandiser Budget'!G159))-LEN(SUBSTITUTE(IF(_xlfn.ISFORMULA('#_Merchandiser Budget'!G159),_xlfn.FORMULATEXT('#_Merchandiser Budget'!G159),'#_Merchandiser Budget'!G159),"$",""))),TRUE,FALSE),"MissingAbsMsg",TRUE,"PerfectMsg")</f>
        <v/>
      </c>
      <c r="H159" s="239" t="str">
        <f ca="1">_xlfn.IFS(ISBLANK('Merchandiser Budget'!H159),"",IF(NOT(ISNA('#_Merchandiser Budget'!H159)),IF(ISNA('Merchandiser Budget'!H159),TRUE,FALSE),FALSE),"StuNAMsg",IF(AND(ISNA('#_Merchandiser Budget'!H159),ISNA('Merchandiser Budget'!H159)),TRUE,FALSE),"PerfectMsg",IF(NOT(ISERROR('#_Merchandiser Budget'!H159)),IF(ISERROR('Merchandiser Budget'!H159),TRUE,FALSE),FALSE),"StuErrorMsg",IF(TYPE('#_Merchandiser Budget'!H159)&lt;&gt;TYPE('Merchandiser Budget'!H159),TRUE,FALSE),"WrongTypeMsg",IF(_xlfn.ISFORMULA('#_Merchandiser Budget'!H159),IF(NOT(_xlfn.ISFORMULA('Merchandiser Budget'!H159)),TRUE),FALSE),"MissingFormulaMsg",IF(NOT(AND(ISNUMBER(FIND("[",_xlfn.FORMULATEXT('#_Merchandiser Budget'!H159))),ISNUMBER(FIND("!",_xlfn.FORMULATEXT('#_Merchandiser Budget'!H159))))),AND(ISNUMBER(FIND("[",_xlfn.FORMULATEXT('Merchandiser Budget'!H159))),ISNUMBER(FIND("!",_xlfn.FORMULATEXT('Merchandiser Budget'!H159)))),FALSE),"ExternalRefsMsg",IF(ISNUMBER('#_Merchandiser Budget'!H159),IF(ABS('#_Merchandiser Budget'!H159-'Merchandiser Budget'!H159)&gt;0.00001,TRUE,FALSE),IF('#_Merchandiser Budget'!H159&lt;&gt;'Merchandiser Budget'!H159,TRUE,FALSE)),IF(ISNUMBER('#_Merchandiser Budget'!H159),IF('#_Merchandiser Budget'!H159&gt;'Merchandiser Budget'!H159,"TooLow","TooHigh"),"WrongAnswer"),NOT(_xlfn.ISFORMULA('#_Merchandiser Budget'!H159)),"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Budget'!H159),_xlfn.FORMULATEXT('Merchandiser Budget'!H159),'Merchandiser Budget'!H159),"9","#"),"8","#"),"7","#"),"6","#"),"5","#"),"4","#"),"3","#"),"2","#"),"1","#"),"0","#"),"$",""),"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Budget'!H159),_xlfn.FORMULATEXT('Merchandiser Budget'!H159),'Merchandiser Budget'!H159),"9","#"),"8","#"),"7","#"),"6","#"),"5","#"),"4","#"),"3","#"),"2","#"),"1","#"),"0","#"),"$",""),"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Budget'!H159),_xlfn.FORMULATEXT('#_Merchandiser Budget'!H159),'#_Merchandiser Budget'!H159),"9","#"),"8","#"),"7","#"),"6","#"),"5","#"),"4","#"),"3","#"),"2","#"),"1","#"),"0","#"),"$",""),"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Budget'!H159),_xlfn.FORMULATEXT('#_Merchandiser Budget'!H159),'#_Merchandiser Budget'!H159),"9","#"),"8","#"),"7","#"),"6","#"),"5","#"),"4","#"),"3","#"),"2","#"),"1","#"),"0","#"),"$","")," ",""),",","@"),"&gt;","@"),"&lt;","@"),"=","@"),")","@"),"(","@"),"^","@"),"/","@"),"+","@"),"*","@"),"-","@"),"@#","")))/2,TRUE,FALSE),"HardCodeMsg",IF(LEN(IF(_xlfn.ISFORMULA('Merchandiser Budget'!H159),_xlfn.FORMULATEXT('Merchandiser Budget'!H159),'Merchandiser Budget'!H159))-LEN(SUBSTITUTE(IF(_xlfn.ISFORMULA('Merchandiser Budget'!H159),_xlfn.FORMULATEXT('Merchandiser Budget'!H159),'Merchandiser Budget'!H159),"""",""))&gt;LEN(IF(_xlfn.ISFORMULA('#_Merchandiser Budget'!H159),_xlfn.FORMULATEXT('#_Merchandiser Budget'!H159),'#_Merchandiser Budget'!H159))-LEN(SUBSTITUTE(IF(_xlfn.ISFORMULA('#_Merchandiser Budget'!H159),_xlfn.FORMULATEXT('#_Merchandiser Budget'!H159),'#_Merchandiser Budget'!H159),"""","")),TRUE,FALSE),"HardQuoteMsg",IF(LEN(IF(_xlfn.ISFORMULA('Merchandiser Budget'!H159),_xlfn.FORMULATEXT('Merchandiser Budget'!H159),'Merchandiser Budget'!H159))-LEN(SUBSTITUTE(IF(_xlfn.ISFORMULA('Merchandiser Budget'!H159),_xlfn.FORMULATEXT('Merchandiser Budget'!H159),'Merchandiser Budget'!H159),"$",""))&lt;0.5*(LEN(IF(_xlfn.ISFORMULA('#_Merchandiser Budget'!H159),_xlfn.FORMULATEXT('#_Merchandiser Budget'!H159),'#_Merchandiser Budget'!H159))-LEN(SUBSTITUTE(IF(_xlfn.ISFORMULA('#_Merchandiser Budget'!H159),_xlfn.FORMULATEXT('#_Merchandiser Budget'!H159),'#_Merchandiser Budget'!H159),"$",""))),TRUE,FALSE),"MissingAbsMsg",TRUE,"PerfectMsg")</f>
        <v/>
      </c>
    </row>
    <row r="161" spans="2:8" ht="45" customHeight="1" x14ac:dyDescent="0.15">
      <c r="C161" s="232">
        <v>0</v>
      </c>
      <c r="D161" s="232"/>
      <c r="E161" s="232"/>
      <c r="F161" s="232"/>
      <c r="G161" s="232"/>
      <c r="H161" s="232"/>
    </row>
    <row r="162" spans="2:8" x14ac:dyDescent="0.15">
      <c r="C162" s="165">
        <v>0</v>
      </c>
      <c r="D162" s="165">
        <v>0</v>
      </c>
      <c r="E162" s="239">
        <v>0</v>
      </c>
    </row>
    <row r="163" spans="2:8" x14ac:dyDescent="0.15">
      <c r="D163" s="234">
        <v>0</v>
      </c>
      <c r="E163" s="239">
        <v>0</v>
      </c>
      <c r="F163" s="165">
        <v>0</v>
      </c>
    </row>
    <row r="164" spans="2:8" x14ac:dyDescent="0.15">
      <c r="E164" s="239"/>
    </row>
    <row r="165" spans="2:8" x14ac:dyDescent="0.15">
      <c r="D165" s="165">
        <v>0</v>
      </c>
      <c r="E165" s="239">
        <v>0</v>
      </c>
    </row>
    <row r="166" spans="2:8" x14ac:dyDescent="0.15">
      <c r="D166" s="234">
        <v>0</v>
      </c>
      <c r="E166" s="239">
        <v>0</v>
      </c>
      <c r="F166" s="165">
        <v>0</v>
      </c>
    </row>
    <row r="168" spans="2:8" x14ac:dyDescent="0.15">
      <c r="C168" s="165">
        <v>0</v>
      </c>
    </row>
    <row r="169" spans="2:8" x14ac:dyDescent="0.15">
      <c r="D169" s="165">
        <v>0</v>
      </c>
      <c r="E169" s="239">
        <v>0</v>
      </c>
      <c r="G169" s="165">
        <v>0</v>
      </c>
      <c r="H169" s="240">
        <v>0</v>
      </c>
    </row>
    <row r="170" spans="2:8" x14ac:dyDescent="0.15">
      <c r="D170" s="234">
        <v>0</v>
      </c>
      <c r="E170" s="239">
        <v>0</v>
      </c>
      <c r="G170" s="234">
        <v>0</v>
      </c>
      <c r="H170" s="240">
        <v>0</v>
      </c>
    </row>
    <row r="171" spans="2:8" x14ac:dyDescent="0.15">
      <c r="D171" s="165">
        <v>0</v>
      </c>
      <c r="E171" s="239">
        <v>0</v>
      </c>
      <c r="G171" s="165">
        <v>0</v>
      </c>
      <c r="H171" s="240">
        <v>0</v>
      </c>
    </row>
    <row r="172" spans="2:8" x14ac:dyDescent="0.15">
      <c r="D172" s="165">
        <v>0</v>
      </c>
      <c r="E172" s="239">
        <v>0</v>
      </c>
      <c r="G172" s="165">
        <v>0</v>
      </c>
      <c r="H172" s="240">
        <v>0</v>
      </c>
    </row>
    <row r="175" spans="2:8" x14ac:dyDescent="0.15">
      <c r="B175" s="167">
        <v>0</v>
      </c>
    </row>
    <row r="176" spans="2:8" x14ac:dyDescent="0.15">
      <c r="C176" s="165">
        <v>0</v>
      </c>
    </row>
    <row r="177" spans="3:9" ht="34" customHeight="1" x14ac:dyDescent="0.15">
      <c r="C177" s="232">
        <v>0</v>
      </c>
      <c r="D177" s="232"/>
      <c r="E177" s="232"/>
      <c r="F177" s="232"/>
      <c r="G177" s="232"/>
      <c r="H177" s="232"/>
      <c r="I177" s="232"/>
    </row>
    <row r="180" spans="3:9" x14ac:dyDescent="0.15">
      <c r="C180" s="165">
        <v>0</v>
      </c>
      <c r="E180" s="165">
        <v>0</v>
      </c>
      <c r="F180" s="165">
        <v>0</v>
      </c>
      <c r="G180" s="167">
        <v>0</v>
      </c>
      <c r="H180" s="167">
        <v>0</v>
      </c>
    </row>
    <row r="181" spans="3:9" x14ac:dyDescent="0.15">
      <c r="C181" s="165">
        <v>0</v>
      </c>
      <c r="G181" s="239" t="str">
        <f ca="1">_xlfn.IFS(ISBLANK('Merchandiser Budget'!G181),"",IF(NOT(ISNA('#_Merchandiser Budget'!G181)),IF(ISNA('Merchandiser Budget'!G181),TRUE,FALSE),FALSE),"StuNAMsg",IF(AND(ISNA('#_Merchandiser Budget'!G181),ISNA('Merchandiser Budget'!G181)),TRUE,FALSE),"PerfectMsg",IF(NOT(ISERROR('#_Merchandiser Budget'!G181)),IF(ISERROR('Merchandiser Budget'!G181),TRUE,FALSE),FALSE),"StuErrorMsg",IF(TYPE('#_Merchandiser Budget'!G181)&lt;&gt;TYPE('Merchandiser Budget'!G181),TRUE,FALSE),"WrongTypeMsg",IF(_xlfn.ISFORMULA('#_Merchandiser Budget'!G181),IF(NOT(_xlfn.ISFORMULA('Merchandiser Budget'!G181)),TRUE),FALSE),"MissingFormulaMsg",IF(NOT(AND(ISNUMBER(FIND("[",_xlfn.FORMULATEXT('#_Merchandiser Budget'!G181))),ISNUMBER(FIND("!",_xlfn.FORMULATEXT('#_Merchandiser Budget'!G181))))),AND(ISNUMBER(FIND("[",_xlfn.FORMULATEXT('Merchandiser Budget'!G181))),ISNUMBER(FIND("!",_xlfn.FORMULATEXT('Merchandiser Budget'!G181)))),FALSE),"ExternalRefsMsg",IF(ISNUMBER('#_Merchandiser Budget'!G181),IF(ABS('#_Merchandiser Budget'!G181-'Merchandiser Budget'!G181)&gt;0.00001,TRUE,FALSE),IF('#_Merchandiser Budget'!G181&lt;&gt;'Merchandiser Budget'!G181,TRUE,FALSE)),IF(ISNUMBER('#_Merchandiser Budget'!G181),IF('#_Merchandiser Budget'!G181&gt;'Merchandiser Budget'!G181,"TooLow","TooHigh"),"WrongAnswer"),NOT(_xlfn.ISFORMULA('#_Merchandiser Budget'!G181)),"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Budget'!G181),_xlfn.FORMULATEXT('Merchandiser Budget'!G181),'Merchandiser Budget'!G181),"9","#"),"8","#"),"7","#"),"6","#"),"5","#"),"4","#"),"3","#"),"2","#"),"1","#"),"0","#"),"$",""),"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Budget'!G181),_xlfn.FORMULATEXT('Merchandiser Budget'!G181),'Merchandiser Budget'!G181),"9","#"),"8","#"),"7","#"),"6","#"),"5","#"),"4","#"),"3","#"),"2","#"),"1","#"),"0","#"),"$",""),"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Budget'!G181),_xlfn.FORMULATEXT('#_Merchandiser Budget'!G181),'#_Merchandiser Budget'!G181),"9","#"),"8","#"),"7","#"),"6","#"),"5","#"),"4","#"),"3","#"),"2","#"),"1","#"),"0","#"),"$",""),"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Budget'!G181),_xlfn.FORMULATEXT('#_Merchandiser Budget'!G181),'#_Merchandiser Budget'!G181),"9","#"),"8","#"),"7","#"),"6","#"),"5","#"),"4","#"),"3","#"),"2","#"),"1","#"),"0","#"),"$","")," ",""),",","@"),"&gt;","@"),"&lt;","@"),"=","@"),")","@"),"(","@"),"^","@"),"/","@"),"+","@"),"*","@"),"-","@"),"@#","")))/2,TRUE,FALSE),"HardCodeMsg",IF(LEN(IF(_xlfn.ISFORMULA('Merchandiser Budget'!G181),_xlfn.FORMULATEXT('Merchandiser Budget'!G181),'Merchandiser Budget'!G181))-LEN(SUBSTITUTE(IF(_xlfn.ISFORMULA('Merchandiser Budget'!G181),_xlfn.FORMULATEXT('Merchandiser Budget'!G181),'Merchandiser Budget'!G181),"""",""))&gt;LEN(IF(_xlfn.ISFORMULA('#_Merchandiser Budget'!G181),_xlfn.FORMULATEXT('#_Merchandiser Budget'!G181),'#_Merchandiser Budget'!G181))-LEN(SUBSTITUTE(IF(_xlfn.ISFORMULA('#_Merchandiser Budget'!G181),_xlfn.FORMULATEXT('#_Merchandiser Budget'!G181),'#_Merchandiser Budget'!G181),"""","")),TRUE,FALSE),"HardQuoteMsg",IF(LEN(IF(_xlfn.ISFORMULA('Merchandiser Budget'!G181),_xlfn.FORMULATEXT('Merchandiser Budget'!G181),'Merchandiser Budget'!G181))-LEN(SUBSTITUTE(IF(_xlfn.ISFORMULA('Merchandiser Budget'!G181),_xlfn.FORMULATEXT('Merchandiser Budget'!G181),'Merchandiser Budget'!G181),"$",""))&lt;0.5*(LEN(IF(_xlfn.ISFORMULA('#_Merchandiser Budget'!G181),_xlfn.FORMULATEXT('#_Merchandiser Budget'!G181),'#_Merchandiser Budget'!G181))-LEN(SUBSTITUTE(IF(_xlfn.ISFORMULA('#_Merchandiser Budget'!G181),_xlfn.FORMULATEXT('#_Merchandiser Budget'!G181),'#_Merchandiser Budget'!G181),"$",""))),TRUE,FALSE),"MissingAbsMsg",TRUE,"PerfectMsg")</f>
        <v/>
      </c>
      <c r="H181" s="239" t="str">
        <f ca="1">_xlfn.IFS(ISBLANK('Merchandiser Budget'!H181),"",IF(NOT(ISNA('#_Merchandiser Budget'!H181)),IF(ISNA('Merchandiser Budget'!H181),TRUE,FALSE),FALSE),"StuNAMsg",IF(AND(ISNA('#_Merchandiser Budget'!H181),ISNA('Merchandiser Budget'!H181)),TRUE,FALSE),"PerfectMsg",IF(NOT(ISERROR('#_Merchandiser Budget'!H181)),IF(ISERROR('Merchandiser Budget'!H181),TRUE,FALSE),FALSE),"StuErrorMsg",IF(TYPE('#_Merchandiser Budget'!H181)&lt;&gt;TYPE('Merchandiser Budget'!H181),TRUE,FALSE),"WrongTypeMsg",IF(_xlfn.ISFORMULA('#_Merchandiser Budget'!H181),IF(NOT(_xlfn.ISFORMULA('Merchandiser Budget'!H181)),TRUE),FALSE),"MissingFormulaMsg",IF(NOT(AND(ISNUMBER(FIND("[",_xlfn.FORMULATEXT('#_Merchandiser Budget'!H181))),ISNUMBER(FIND("!",_xlfn.FORMULATEXT('#_Merchandiser Budget'!H181))))),AND(ISNUMBER(FIND("[",_xlfn.FORMULATEXT('Merchandiser Budget'!H181))),ISNUMBER(FIND("!",_xlfn.FORMULATEXT('Merchandiser Budget'!H181)))),FALSE),"ExternalRefsMsg",IF(ISNUMBER('#_Merchandiser Budget'!H181),IF(ABS('#_Merchandiser Budget'!H181-'Merchandiser Budget'!H181)&gt;0.00001,TRUE,FALSE),IF('#_Merchandiser Budget'!H181&lt;&gt;'Merchandiser Budget'!H181,TRUE,FALSE)),IF(ISNUMBER('#_Merchandiser Budget'!H181),IF('#_Merchandiser Budget'!H181&gt;'Merchandiser Budget'!H181,"TooLow","TooHigh"),"WrongAnswer"),NOT(_xlfn.ISFORMULA('#_Merchandiser Budget'!H181)),"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Budget'!H181),_xlfn.FORMULATEXT('Merchandiser Budget'!H181),'Merchandiser Budget'!H181),"9","#"),"8","#"),"7","#"),"6","#"),"5","#"),"4","#"),"3","#"),"2","#"),"1","#"),"0","#"),"$",""),"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Budget'!H181),_xlfn.FORMULATEXT('Merchandiser Budget'!H181),'Merchandiser Budget'!H181),"9","#"),"8","#"),"7","#"),"6","#"),"5","#"),"4","#"),"3","#"),"2","#"),"1","#"),"0","#"),"$",""),"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Budget'!H181),_xlfn.FORMULATEXT('#_Merchandiser Budget'!H181),'#_Merchandiser Budget'!H181),"9","#"),"8","#"),"7","#"),"6","#"),"5","#"),"4","#"),"3","#"),"2","#"),"1","#"),"0","#"),"$",""),"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Budget'!H181),_xlfn.FORMULATEXT('#_Merchandiser Budget'!H181),'#_Merchandiser Budget'!H181),"9","#"),"8","#"),"7","#"),"6","#"),"5","#"),"4","#"),"3","#"),"2","#"),"1","#"),"0","#"),"$","")," ",""),",","@"),"&gt;","@"),"&lt;","@"),"=","@"),")","@"),"(","@"),"^","@"),"/","@"),"+","@"),"*","@"),"-","@"),"@#","")))/2,TRUE,FALSE),"HardCodeMsg",IF(LEN(IF(_xlfn.ISFORMULA('Merchandiser Budget'!H181),_xlfn.FORMULATEXT('Merchandiser Budget'!H181),'Merchandiser Budget'!H181))-LEN(SUBSTITUTE(IF(_xlfn.ISFORMULA('Merchandiser Budget'!H181),_xlfn.FORMULATEXT('Merchandiser Budget'!H181),'Merchandiser Budget'!H181),"""",""))&gt;LEN(IF(_xlfn.ISFORMULA('#_Merchandiser Budget'!H181),_xlfn.FORMULATEXT('#_Merchandiser Budget'!H181),'#_Merchandiser Budget'!H181))-LEN(SUBSTITUTE(IF(_xlfn.ISFORMULA('#_Merchandiser Budget'!H181),_xlfn.FORMULATEXT('#_Merchandiser Budget'!H181),'#_Merchandiser Budget'!H181),"""","")),TRUE,FALSE),"HardQuoteMsg",IF(LEN(IF(_xlfn.ISFORMULA('Merchandiser Budget'!H181),_xlfn.FORMULATEXT('Merchandiser Budget'!H181),'Merchandiser Budget'!H181))-LEN(SUBSTITUTE(IF(_xlfn.ISFORMULA('Merchandiser Budget'!H181),_xlfn.FORMULATEXT('Merchandiser Budget'!H181),'Merchandiser Budget'!H181),"$",""))&lt;0.5*(LEN(IF(_xlfn.ISFORMULA('#_Merchandiser Budget'!H181),_xlfn.FORMULATEXT('#_Merchandiser Budget'!H181),'#_Merchandiser Budget'!H181))-LEN(SUBSTITUTE(IF(_xlfn.ISFORMULA('#_Merchandiser Budget'!H181),_xlfn.FORMULATEXT('#_Merchandiser Budget'!H181),'#_Merchandiser Budget'!H181),"$",""))),TRUE,FALSE),"MissingAbsMsg",TRUE,"PerfectMsg")</f>
        <v/>
      </c>
    </row>
    <row r="182" spans="3:9" x14ac:dyDescent="0.15">
      <c r="C182" s="238">
        <v>0</v>
      </c>
      <c r="G182" s="239" t="str">
        <f ca="1">_xlfn.IFS(ISBLANK('Merchandiser Budget'!G182),"",IF(NOT(ISNA('#_Merchandiser Budget'!G182)),IF(ISNA('Merchandiser Budget'!G182),TRUE,FALSE),FALSE),"StuNAMsg",IF(AND(ISNA('#_Merchandiser Budget'!G182),ISNA('Merchandiser Budget'!G182)),TRUE,FALSE),"PerfectMsg",IF(NOT(ISERROR('#_Merchandiser Budget'!G182)),IF(ISERROR('Merchandiser Budget'!G182),TRUE,FALSE),FALSE),"StuErrorMsg",IF(TYPE('#_Merchandiser Budget'!G182)&lt;&gt;TYPE('Merchandiser Budget'!G182),TRUE,FALSE),"WrongTypeMsg",IF(_xlfn.ISFORMULA('#_Merchandiser Budget'!G182),IF(NOT(_xlfn.ISFORMULA('Merchandiser Budget'!G182)),TRUE),FALSE),"MissingFormulaMsg",IF(NOT(AND(ISNUMBER(FIND("[",_xlfn.FORMULATEXT('#_Merchandiser Budget'!G182))),ISNUMBER(FIND("!",_xlfn.FORMULATEXT('#_Merchandiser Budget'!G182))))),AND(ISNUMBER(FIND("[",_xlfn.FORMULATEXT('Merchandiser Budget'!G182))),ISNUMBER(FIND("!",_xlfn.FORMULATEXT('Merchandiser Budget'!G182)))),FALSE),"ExternalRefsMsg",IF(ISNUMBER('#_Merchandiser Budget'!G182),IF(ABS('#_Merchandiser Budget'!G182-'Merchandiser Budget'!G182)&gt;0.00001,TRUE,FALSE),IF('#_Merchandiser Budget'!G182&lt;&gt;'Merchandiser Budget'!G182,TRUE,FALSE)),IF(ISNUMBER('#_Merchandiser Budget'!G182),IF('#_Merchandiser Budget'!G182&gt;'Merchandiser Budget'!G182,"TooLow","TooHigh"),"WrongAnswer"),NOT(_xlfn.ISFORMULA('#_Merchandiser Budget'!G182)),"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Budget'!G182),_xlfn.FORMULATEXT('Merchandiser Budget'!G182),'Merchandiser Budget'!G182),"9","#"),"8","#"),"7","#"),"6","#"),"5","#"),"4","#"),"3","#"),"2","#"),"1","#"),"0","#"),"$",""),"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Budget'!G182),_xlfn.FORMULATEXT('Merchandiser Budget'!G182),'Merchandiser Budget'!G182),"9","#"),"8","#"),"7","#"),"6","#"),"5","#"),"4","#"),"3","#"),"2","#"),"1","#"),"0","#"),"$",""),"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Budget'!G182),_xlfn.FORMULATEXT('#_Merchandiser Budget'!G182),'#_Merchandiser Budget'!G182),"9","#"),"8","#"),"7","#"),"6","#"),"5","#"),"4","#"),"3","#"),"2","#"),"1","#"),"0","#"),"$",""),"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Budget'!G182),_xlfn.FORMULATEXT('#_Merchandiser Budget'!G182),'#_Merchandiser Budget'!G182),"9","#"),"8","#"),"7","#"),"6","#"),"5","#"),"4","#"),"3","#"),"2","#"),"1","#"),"0","#"),"$","")," ",""),",","@"),"&gt;","@"),"&lt;","@"),"=","@"),")","@"),"(","@"),"^","@"),"/","@"),"+","@"),"*","@"),"-","@"),"@#","")))/2,TRUE,FALSE),"HardCodeMsg",IF(LEN(IF(_xlfn.ISFORMULA('Merchandiser Budget'!G182),_xlfn.FORMULATEXT('Merchandiser Budget'!G182),'Merchandiser Budget'!G182))-LEN(SUBSTITUTE(IF(_xlfn.ISFORMULA('Merchandiser Budget'!G182),_xlfn.FORMULATEXT('Merchandiser Budget'!G182),'Merchandiser Budget'!G182),"""",""))&gt;LEN(IF(_xlfn.ISFORMULA('#_Merchandiser Budget'!G182),_xlfn.FORMULATEXT('#_Merchandiser Budget'!G182),'#_Merchandiser Budget'!G182))-LEN(SUBSTITUTE(IF(_xlfn.ISFORMULA('#_Merchandiser Budget'!G182),_xlfn.FORMULATEXT('#_Merchandiser Budget'!G182),'#_Merchandiser Budget'!G182),"""","")),TRUE,FALSE),"HardQuoteMsg",IF(LEN(IF(_xlfn.ISFORMULA('Merchandiser Budget'!G182),_xlfn.FORMULATEXT('Merchandiser Budget'!G182),'Merchandiser Budget'!G182))-LEN(SUBSTITUTE(IF(_xlfn.ISFORMULA('Merchandiser Budget'!G182),_xlfn.FORMULATEXT('Merchandiser Budget'!G182),'Merchandiser Budget'!G182),"$",""))&lt;0.5*(LEN(IF(_xlfn.ISFORMULA('#_Merchandiser Budget'!G182),_xlfn.FORMULATEXT('#_Merchandiser Budget'!G182),'#_Merchandiser Budget'!G182))-LEN(SUBSTITUTE(IF(_xlfn.ISFORMULA('#_Merchandiser Budget'!G182),_xlfn.FORMULATEXT('#_Merchandiser Budget'!G182),'#_Merchandiser Budget'!G182),"$",""))),TRUE,FALSE),"MissingAbsMsg",TRUE,"PerfectMsg")</f>
        <v/>
      </c>
      <c r="H182" s="239" t="str">
        <f ca="1">_xlfn.IFS(ISBLANK('Merchandiser Budget'!H182),"",IF(NOT(ISNA('#_Merchandiser Budget'!H182)),IF(ISNA('Merchandiser Budget'!H182),TRUE,FALSE),FALSE),"StuNAMsg",IF(AND(ISNA('#_Merchandiser Budget'!H182),ISNA('Merchandiser Budget'!H182)),TRUE,FALSE),"PerfectMsg",IF(NOT(ISERROR('#_Merchandiser Budget'!H182)),IF(ISERROR('Merchandiser Budget'!H182),TRUE,FALSE),FALSE),"StuErrorMsg",IF(TYPE('#_Merchandiser Budget'!H182)&lt;&gt;TYPE('Merchandiser Budget'!H182),TRUE,FALSE),"WrongTypeMsg",IF(_xlfn.ISFORMULA('#_Merchandiser Budget'!H182),IF(NOT(_xlfn.ISFORMULA('Merchandiser Budget'!H182)),TRUE),FALSE),"MissingFormulaMsg",IF(NOT(AND(ISNUMBER(FIND("[",_xlfn.FORMULATEXT('#_Merchandiser Budget'!H182))),ISNUMBER(FIND("!",_xlfn.FORMULATEXT('#_Merchandiser Budget'!H182))))),AND(ISNUMBER(FIND("[",_xlfn.FORMULATEXT('Merchandiser Budget'!H182))),ISNUMBER(FIND("!",_xlfn.FORMULATEXT('Merchandiser Budget'!H182)))),FALSE),"ExternalRefsMsg",IF(ISNUMBER('#_Merchandiser Budget'!H182),IF(ABS('#_Merchandiser Budget'!H182-'Merchandiser Budget'!H182)&gt;0.00001,TRUE,FALSE),IF('#_Merchandiser Budget'!H182&lt;&gt;'Merchandiser Budget'!H182,TRUE,FALSE)),IF(ISNUMBER('#_Merchandiser Budget'!H182),IF('#_Merchandiser Budget'!H182&gt;'Merchandiser Budget'!H182,"TooLow","TooHigh"),"WrongAnswer"),NOT(_xlfn.ISFORMULA('#_Merchandiser Budget'!H182)),"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Budget'!H182),_xlfn.FORMULATEXT('Merchandiser Budget'!H182),'Merchandiser Budget'!H182),"9","#"),"8","#"),"7","#"),"6","#"),"5","#"),"4","#"),"3","#"),"2","#"),"1","#"),"0","#"),"$",""),"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Budget'!H182),_xlfn.FORMULATEXT('Merchandiser Budget'!H182),'Merchandiser Budget'!H182),"9","#"),"8","#"),"7","#"),"6","#"),"5","#"),"4","#"),"3","#"),"2","#"),"1","#"),"0","#"),"$",""),"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Budget'!H182),_xlfn.FORMULATEXT('#_Merchandiser Budget'!H182),'#_Merchandiser Budget'!H182),"9","#"),"8","#"),"7","#"),"6","#"),"5","#"),"4","#"),"3","#"),"2","#"),"1","#"),"0","#"),"$",""),"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Budget'!H182),_xlfn.FORMULATEXT('#_Merchandiser Budget'!H182),'#_Merchandiser Budget'!H182),"9","#"),"8","#"),"7","#"),"6","#"),"5","#"),"4","#"),"3","#"),"2","#"),"1","#"),"0","#"),"$","")," ",""),",","@"),"&gt;","@"),"&lt;","@"),"=","@"),")","@"),"(","@"),"^","@"),"/","@"),"+","@"),"*","@"),"-","@"),"@#","")))/2,TRUE,FALSE),"HardCodeMsg",IF(LEN(IF(_xlfn.ISFORMULA('Merchandiser Budget'!H182),_xlfn.FORMULATEXT('Merchandiser Budget'!H182),'Merchandiser Budget'!H182))-LEN(SUBSTITUTE(IF(_xlfn.ISFORMULA('Merchandiser Budget'!H182),_xlfn.FORMULATEXT('Merchandiser Budget'!H182),'Merchandiser Budget'!H182),"""",""))&gt;LEN(IF(_xlfn.ISFORMULA('#_Merchandiser Budget'!H182),_xlfn.FORMULATEXT('#_Merchandiser Budget'!H182),'#_Merchandiser Budget'!H182))-LEN(SUBSTITUTE(IF(_xlfn.ISFORMULA('#_Merchandiser Budget'!H182),_xlfn.FORMULATEXT('#_Merchandiser Budget'!H182),'#_Merchandiser Budget'!H182),"""","")),TRUE,FALSE),"HardQuoteMsg",IF(LEN(IF(_xlfn.ISFORMULA('Merchandiser Budget'!H182),_xlfn.FORMULATEXT('Merchandiser Budget'!H182),'Merchandiser Budget'!H182))-LEN(SUBSTITUTE(IF(_xlfn.ISFORMULA('Merchandiser Budget'!H182),_xlfn.FORMULATEXT('Merchandiser Budget'!H182),'Merchandiser Budget'!H182),"$",""))&lt;0.5*(LEN(IF(_xlfn.ISFORMULA('#_Merchandiser Budget'!H182),_xlfn.FORMULATEXT('#_Merchandiser Budget'!H182),'#_Merchandiser Budget'!H182))-LEN(SUBSTITUTE(IF(_xlfn.ISFORMULA('#_Merchandiser Budget'!H182),_xlfn.FORMULATEXT('#_Merchandiser Budget'!H182),'#_Merchandiser Budget'!H182),"$",""))),TRUE,FALSE),"MissingAbsMsg",TRUE,"PerfectMsg")</f>
        <v/>
      </c>
    </row>
    <row r="183" spans="3:9" x14ac:dyDescent="0.15">
      <c r="C183" s="238">
        <v>0</v>
      </c>
      <c r="G183" s="239" t="str">
        <f ca="1">_xlfn.IFS(ISBLANK('Merchandiser Budget'!G183),"",IF(NOT(ISNA('#_Merchandiser Budget'!G183)),IF(ISNA('Merchandiser Budget'!G183),TRUE,FALSE),FALSE),"StuNAMsg",IF(AND(ISNA('#_Merchandiser Budget'!G183),ISNA('Merchandiser Budget'!G183)),TRUE,FALSE),"PerfectMsg",IF(NOT(ISERROR('#_Merchandiser Budget'!G183)),IF(ISERROR('Merchandiser Budget'!G183),TRUE,FALSE),FALSE),"StuErrorMsg",IF(TYPE('#_Merchandiser Budget'!G183)&lt;&gt;TYPE('Merchandiser Budget'!G183),TRUE,FALSE),"WrongTypeMsg",IF(_xlfn.ISFORMULA('#_Merchandiser Budget'!G183),IF(NOT(_xlfn.ISFORMULA('Merchandiser Budget'!G183)),TRUE),FALSE),"MissingFormulaMsg",IF(NOT(AND(ISNUMBER(FIND("[",_xlfn.FORMULATEXT('#_Merchandiser Budget'!G183))),ISNUMBER(FIND("!",_xlfn.FORMULATEXT('#_Merchandiser Budget'!G183))))),AND(ISNUMBER(FIND("[",_xlfn.FORMULATEXT('Merchandiser Budget'!G183))),ISNUMBER(FIND("!",_xlfn.FORMULATEXT('Merchandiser Budget'!G183)))),FALSE),"ExternalRefsMsg",IF(ISNUMBER('#_Merchandiser Budget'!G183),IF(ABS('#_Merchandiser Budget'!G183-'Merchandiser Budget'!G183)&gt;0.00001,TRUE,FALSE),IF('#_Merchandiser Budget'!G183&lt;&gt;'Merchandiser Budget'!G183,TRUE,FALSE)),IF(ISNUMBER('#_Merchandiser Budget'!G183),IF('#_Merchandiser Budget'!G183&gt;'Merchandiser Budget'!G183,"TooLow","TooHigh"),"WrongAnswer"),NOT(_xlfn.ISFORMULA('#_Merchandiser Budget'!G183)),"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Budget'!G183),_xlfn.FORMULATEXT('Merchandiser Budget'!G183),'Merchandiser Budget'!G183),"9","#"),"8","#"),"7","#"),"6","#"),"5","#"),"4","#"),"3","#"),"2","#"),"1","#"),"0","#"),"$",""),"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Budget'!G183),_xlfn.FORMULATEXT('Merchandiser Budget'!G183),'Merchandiser Budget'!G183),"9","#"),"8","#"),"7","#"),"6","#"),"5","#"),"4","#"),"3","#"),"2","#"),"1","#"),"0","#"),"$",""),"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Budget'!G183),_xlfn.FORMULATEXT('#_Merchandiser Budget'!G183),'#_Merchandiser Budget'!G183),"9","#"),"8","#"),"7","#"),"6","#"),"5","#"),"4","#"),"3","#"),"2","#"),"1","#"),"0","#"),"$",""),"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Budget'!G183),_xlfn.FORMULATEXT('#_Merchandiser Budget'!G183),'#_Merchandiser Budget'!G183),"9","#"),"8","#"),"7","#"),"6","#"),"5","#"),"4","#"),"3","#"),"2","#"),"1","#"),"0","#"),"$","")," ",""),",","@"),"&gt;","@"),"&lt;","@"),"=","@"),")","@"),"(","@"),"^","@"),"/","@"),"+","@"),"*","@"),"-","@"),"@#","")))/2,TRUE,FALSE),"HardCodeMsg",IF(LEN(IF(_xlfn.ISFORMULA('Merchandiser Budget'!G183),_xlfn.FORMULATEXT('Merchandiser Budget'!G183),'Merchandiser Budget'!G183))-LEN(SUBSTITUTE(IF(_xlfn.ISFORMULA('Merchandiser Budget'!G183),_xlfn.FORMULATEXT('Merchandiser Budget'!G183),'Merchandiser Budget'!G183),"""",""))&gt;LEN(IF(_xlfn.ISFORMULA('#_Merchandiser Budget'!G183),_xlfn.FORMULATEXT('#_Merchandiser Budget'!G183),'#_Merchandiser Budget'!G183))-LEN(SUBSTITUTE(IF(_xlfn.ISFORMULA('#_Merchandiser Budget'!G183),_xlfn.FORMULATEXT('#_Merchandiser Budget'!G183),'#_Merchandiser Budget'!G183),"""","")),TRUE,FALSE),"HardQuoteMsg",IF(LEN(IF(_xlfn.ISFORMULA('Merchandiser Budget'!G183),_xlfn.FORMULATEXT('Merchandiser Budget'!G183),'Merchandiser Budget'!G183))-LEN(SUBSTITUTE(IF(_xlfn.ISFORMULA('Merchandiser Budget'!G183),_xlfn.FORMULATEXT('Merchandiser Budget'!G183),'Merchandiser Budget'!G183),"$",""))&lt;0.5*(LEN(IF(_xlfn.ISFORMULA('#_Merchandiser Budget'!G183),_xlfn.FORMULATEXT('#_Merchandiser Budget'!G183),'#_Merchandiser Budget'!G183))-LEN(SUBSTITUTE(IF(_xlfn.ISFORMULA('#_Merchandiser Budget'!G183),_xlfn.FORMULATEXT('#_Merchandiser Budget'!G183),'#_Merchandiser Budget'!G183),"$",""))),TRUE,FALSE),"MissingAbsMsg",TRUE,"PerfectMsg")</f>
        <v/>
      </c>
      <c r="H183" s="239" t="str">
        <f ca="1">_xlfn.IFS(ISBLANK('Merchandiser Budget'!H183),"",IF(NOT(ISNA('#_Merchandiser Budget'!H183)),IF(ISNA('Merchandiser Budget'!H183),TRUE,FALSE),FALSE),"StuNAMsg",IF(AND(ISNA('#_Merchandiser Budget'!H183),ISNA('Merchandiser Budget'!H183)),TRUE,FALSE),"PerfectMsg",IF(NOT(ISERROR('#_Merchandiser Budget'!H183)),IF(ISERROR('Merchandiser Budget'!H183),TRUE,FALSE),FALSE),"StuErrorMsg",IF(TYPE('#_Merchandiser Budget'!H183)&lt;&gt;TYPE('Merchandiser Budget'!H183),TRUE,FALSE),"WrongTypeMsg",IF(_xlfn.ISFORMULA('#_Merchandiser Budget'!H183),IF(NOT(_xlfn.ISFORMULA('Merchandiser Budget'!H183)),TRUE),FALSE),"MissingFormulaMsg",IF(NOT(AND(ISNUMBER(FIND("[",_xlfn.FORMULATEXT('#_Merchandiser Budget'!H183))),ISNUMBER(FIND("!",_xlfn.FORMULATEXT('#_Merchandiser Budget'!H183))))),AND(ISNUMBER(FIND("[",_xlfn.FORMULATEXT('Merchandiser Budget'!H183))),ISNUMBER(FIND("!",_xlfn.FORMULATEXT('Merchandiser Budget'!H183)))),FALSE),"ExternalRefsMsg",IF(ISNUMBER('#_Merchandiser Budget'!H183),IF(ABS('#_Merchandiser Budget'!H183-'Merchandiser Budget'!H183)&gt;0.00001,TRUE,FALSE),IF('#_Merchandiser Budget'!H183&lt;&gt;'Merchandiser Budget'!H183,TRUE,FALSE)),IF(ISNUMBER('#_Merchandiser Budget'!H183),IF('#_Merchandiser Budget'!H183&gt;'Merchandiser Budget'!H183,"TooLow","TooHigh"),"WrongAnswer"),NOT(_xlfn.ISFORMULA('#_Merchandiser Budget'!H183)),"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Budget'!H183),_xlfn.FORMULATEXT('Merchandiser Budget'!H183),'Merchandiser Budget'!H183),"9","#"),"8","#"),"7","#"),"6","#"),"5","#"),"4","#"),"3","#"),"2","#"),"1","#"),"0","#"),"$",""),"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Budget'!H183),_xlfn.FORMULATEXT('Merchandiser Budget'!H183),'Merchandiser Budget'!H183),"9","#"),"8","#"),"7","#"),"6","#"),"5","#"),"4","#"),"3","#"),"2","#"),"1","#"),"0","#"),"$",""),"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Budget'!H183),_xlfn.FORMULATEXT('#_Merchandiser Budget'!H183),'#_Merchandiser Budget'!H183),"9","#"),"8","#"),"7","#"),"6","#"),"5","#"),"4","#"),"3","#"),"2","#"),"1","#"),"0","#"),"$",""),"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Budget'!H183),_xlfn.FORMULATEXT('#_Merchandiser Budget'!H183),'#_Merchandiser Budget'!H183),"9","#"),"8","#"),"7","#"),"6","#"),"5","#"),"4","#"),"3","#"),"2","#"),"1","#"),"0","#"),"$","")," ",""),",","@"),"&gt;","@"),"&lt;","@"),"=","@"),")","@"),"(","@"),"^","@"),"/","@"),"+","@"),"*","@"),"-","@"),"@#","")))/2,TRUE,FALSE),"HardCodeMsg",IF(LEN(IF(_xlfn.ISFORMULA('Merchandiser Budget'!H183),_xlfn.FORMULATEXT('Merchandiser Budget'!H183),'Merchandiser Budget'!H183))-LEN(SUBSTITUTE(IF(_xlfn.ISFORMULA('Merchandiser Budget'!H183),_xlfn.FORMULATEXT('Merchandiser Budget'!H183),'Merchandiser Budget'!H183),"""",""))&gt;LEN(IF(_xlfn.ISFORMULA('#_Merchandiser Budget'!H183),_xlfn.FORMULATEXT('#_Merchandiser Budget'!H183),'#_Merchandiser Budget'!H183))-LEN(SUBSTITUTE(IF(_xlfn.ISFORMULA('#_Merchandiser Budget'!H183),_xlfn.FORMULATEXT('#_Merchandiser Budget'!H183),'#_Merchandiser Budget'!H183),"""","")),TRUE,FALSE),"HardQuoteMsg",IF(LEN(IF(_xlfn.ISFORMULA('Merchandiser Budget'!H183),_xlfn.FORMULATEXT('Merchandiser Budget'!H183),'Merchandiser Budget'!H183))-LEN(SUBSTITUTE(IF(_xlfn.ISFORMULA('Merchandiser Budget'!H183),_xlfn.FORMULATEXT('Merchandiser Budget'!H183),'Merchandiser Budget'!H183),"$",""))&lt;0.5*(LEN(IF(_xlfn.ISFORMULA('#_Merchandiser Budget'!H183),_xlfn.FORMULATEXT('#_Merchandiser Budget'!H183),'#_Merchandiser Budget'!H183))-LEN(SUBSTITUTE(IF(_xlfn.ISFORMULA('#_Merchandiser Budget'!H183),_xlfn.FORMULATEXT('#_Merchandiser Budget'!H183),'#_Merchandiser Budget'!H183),"$",""))),TRUE,FALSE),"MissingAbsMsg",TRUE,"PerfectMsg")</f>
        <v/>
      </c>
    </row>
    <row r="184" spans="3:9" x14ac:dyDescent="0.15">
      <c r="C184" s="165">
        <v>0</v>
      </c>
      <c r="G184" s="239" t="str">
        <f ca="1">_xlfn.IFS(ISBLANK('Merchandiser Budget'!G184),"",IF(NOT(ISNA('#_Merchandiser Budget'!G184)),IF(ISNA('Merchandiser Budget'!G184),TRUE,FALSE),FALSE),"StuNAMsg",IF(AND(ISNA('#_Merchandiser Budget'!G184),ISNA('Merchandiser Budget'!G184)),TRUE,FALSE),"PerfectMsg",IF(NOT(ISERROR('#_Merchandiser Budget'!G184)),IF(ISERROR('Merchandiser Budget'!G184),TRUE,FALSE),FALSE),"StuErrorMsg",IF(TYPE('#_Merchandiser Budget'!G184)&lt;&gt;TYPE('Merchandiser Budget'!G184),TRUE,FALSE),"WrongTypeMsg",IF(_xlfn.ISFORMULA('#_Merchandiser Budget'!G184),IF(NOT(_xlfn.ISFORMULA('Merchandiser Budget'!G184)),TRUE),FALSE),"MissingFormulaMsg",IF(NOT(AND(ISNUMBER(FIND("[",_xlfn.FORMULATEXT('#_Merchandiser Budget'!G184))),ISNUMBER(FIND("!",_xlfn.FORMULATEXT('#_Merchandiser Budget'!G184))))),AND(ISNUMBER(FIND("[",_xlfn.FORMULATEXT('Merchandiser Budget'!G184))),ISNUMBER(FIND("!",_xlfn.FORMULATEXT('Merchandiser Budget'!G184)))),FALSE),"ExternalRefsMsg",IF(ISNUMBER('#_Merchandiser Budget'!G184),IF(ABS('#_Merchandiser Budget'!G184-'Merchandiser Budget'!G184)&gt;0.00001,TRUE,FALSE),IF('#_Merchandiser Budget'!G184&lt;&gt;'Merchandiser Budget'!G184,TRUE,FALSE)),IF(ISNUMBER('#_Merchandiser Budget'!G184),IF('#_Merchandiser Budget'!G184&gt;'Merchandiser Budget'!G184,"TooLow","TooHigh"),"WrongAnswer"),NOT(_xlfn.ISFORMULA('#_Merchandiser Budget'!G184)),"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Budget'!G184),_xlfn.FORMULATEXT('Merchandiser Budget'!G184),'Merchandiser Budget'!G184),"9","#"),"8","#"),"7","#"),"6","#"),"5","#"),"4","#"),"3","#"),"2","#"),"1","#"),"0","#"),"$",""),"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Budget'!G184),_xlfn.FORMULATEXT('Merchandiser Budget'!G184),'Merchandiser Budget'!G184),"9","#"),"8","#"),"7","#"),"6","#"),"5","#"),"4","#"),"3","#"),"2","#"),"1","#"),"0","#"),"$",""),"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Budget'!G184),_xlfn.FORMULATEXT('#_Merchandiser Budget'!G184),'#_Merchandiser Budget'!G184),"9","#"),"8","#"),"7","#"),"6","#"),"5","#"),"4","#"),"3","#"),"2","#"),"1","#"),"0","#"),"$",""),"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Budget'!G184),_xlfn.FORMULATEXT('#_Merchandiser Budget'!G184),'#_Merchandiser Budget'!G184),"9","#"),"8","#"),"7","#"),"6","#"),"5","#"),"4","#"),"3","#"),"2","#"),"1","#"),"0","#"),"$","")," ",""),",","@"),"&gt;","@"),"&lt;","@"),"=","@"),")","@"),"(","@"),"^","@"),"/","@"),"+","@"),"*","@"),"-","@"),"@#","")))/2,TRUE,FALSE),"HardCodeMsg",IF(LEN(IF(_xlfn.ISFORMULA('Merchandiser Budget'!G184),_xlfn.FORMULATEXT('Merchandiser Budget'!G184),'Merchandiser Budget'!G184))-LEN(SUBSTITUTE(IF(_xlfn.ISFORMULA('Merchandiser Budget'!G184),_xlfn.FORMULATEXT('Merchandiser Budget'!G184),'Merchandiser Budget'!G184),"""",""))&gt;LEN(IF(_xlfn.ISFORMULA('#_Merchandiser Budget'!G184),_xlfn.FORMULATEXT('#_Merchandiser Budget'!G184),'#_Merchandiser Budget'!G184))-LEN(SUBSTITUTE(IF(_xlfn.ISFORMULA('#_Merchandiser Budget'!G184),_xlfn.FORMULATEXT('#_Merchandiser Budget'!G184),'#_Merchandiser Budget'!G184),"""","")),TRUE,FALSE),"HardQuoteMsg",IF(LEN(IF(_xlfn.ISFORMULA('Merchandiser Budget'!G184),_xlfn.FORMULATEXT('Merchandiser Budget'!G184),'Merchandiser Budget'!G184))-LEN(SUBSTITUTE(IF(_xlfn.ISFORMULA('Merchandiser Budget'!G184),_xlfn.FORMULATEXT('Merchandiser Budget'!G184),'Merchandiser Budget'!G184),"$",""))&lt;0.5*(LEN(IF(_xlfn.ISFORMULA('#_Merchandiser Budget'!G184),_xlfn.FORMULATEXT('#_Merchandiser Budget'!G184),'#_Merchandiser Budget'!G184))-LEN(SUBSTITUTE(IF(_xlfn.ISFORMULA('#_Merchandiser Budget'!G184),_xlfn.FORMULATEXT('#_Merchandiser Budget'!G184),'#_Merchandiser Budget'!G184),"$",""))),TRUE,FALSE),"MissingAbsMsg",TRUE,"PerfectMsg")</f>
        <v/>
      </c>
      <c r="H184" s="239" t="str">
        <f ca="1">_xlfn.IFS(ISBLANK('Merchandiser Budget'!H184),"",IF(NOT(ISNA('#_Merchandiser Budget'!H184)),IF(ISNA('Merchandiser Budget'!H184),TRUE,FALSE),FALSE),"StuNAMsg",IF(AND(ISNA('#_Merchandiser Budget'!H184),ISNA('Merchandiser Budget'!H184)),TRUE,FALSE),"PerfectMsg",IF(NOT(ISERROR('#_Merchandiser Budget'!H184)),IF(ISERROR('Merchandiser Budget'!H184),TRUE,FALSE),FALSE),"StuErrorMsg",IF(TYPE('#_Merchandiser Budget'!H184)&lt;&gt;TYPE('Merchandiser Budget'!H184),TRUE,FALSE),"WrongTypeMsg",IF(_xlfn.ISFORMULA('#_Merchandiser Budget'!H184),IF(NOT(_xlfn.ISFORMULA('Merchandiser Budget'!H184)),TRUE),FALSE),"MissingFormulaMsg",IF(NOT(AND(ISNUMBER(FIND("[",_xlfn.FORMULATEXT('#_Merchandiser Budget'!H184))),ISNUMBER(FIND("!",_xlfn.FORMULATEXT('#_Merchandiser Budget'!H184))))),AND(ISNUMBER(FIND("[",_xlfn.FORMULATEXT('Merchandiser Budget'!H184))),ISNUMBER(FIND("!",_xlfn.FORMULATEXT('Merchandiser Budget'!H184)))),FALSE),"ExternalRefsMsg",IF(ISNUMBER('#_Merchandiser Budget'!H184),IF(ABS('#_Merchandiser Budget'!H184-'Merchandiser Budget'!H184)&gt;0.00001,TRUE,FALSE),IF('#_Merchandiser Budget'!H184&lt;&gt;'Merchandiser Budget'!H184,TRUE,FALSE)),IF(ISNUMBER('#_Merchandiser Budget'!H184),IF('#_Merchandiser Budget'!H184&gt;'Merchandiser Budget'!H184,"TooLow","TooHigh"),"WrongAnswer"),NOT(_xlfn.ISFORMULA('#_Merchandiser Budget'!H184)),"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Budget'!H184),_xlfn.FORMULATEXT('Merchandiser Budget'!H184),'Merchandiser Budget'!H184),"9","#"),"8","#"),"7","#"),"6","#"),"5","#"),"4","#"),"3","#"),"2","#"),"1","#"),"0","#"),"$",""),"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Budget'!H184),_xlfn.FORMULATEXT('Merchandiser Budget'!H184),'Merchandiser Budget'!H184),"9","#"),"8","#"),"7","#"),"6","#"),"5","#"),"4","#"),"3","#"),"2","#"),"1","#"),"0","#"),"$",""),"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Budget'!H184),_xlfn.FORMULATEXT('#_Merchandiser Budget'!H184),'#_Merchandiser Budget'!H184),"9","#"),"8","#"),"7","#"),"6","#"),"5","#"),"4","#"),"3","#"),"2","#"),"1","#"),"0","#"),"$",""),"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Budget'!H184),_xlfn.FORMULATEXT('#_Merchandiser Budget'!H184),'#_Merchandiser Budget'!H184),"9","#"),"8","#"),"7","#"),"6","#"),"5","#"),"4","#"),"3","#"),"2","#"),"1","#"),"0","#"),"$","")," ",""),",","@"),"&gt;","@"),"&lt;","@"),"=","@"),")","@"),"(","@"),"^","@"),"/","@"),"+","@"),"*","@"),"-","@"),"@#","")))/2,TRUE,FALSE),"HardCodeMsg",IF(LEN(IF(_xlfn.ISFORMULA('Merchandiser Budget'!H184),_xlfn.FORMULATEXT('Merchandiser Budget'!H184),'Merchandiser Budget'!H184))-LEN(SUBSTITUTE(IF(_xlfn.ISFORMULA('Merchandiser Budget'!H184),_xlfn.FORMULATEXT('Merchandiser Budget'!H184),'Merchandiser Budget'!H184),"""",""))&gt;LEN(IF(_xlfn.ISFORMULA('#_Merchandiser Budget'!H184),_xlfn.FORMULATEXT('#_Merchandiser Budget'!H184),'#_Merchandiser Budget'!H184))-LEN(SUBSTITUTE(IF(_xlfn.ISFORMULA('#_Merchandiser Budget'!H184),_xlfn.FORMULATEXT('#_Merchandiser Budget'!H184),'#_Merchandiser Budget'!H184),"""","")),TRUE,FALSE),"HardQuoteMsg",IF(LEN(IF(_xlfn.ISFORMULA('Merchandiser Budget'!H184),_xlfn.FORMULATEXT('Merchandiser Budget'!H184),'Merchandiser Budget'!H184))-LEN(SUBSTITUTE(IF(_xlfn.ISFORMULA('Merchandiser Budget'!H184),_xlfn.FORMULATEXT('Merchandiser Budget'!H184),'Merchandiser Budget'!H184),"$",""))&lt;0.5*(LEN(IF(_xlfn.ISFORMULA('#_Merchandiser Budget'!H184),_xlfn.FORMULATEXT('#_Merchandiser Budget'!H184),'#_Merchandiser Budget'!H184))-LEN(SUBSTITUTE(IF(_xlfn.ISFORMULA('#_Merchandiser Budget'!H184),_xlfn.FORMULATEXT('#_Merchandiser Budget'!H184),'#_Merchandiser Budget'!H184),"$",""))),TRUE,FALSE),"MissingAbsMsg",TRUE,"PerfectMsg")</f>
        <v/>
      </c>
    </row>
    <row r="185" spans="3:9" x14ac:dyDescent="0.15">
      <c r="C185" s="238">
        <v>0</v>
      </c>
      <c r="G185" s="239" t="str">
        <f ca="1">_xlfn.IFS(ISBLANK('Merchandiser Budget'!G185),"",IF(NOT(ISNA('#_Merchandiser Budget'!G185)),IF(ISNA('Merchandiser Budget'!G185),TRUE,FALSE),FALSE),"StuNAMsg",IF(AND(ISNA('#_Merchandiser Budget'!G185),ISNA('Merchandiser Budget'!G185)),TRUE,FALSE),"PerfectMsg",IF(NOT(ISERROR('#_Merchandiser Budget'!G185)),IF(ISERROR('Merchandiser Budget'!G185),TRUE,FALSE),FALSE),"StuErrorMsg",IF(TYPE('#_Merchandiser Budget'!G185)&lt;&gt;TYPE('Merchandiser Budget'!G185),TRUE,FALSE),"WrongTypeMsg",IF(_xlfn.ISFORMULA('#_Merchandiser Budget'!G185),IF(NOT(_xlfn.ISFORMULA('Merchandiser Budget'!G185)),TRUE),FALSE),"MissingFormulaMsg",IF(NOT(AND(ISNUMBER(FIND("[",_xlfn.FORMULATEXT('#_Merchandiser Budget'!G185))),ISNUMBER(FIND("!",_xlfn.FORMULATEXT('#_Merchandiser Budget'!G185))))),AND(ISNUMBER(FIND("[",_xlfn.FORMULATEXT('Merchandiser Budget'!G185))),ISNUMBER(FIND("!",_xlfn.FORMULATEXT('Merchandiser Budget'!G185)))),FALSE),"ExternalRefsMsg",IF(ISNUMBER('#_Merchandiser Budget'!G185),IF(ABS('#_Merchandiser Budget'!G185-'Merchandiser Budget'!G185)&gt;0.00001,TRUE,FALSE),IF('#_Merchandiser Budget'!G185&lt;&gt;'Merchandiser Budget'!G185,TRUE,FALSE)),IF(ISNUMBER('#_Merchandiser Budget'!G185),IF('#_Merchandiser Budget'!G185&gt;'Merchandiser Budget'!G185,"TooLow","TooHigh"),"WrongAnswer"),NOT(_xlfn.ISFORMULA('#_Merchandiser Budget'!G185)),"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Budget'!G185),_xlfn.FORMULATEXT('Merchandiser Budget'!G185),'Merchandiser Budget'!G185),"9","#"),"8","#"),"7","#"),"6","#"),"5","#"),"4","#"),"3","#"),"2","#"),"1","#"),"0","#"),"$",""),"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Budget'!G185),_xlfn.FORMULATEXT('Merchandiser Budget'!G185),'Merchandiser Budget'!G185),"9","#"),"8","#"),"7","#"),"6","#"),"5","#"),"4","#"),"3","#"),"2","#"),"1","#"),"0","#"),"$",""),"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Budget'!G185),_xlfn.FORMULATEXT('#_Merchandiser Budget'!G185),'#_Merchandiser Budget'!G185),"9","#"),"8","#"),"7","#"),"6","#"),"5","#"),"4","#"),"3","#"),"2","#"),"1","#"),"0","#"),"$",""),"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Budget'!G185),_xlfn.FORMULATEXT('#_Merchandiser Budget'!G185),'#_Merchandiser Budget'!G185),"9","#"),"8","#"),"7","#"),"6","#"),"5","#"),"4","#"),"3","#"),"2","#"),"1","#"),"0","#"),"$","")," ",""),",","@"),"&gt;","@"),"&lt;","@"),"=","@"),")","@"),"(","@"),"^","@"),"/","@"),"+","@"),"*","@"),"-","@"),"@#","")))/2,TRUE,FALSE),"HardCodeMsg",IF(LEN(IF(_xlfn.ISFORMULA('Merchandiser Budget'!G185),_xlfn.FORMULATEXT('Merchandiser Budget'!G185),'Merchandiser Budget'!G185))-LEN(SUBSTITUTE(IF(_xlfn.ISFORMULA('Merchandiser Budget'!G185),_xlfn.FORMULATEXT('Merchandiser Budget'!G185),'Merchandiser Budget'!G185),"""",""))&gt;LEN(IF(_xlfn.ISFORMULA('#_Merchandiser Budget'!G185),_xlfn.FORMULATEXT('#_Merchandiser Budget'!G185),'#_Merchandiser Budget'!G185))-LEN(SUBSTITUTE(IF(_xlfn.ISFORMULA('#_Merchandiser Budget'!G185),_xlfn.FORMULATEXT('#_Merchandiser Budget'!G185),'#_Merchandiser Budget'!G185),"""","")),TRUE,FALSE),"HardQuoteMsg",IF(LEN(IF(_xlfn.ISFORMULA('Merchandiser Budget'!G185),_xlfn.FORMULATEXT('Merchandiser Budget'!G185),'Merchandiser Budget'!G185))-LEN(SUBSTITUTE(IF(_xlfn.ISFORMULA('Merchandiser Budget'!G185),_xlfn.FORMULATEXT('Merchandiser Budget'!G185),'Merchandiser Budget'!G185),"$",""))&lt;0.5*(LEN(IF(_xlfn.ISFORMULA('#_Merchandiser Budget'!G185),_xlfn.FORMULATEXT('#_Merchandiser Budget'!G185),'#_Merchandiser Budget'!G185))-LEN(SUBSTITUTE(IF(_xlfn.ISFORMULA('#_Merchandiser Budget'!G185),_xlfn.FORMULATEXT('#_Merchandiser Budget'!G185),'#_Merchandiser Budget'!G185),"$",""))),TRUE,FALSE),"MissingAbsMsg",TRUE,"PerfectMsg")</f>
        <v/>
      </c>
      <c r="H185" s="239" t="str">
        <f ca="1">_xlfn.IFS(ISBLANK('Merchandiser Budget'!H185),"",IF(NOT(ISNA('#_Merchandiser Budget'!H185)),IF(ISNA('Merchandiser Budget'!H185),TRUE,FALSE),FALSE),"StuNAMsg",IF(AND(ISNA('#_Merchandiser Budget'!H185),ISNA('Merchandiser Budget'!H185)),TRUE,FALSE),"PerfectMsg",IF(NOT(ISERROR('#_Merchandiser Budget'!H185)),IF(ISERROR('Merchandiser Budget'!H185),TRUE,FALSE),FALSE),"StuErrorMsg",IF(TYPE('#_Merchandiser Budget'!H185)&lt;&gt;TYPE('Merchandiser Budget'!H185),TRUE,FALSE),"WrongTypeMsg",IF(_xlfn.ISFORMULA('#_Merchandiser Budget'!H185),IF(NOT(_xlfn.ISFORMULA('Merchandiser Budget'!H185)),TRUE),FALSE),"MissingFormulaMsg",IF(NOT(AND(ISNUMBER(FIND("[",_xlfn.FORMULATEXT('#_Merchandiser Budget'!H185))),ISNUMBER(FIND("!",_xlfn.FORMULATEXT('#_Merchandiser Budget'!H185))))),AND(ISNUMBER(FIND("[",_xlfn.FORMULATEXT('Merchandiser Budget'!H185))),ISNUMBER(FIND("!",_xlfn.FORMULATEXT('Merchandiser Budget'!H185)))),FALSE),"ExternalRefsMsg",IF(ISNUMBER('#_Merchandiser Budget'!H185),IF(ABS('#_Merchandiser Budget'!H185-'Merchandiser Budget'!H185)&gt;0.00001,TRUE,FALSE),IF('#_Merchandiser Budget'!H185&lt;&gt;'Merchandiser Budget'!H185,TRUE,FALSE)),IF(ISNUMBER('#_Merchandiser Budget'!H185),IF('#_Merchandiser Budget'!H185&gt;'Merchandiser Budget'!H185,"TooLow","TooHigh"),"WrongAnswer"),NOT(_xlfn.ISFORMULA('#_Merchandiser Budget'!H185)),"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Budget'!H185),_xlfn.FORMULATEXT('Merchandiser Budget'!H185),'Merchandiser Budget'!H185),"9","#"),"8","#"),"7","#"),"6","#"),"5","#"),"4","#"),"3","#"),"2","#"),"1","#"),"0","#"),"$",""),"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Budget'!H185),_xlfn.FORMULATEXT('Merchandiser Budget'!H185),'Merchandiser Budget'!H185),"9","#"),"8","#"),"7","#"),"6","#"),"5","#"),"4","#"),"3","#"),"2","#"),"1","#"),"0","#"),"$",""),"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Budget'!H185),_xlfn.FORMULATEXT('#_Merchandiser Budget'!H185),'#_Merchandiser Budget'!H185),"9","#"),"8","#"),"7","#"),"6","#"),"5","#"),"4","#"),"3","#"),"2","#"),"1","#"),"0","#"),"$",""),"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Budget'!H185),_xlfn.FORMULATEXT('#_Merchandiser Budget'!H185),'#_Merchandiser Budget'!H185),"9","#"),"8","#"),"7","#"),"6","#"),"5","#"),"4","#"),"3","#"),"2","#"),"1","#"),"0","#"),"$","")," ",""),",","@"),"&gt;","@"),"&lt;","@"),"=","@"),")","@"),"(","@"),"^","@"),"/","@"),"+","@"),"*","@"),"-","@"),"@#","")))/2,TRUE,FALSE),"HardCodeMsg",IF(LEN(IF(_xlfn.ISFORMULA('Merchandiser Budget'!H185),_xlfn.FORMULATEXT('Merchandiser Budget'!H185),'Merchandiser Budget'!H185))-LEN(SUBSTITUTE(IF(_xlfn.ISFORMULA('Merchandiser Budget'!H185),_xlfn.FORMULATEXT('Merchandiser Budget'!H185),'Merchandiser Budget'!H185),"""",""))&gt;LEN(IF(_xlfn.ISFORMULA('#_Merchandiser Budget'!H185),_xlfn.FORMULATEXT('#_Merchandiser Budget'!H185),'#_Merchandiser Budget'!H185))-LEN(SUBSTITUTE(IF(_xlfn.ISFORMULA('#_Merchandiser Budget'!H185),_xlfn.FORMULATEXT('#_Merchandiser Budget'!H185),'#_Merchandiser Budget'!H185),"""","")),TRUE,FALSE),"HardQuoteMsg",IF(LEN(IF(_xlfn.ISFORMULA('Merchandiser Budget'!H185),_xlfn.FORMULATEXT('Merchandiser Budget'!H185),'Merchandiser Budget'!H185))-LEN(SUBSTITUTE(IF(_xlfn.ISFORMULA('Merchandiser Budget'!H185),_xlfn.FORMULATEXT('Merchandiser Budget'!H185),'Merchandiser Budget'!H185),"$",""))&lt;0.5*(LEN(IF(_xlfn.ISFORMULA('#_Merchandiser Budget'!H185),_xlfn.FORMULATEXT('#_Merchandiser Budget'!H185),'#_Merchandiser Budget'!H185))-LEN(SUBSTITUTE(IF(_xlfn.ISFORMULA('#_Merchandiser Budget'!H185),_xlfn.FORMULATEXT('#_Merchandiser Budget'!H185),'#_Merchandiser Budget'!H185),"$",""))),TRUE,FALSE),"MissingAbsMsg",TRUE,"PerfectMsg")</f>
        <v/>
      </c>
    </row>
    <row r="186" spans="3:9" x14ac:dyDescent="0.15">
      <c r="C186" s="238">
        <v>0</v>
      </c>
      <c r="G186" s="239" t="str">
        <f ca="1">_xlfn.IFS(ISBLANK('Merchandiser Budget'!G186),"",IF(NOT(ISNA('#_Merchandiser Budget'!G186)),IF(ISNA('Merchandiser Budget'!G186),TRUE,FALSE),FALSE),"StuNAMsg",IF(AND(ISNA('#_Merchandiser Budget'!G186),ISNA('Merchandiser Budget'!G186)),TRUE,FALSE),"PerfectMsg",IF(NOT(ISERROR('#_Merchandiser Budget'!G186)),IF(ISERROR('Merchandiser Budget'!G186),TRUE,FALSE),FALSE),"StuErrorMsg",IF(TYPE('#_Merchandiser Budget'!G186)&lt;&gt;TYPE('Merchandiser Budget'!G186),TRUE,FALSE),"WrongTypeMsg",IF(_xlfn.ISFORMULA('#_Merchandiser Budget'!G186),IF(NOT(_xlfn.ISFORMULA('Merchandiser Budget'!G186)),TRUE),FALSE),"MissingFormulaMsg",IF(NOT(AND(ISNUMBER(FIND("[",_xlfn.FORMULATEXT('#_Merchandiser Budget'!G186))),ISNUMBER(FIND("!",_xlfn.FORMULATEXT('#_Merchandiser Budget'!G186))))),AND(ISNUMBER(FIND("[",_xlfn.FORMULATEXT('Merchandiser Budget'!G186))),ISNUMBER(FIND("!",_xlfn.FORMULATEXT('Merchandiser Budget'!G186)))),FALSE),"ExternalRefsMsg",IF(ISNUMBER('#_Merchandiser Budget'!G186),IF(ABS('#_Merchandiser Budget'!G186-'Merchandiser Budget'!G186)&gt;0.00001,TRUE,FALSE),IF('#_Merchandiser Budget'!G186&lt;&gt;'Merchandiser Budget'!G186,TRUE,FALSE)),IF(ISNUMBER('#_Merchandiser Budget'!G186),IF('#_Merchandiser Budget'!G186&gt;'Merchandiser Budget'!G186,"TooLow","TooHigh"),"WrongAnswer"),NOT(_xlfn.ISFORMULA('#_Merchandiser Budget'!G186)),"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Budget'!G186),_xlfn.FORMULATEXT('Merchandiser Budget'!G186),'Merchandiser Budget'!G186),"9","#"),"8","#"),"7","#"),"6","#"),"5","#"),"4","#"),"3","#"),"2","#"),"1","#"),"0","#"),"$",""),"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Budget'!G186),_xlfn.FORMULATEXT('Merchandiser Budget'!G186),'Merchandiser Budget'!G186),"9","#"),"8","#"),"7","#"),"6","#"),"5","#"),"4","#"),"3","#"),"2","#"),"1","#"),"0","#"),"$",""),"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Budget'!G186),_xlfn.FORMULATEXT('#_Merchandiser Budget'!G186),'#_Merchandiser Budget'!G186),"9","#"),"8","#"),"7","#"),"6","#"),"5","#"),"4","#"),"3","#"),"2","#"),"1","#"),"0","#"),"$",""),"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Budget'!G186),_xlfn.FORMULATEXT('#_Merchandiser Budget'!G186),'#_Merchandiser Budget'!G186),"9","#"),"8","#"),"7","#"),"6","#"),"5","#"),"4","#"),"3","#"),"2","#"),"1","#"),"0","#"),"$","")," ",""),",","@"),"&gt;","@"),"&lt;","@"),"=","@"),")","@"),"(","@"),"^","@"),"/","@"),"+","@"),"*","@"),"-","@"),"@#","")))/2,TRUE,FALSE),"HardCodeMsg",IF(LEN(IF(_xlfn.ISFORMULA('Merchandiser Budget'!G186),_xlfn.FORMULATEXT('Merchandiser Budget'!G186),'Merchandiser Budget'!G186))-LEN(SUBSTITUTE(IF(_xlfn.ISFORMULA('Merchandiser Budget'!G186),_xlfn.FORMULATEXT('Merchandiser Budget'!G186),'Merchandiser Budget'!G186),"""",""))&gt;LEN(IF(_xlfn.ISFORMULA('#_Merchandiser Budget'!G186),_xlfn.FORMULATEXT('#_Merchandiser Budget'!G186),'#_Merchandiser Budget'!G186))-LEN(SUBSTITUTE(IF(_xlfn.ISFORMULA('#_Merchandiser Budget'!G186),_xlfn.FORMULATEXT('#_Merchandiser Budget'!G186),'#_Merchandiser Budget'!G186),"""","")),TRUE,FALSE),"HardQuoteMsg",IF(LEN(IF(_xlfn.ISFORMULA('Merchandiser Budget'!G186),_xlfn.FORMULATEXT('Merchandiser Budget'!G186),'Merchandiser Budget'!G186))-LEN(SUBSTITUTE(IF(_xlfn.ISFORMULA('Merchandiser Budget'!G186),_xlfn.FORMULATEXT('Merchandiser Budget'!G186),'Merchandiser Budget'!G186),"$",""))&lt;0.5*(LEN(IF(_xlfn.ISFORMULA('#_Merchandiser Budget'!G186),_xlfn.FORMULATEXT('#_Merchandiser Budget'!G186),'#_Merchandiser Budget'!G186))-LEN(SUBSTITUTE(IF(_xlfn.ISFORMULA('#_Merchandiser Budget'!G186),_xlfn.FORMULATEXT('#_Merchandiser Budget'!G186),'#_Merchandiser Budget'!G186),"$",""))),TRUE,FALSE),"MissingAbsMsg",TRUE,"PerfectMsg")</f>
        <v/>
      </c>
      <c r="H186" s="239">
        <v>0</v>
      </c>
    </row>
    <row r="187" spans="3:9" x14ac:dyDescent="0.15">
      <c r="C187" s="238">
        <v>0</v>
      </c>
      <c r="G187" s="239" t="str">
        <f ca="1">_xlfn.IFS(ISBLANK('Merchandiser Budget'!G187),"",IF(NOT(ISNA('#_Merchandiser Budget'!G187)),IF(ISNA('Merchandiser Budget'!G187),TRUE,FALSE),FALSE),"StuNAMsg",IF(AND(ISNA('#_Merchandiser Budget'!G187),ISNA('Merchandiser Budget'!G187)),TRUE,FALSE),"PerfectMsg",IF(NOT(ISERROR('#_Merchandiser Budget'!G187)),IF(ISERROR('Merchandiser Budget'!G187),TRUE,FALSE),FALSE),"StuErrorMsg",IF(TYPE('#_Merchandiser Budget'!G187)&lt;&gt;TYPE('Merchandiser Budget'!G187),TRUE,FALSE),"WrongTypeMsg",IF(_xlfn.ISFORMULA('#_Merchandiser Budget'!G187),IF(NOT(_xlfn.ISFORMULA('Merchandiser Budget'!G187)),TRUE),FALSE),"MissingFormulaMsg",IF(NOT(AND(ISNUMBER(FIND("[",_xlfn.FORMULATEXT('#_Merchandiser Budget'!G187))),ISNUMBER(FIND("!",_xlfn.FORMULATEXT('#_Merchandiser Budget'!G187))))),AND(ISNUMBER(FIND("[",_xlfn.FORMULATEXT('Merchandiser Budget'!G187))),ISNUMBER(FIND("!",_xlfn.FORMULATEXT('Merchandiser Budget'!G187)))),FALSE),"ExternalRefsMsg",IF(ISNUMBER('#_Merchandiser Budget'!G187),IF(ABS('#_Merchandiser Budget'!G187-'Merchandiser Budget'!G187)&gt;0.00001,TRUE,FALSE),IF('#_Merchandiser Budget'!G187&lt;&gt;'Merchandiser Budget'!G187,TRUE,FALSE)),IF(ISNUMBER('#_Merchandiser Budget'!G187),IF('#_Merchandiser Budget'!G187&gt;'Merchandiser Budget'!G187,"TooLow","TooHigh"),"WrongAnswer"),NOT(_xlfn.ISFORMULA('#_Merchandiser Budget'!G187)),"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Budget'!G187),_xlfn.FORMULATEXT('Merchandiser Budget'!G187),'Merchandiser Budget'!G187),"9","#"),"8","#"),"7","#"),"6","#"),"5","#"),"4","#"),"3","#"),"2","#"),"1","#"),"0","#"),"$",""),"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Budget'!G187),_xlfn.FORMULATEXT('Merchandiser Budget'!G187),'Merchandiser Budget'!G187),"9","#"),"8","#"),"7","#"),"6","#"),"5","#"),"4","#"),"3","#"),"2","#"),"1","#"),"0","#"),"$",""),"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Budget'!G187),_xlfn.FORMULATEXT('#_Merchandiser Budget'!G187),'#_Merchandiser Budget'!G187),"9","#"),"8","#"),"7","#"),"6","#"),"5","#"),"4","#"),"3","#"),"2","#"),"1","#"),"0","#"),"$",""),"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Budget'!G187),_xlfn.FORMULATEXT('#_Merchandiser Budget'!G187),'#_Merchandiser Budget'!G187),"9","#"),"8","#"),"7","#"),"6","#"),"5","#"),"4","#"),"3","#"),"2","#"),"1","#"),"0","#"),"$","")," ",""),",","@"),"&gt;","@"),"&lt;","@"),"=","@"),")","@"),"(","@"),"^","@"),"/","@"),"+","@"),"*","@"),"-","@"),"@#","")))/2,TRUE,FALSE),"HardCodeMsg",IF(LEN(IF(_xlfn.ISFORMULA('Merchandiser Budget'!G187),_xlfn.FORMULATEXT('Merchandiser Budget'!G187),'Merchandiser Budget'!G187))-LEN(SUBSTITUTE(IF(_xlfn.ISFORMULA('Merchandiser Budget'!G187),_xlfn.FORMULATEXT('Merchandiser Budget'!G187),'Merchandiser Budget'!G187),"""",""))&gt;LEN(IF(_xlfn.ISFORMULA('#_Merchandiser Budget'!G187),_xlfn.FORMULATEXT('#_Merchandiser Budget'!G187),'#_Merchandiser Budget'!G187))-LEN(SUBSTITUTE(IF(_xlfn.ISFORMULA('#_Merchandiser Budget'!G187),_xlfn.FORMULATEXT('#_Merchandiser Budget'!G187),'#_Merchandiser Budget'!G187),"""","")),TRUE,FALSE),"HardQuoteMsg",IF(LEN(IF(_xlfn.ISFORMULA('Merchandiser Budget'!G187),_xlfn.FORMULATEXT('Merchandiser Budget'!G187),'Merchandiser Budget'!G187))-LEN(SUBSTITUTE(IF(_xlfn.ISFORMULA('Merchandiser Budget'!G187),_xlfn.FORMULATEXT('Merchandiser Budget'!G187),'Merchandiser Budget'!G187),"$",""))&lt;0.5*(LEN(IF(_xlfn.ISFORMULA('#_Merchandiser Budget'!G187),_xlfn.FORMULATEXT('#_Merchandiser Budget'!G187),'#_Merchandiser Budget'!G187))-LEN(SUBSTITUTE(IF(_xlfn.ISFORMULA('#_Merchandiser Budget'!G187),_xlfn.FORMULATEXT('#_Merchandiser Budget'!G187),'#_Merchandiser Budget'!G187),"$",""))),TRUE,FALSE),"MissingAbsMsg",TRUE,"PerfectMsg")</f>
        <v/>
      </c>
      <c r="H187" s="239">
        <v>0</v>
      </c>
    </row>
    <row r="188" spans="3:9" x14ac:dyDescent="0.15">
      <c r="C188" s="165">
        <v>0</v>
      </c>
      <c r="G188" s="239" t="str">
        <f ca="1">_xlfn.IFS(ISBLANK('Merchandiser Budget'!G188),"",IF(NOT(ISNA('#_Merchandiser Budget'!G188)),IF(ISNA('Merchandiser Budget'!G188),TRUE,FALSE),FALSE),"StuNAMsg",IF(AND(ISNA('#_Merchandiser Budget'!G188),ISNA('Merchandiser Budget'!G188)),TRUE,FALSE),"PerfectMsg",IF(NOT(ISERROR('#_Merchandiser Budget'!G188)),IF(ISERROR('Merchandiser Budget'!G188),TRUE,FALSE),FALSE),"StuErrorMsg",IF(TYPE('#_Merchandiser Budget'!G188)&lt;&gt;TYPE('Merchandiser Budget'!G188),TRUE,FALSE),"WrongTypeMsg",IF(_xlfn.ISFORMULA('#_Merchandiser Budget'!G188),IF(NOT(_xlfn.ISFORMULA('Merchandiser Budget'!G188)),TRUE),FALSE),"MissingFormulaMsg",IF(NOT(AND(ISNUMBER(FIND("[",_xlfn.FORMULATEXT('#_Merchandiser Budget'!G188))),ISNUMBER(FIND("!",_xlfn.FORMULATEXT('#_Merchandiser Budget'!G188))))),AND(ISNUMBER(FIND("[",_xlfn.FORMULATEXT('Merchandiser Budget'!G188))),ISNUMBER(FIND("!",_xlfn.FORMULATEXT('Merchandiser Budget'!G188)))),FALSE),"ExternalRefsMsg",IF(ISNUMBER('#_Merchandiser Budget'!G188),IF(ABS('#_Merchandiser Budget'!G188-'Merchandiser Budget'!G188)&gt;0.00001,TRUE,FALSE),IF('#_Merchandiser Budget'!G188&lt;&gt;'Merchandiser Budget'!G188,TRUE,FALSE)),IF(ISNUMBER('#_Merchandiser Budget'!G188),IF('#_Merchandiser Budget'!G188&gt;'Merchandiser Budget'!G188,"TooLow","TooHigh"),"WrongAnswer"),NOT(_xlfn.ISFORMULA('#_Merchandiser Budget'!G188)),"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Budget'!G188),_xlfn.FORMULATEXT('Merchandiser Budget'!G188),'Merchandiser Budget'!G188),"9","#"),"8","#"),"7","#"),"6","#"),"5","#"),"4","#"),"3","#"),"2","#"),"1","#"),"0","#"),"$",""),"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Budget'!G188),_xlfn.FORMULATEXT('Merchandiser Budget'!G188),'Merchandiser Budget'!G188),"9","#"),"8","#"),"7","#"),"6","#"),"5","#"),"4","#"),"3","#"),"2","#"),"1","#"),"0","#"),"$",""),"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Budget'!G188),_xlfn.FORMULATEXT('#_Merchandiser Budget'!G188),'#_Merchandiser Budget'!G188),"9","#"),"8","#"),"7","#"),"6","#"),"5","#"),"4","#"),"3","#"),"2","#"),"1","#"),"0","#"),"$",""),"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Budget'!G188),_xlfn.FORMULATEXT('#_Merchandiser Budget'!G188),'#_Merchandiser Budget'!G188),"9","#"),"8","#"),"7","#"),"6","#"),"5","#"),"4","#"),"3","#"),"2","#"),"1","#"),"0","#"),"$","")," ",""),",","@"),"&gt;","@"),"&lt;","@"),"=","@"),")","@"),"(","@"),"^","@"),"/","@"),"+","@"),"*","@"),"-","@"),"@#","")))/2,TRUE,FALSE),"HardCodeMsg",IF(LEN(IF(_xlfn.ISFORMULA('Merchandiser Budget'!G188),_xlfn.FORMULATEXT('Merchandiser Budget'!G188),'Merchandiser Budget'!G188))-LEN(SUBSTITUTE(IF(_xlfn.ISFORMULA('Merchandiser Budget'!G188),_xlfn.FORMULATEXT('Merchandiser Budget'!G188),'Merchandiser Budget'!G188),"""",""))&gt;LEN(IF(_xlfn.ISFORMULA('#_Merchandiser Budget'!G188),_xlfn.FORMULATEXT('#_Merchandiser Budget'!G188),'#_Merchandiser Budget'!G188))-LEN(SUBSTITUTE(IF(_xlfn.ISFORMULA('#_Merchandiser Budget'!G188),_xlfn.FORMULATEXT('#_Merchandiser Budget'!G188),'#_Merchandiser Budget'!G188),"""","")),TRUE,FALSE),"HardQuoteMsg",IF(LEN(IF(_xlfn.ISFORMULA('Merchandiser Budget'!G188),_xlfn.FORMULATEXT('Merchandiser Budget'!G188),'Merchandiser Budget'!G188))-LEN(SUBSTITUTE(IF(_xlfn.ISFORMULA('Merchandiser Budget'!G188),_xlfn.FORMULATEXT('Merchandiser Budget'!G188),'Merchandiser Budget'!G188),"$",""))&lt;0.5*(LEN(IF(_xlfn.ISFORMULA('#_Merchandiser Budget'!G188),_xlfn.FORMULATEXT('#_Merchandiser Budget'!G188),'#_Merchandiser Budget'!G188))-LEN(SUBSTITUTE(IF(_xlfn.ISFORMULA('#_Merchandiser Budget'!G188),_xlfn.FORMULATEXT('#_Merchandiser Budget'!G188),'#_Merchandiser Budget'!G188),"$",""))),TRUE,FALSE),"MissingAbsMsg",TRUE,"PerfectMsg")</f>
        <v/>
      </c>
      <c r="H188" s="239" t="str">
        <f ca="1">_xlfn.IFS(ISBLANK('Merchandiser Budget'!H188),"",IF(NOT(ISNA('#_Merchandiser Budget'!H188)),IF(ISNA('Merchandiser Budget'!H188),TRUE,FALSE),FALSE),"StuNAMsg",IF(AND(ISNA('#_Merchandiser Budget'!H188),ISNA('Merchandiser Budget'!H188)),TRUE,FALSE),"PerfectMsg",IF(NOT(ISERROR('#_Merchandiser Budget'!H188)),IF(ISERROR('Merchandiser Budget'!H188),TRUE,FALSE),FALSE),"StuErrorMsg",IF(TYPE('#_Merchandiser Budget'!H188)&lt;&gt;TYPE('Merchandiser Budget'!H188),TRUE,FALSE),"WrongTypeMsg",IF(_xlfn.ISFORMULA('#_Merchandiser Budget'!H188),IF(NOT(_xlfn.ISFORMULA('Merchandiser Budget'!H188)),TRUE),FALSE),"MissingFormulaMsg",IF(NOT(AND(ISNUMBER(FIND("[",_xlfn.FORMULATEXT('#_Merchandiser Budget'!H188))),ISNUMBER(FIND("!",_xlfn.FORMULATEXT('#_Merchandiser Budget'!H188))))),AND(ISNUMBER(FIND("[",_xlfn.FORMULATEXT('Merchandiser Budget'!H188))),ISNUMBER(FIND("!",_xlfn.FORMULATEXT('Merchandiser Budget'!H188)))),FALSE),"ExternalRefsMsg",IF(ISNUMBER('#_Merchandiser Budget'!H188),IF(ABS('#_Merchandiser Budget'!H188-'Merchandiser Budget'!H188)&gt;0.00001,TRUE,FALSE),IF('#_Merchandiser Budget'!H188&lt;&gt;'Merchandiser Budget'!H188,TRUE,FALSE)),IF(ISNUMBER('#_Merchandiser Budget'!H188),IF('#_Merchandiser Budget'!H188&gt;'Merchandiser Budget'!H188,"TooLow","TooHigh"),"WrongAnswer"),NOT(_xlfn.ISFORMULA('#_Merchandiser Budget'!H188)),"PerfectMsg",IF((LEN(SUBSTITUTE(SUBSTITUTE(SUBSTITUTE(SUBSTITUTE(SUBSTITUTE(SUBSTITUTE(SUBSTITUTE(SUBSTITUTE(SUBSTITUTE(SUBSTITUTE(SUBSTITUTE(SUBSTITUTE(SUBSTITUTE(SUBSTITUTE(SUBSTITUTE(SUBSTITUTE(SUBSTITUTE(SUBSTITUTE(SUBSTITUTE(SUBSTITUTE(SUBSTITUTE(SUBSTITUTE(SUBSTITUTE(IF(_xlfn.ISFORMULA('Merchandiser Budget'!H188),_xlfn.FORMULATEXT('Merchandiser Budget'!H188),'Merchandiser Budget'!H188),"9","#"),"8","#"),"7","#"),"6","#"),"5","#"),"4","#"),"3","#"),"2","#"),"1","#"),"0","#"),"$","")," ",""),",","@"),"&gt;","@"),"&lt;","@"),"=","@"),")","@"),"(","@"),"^","@"),"/","@"),"+","@"),"*","@"),"-","@"))-LEN(SUBSTITUTE(SUBSTITUTE(SUBSTITUTE(SUBSTITUTE(SUBSTITUTE(SUBSTITUTE(SUBSTITUTE(SUBSTITUTE(SUBSTITUTE(SUBSTITUTE(SUBSTITUTE(SUBSTITUTE(SUBSTITUTE(SUBSTITUTE(SUBSTITUTE(SUBSTITUTE(SUBSTITUTE(SUBSTITUTE(SUBSTITUTE(SUBSTITUTE(SUBSTITUTE(SUBSTITUTE(SUBSTITUTE(SUBSTITUTE(IF(_xlfn.ISFORMULA('Merchandiser Budget'!H188),_xlfn.FORMULATEXT('Merchandiser Budget'!H188),'Merchandiser Budget'!H188),"9","#"),"8","#"),"7","#"),"6","#"),"5","#"),"4","#"),"3","#"),"2","#"),"1","#"),"0","#"),"$","")," ",""),",","@"),"&gt;","@"),"&lt;","@"),"=","@"),")","@"),"(","@"),"^","@"),"/","@"),"+","@"),"*","@"),"-","@"),"@#","")))/2&gt;(LEN(SUBSTITUTE(SUBSTITUTE(SUBSTITUTE(SUBSTITUTE(SUBSTITUTE(SUBSTITUTE(SUBSTITUTE(SUBSTITUTE(SUBSTITUTE(SUBSTITUTE(SUBSTITUTE(SUBSTITUTE(SUBSTITUTE(SUBSTITUTE(SUBSTITUTE(SUBSTITUTE(SUBSTITUTE(SUBSTITUTE(SUBSTITUTE(SUBSTITUTE(SUBSTITUTE(SUBSTITUTE(SUBSTITUTE(IF(_xlfn.ISFORMULA('#_Merchandiser Budget'!H188),_xlfn.FORMULATEXT('#_Merchandiser Budget'!H188),'#_Merchandiser Budget'!H188),"9","#"),"8","#"),"7","#"),"6","#"),"5","#"),"4","#"),"3","#"),"2","#"),"1","#"),"0","#"),"$","")," ",""),",","@"),"&gt;","@"),"&lt;","@"),"=","@"),")","@"),"(","@"),"^","@"),"/","@"),"+","@"),"*","@"),"-","@"))-LEN(SUBSTITUTE(SUBSTITUTE(SUBSTITUTE(SUBSTITUTE(SUBSTITUTE(SUBSTITUTE(SUBSTITUTE(SUBSTITUTE(SUBSTITUTE(SUBSTITUTE(SUBSTITUTE(SUBSTITUTE(SUBSTITUTE(SUBSTITUTE(SUBSTITUTE(SUBSTITUTE(SUBSTITUTE(SUBSTITUTE(SUBSTITUTE(SUBSTITUTE(SUBSTITUTE(SUBSTITUTE(SUBSTITUTE(SUBSTITUTE(IF(_xlfn.ISFORMULA('#_Merchandiser Budget'!H188),_xlfn.FORMULATEXT('#_Merchandiser Budget'!H188),'#_Merchandiser Budget'!H188),"9","#"),"8","#"),"7","#"),"6","#"),"5","#"),"4","#"),"3","#"),"2","#"),"1","#"),"0","#"),"$","")," ",""),",","@"),"&gt;","@"),"&lt;","@"),"=","@"),")","@"),"(","@"),"^","@"),"/","@"),"+","@"),"*","@"),"-","@"),"@#","")))/2,TRUE,FALSE),"HardCodeMsg",IF(LEN(IF(_xlfn.ISFORMULA('Merchandiser Budget'!H188),_xlfn.FORMULATEXT('Merchandiser Budget'!H188),'Merchandiser Budget'!H188))-LEN(SUBSTITUTE(IF(_xlfn.ISFORMULA('Merchandiser Budget'!H188),_xlfn.FORMULATEXT('Merchandiser Budget'!H188),'Merchandiser Budget'!H188),"""",""))&gt;LEN(IF(_xlfn.ISFORMULA('#_Merchandiser Budget'!H188),_xlfn.FORMULATEXT('#_Merchandiser Budget'!H188),'#_Merchandiser Budget'!H188))-LEN(SUBSTITUTE(IF(_xlfn.ISFORMULA('#_Merchandiser Budget'!H188),_xlfn.FORMULATEXT('#_Merchandiser Budget'!H188),'#_Merchandiser Budget'!H188),"""","")),TRUE,FALSE),"HardQuoteMsg",IF(LEN(IF(_xlfn.ISFORMULA('Merchandiser Budget'!H188),_xlfn.FORMULATEXT('Merchandiser Budget'!H188),'Merchandiser Budget'!H188))-LEN(SUBSTITUTE(IF(_xlfn.ISFORMULA('Merchandiser Budget'!H188),_xlfn.FORMULATEXT('Merchandiser Budget'!H188),'Merchandiser Budget'!H188),"$",""))&lt;0.5*(LEN(IF(_xlfn.ISFORMULA('#_Merchandiser Budget'!H188),_xlfn.FORMULATEXT('#_Merchandiser Budget'!H188),'#_Merchandiser Budget'!H188))-LEN(SUBSTITUTE(IF(_xlfn.ISFORMULA('#_Merchandiser Budget'!H188),_xlfn.FORMULATEXT('#_Merchandiser Budget'!H188),'#_Merchandiser Budget'!H188),"$",""))),TRUE,FALSE),"MissingAbsMsg",TRUE,"PerfectMsg")</f>
        <v/>
      </c>
    </row>
  </sheetData>
  <mergeCells count="22">
    <mergeCell ref="C76:D76"/>
    <mergeCell ref="C79:H79"/>
    <mergeCell ref="C161:H161"/>
    <mergeCell ref="C177:I177"/>
    <mergeCell ref="C70:D70"/>
    <mergeCell ref="C71:D71"/>
    <mergeCell ref="C72:D72"/>
    <mergeCell ref="C73:D73"/>
    <mergeCell ref="C74:D74"/>
    <mergeCell ref="C75:D75"/>
    <mergeCell ref="C40:D40"/>
    <mergeCell ref="C41:D41"/>
    <mergeCell ref="C43:I43"/>
    <mergeCell ref="C50:I50"/>
    <mergeCell ref="C62:I62"/>
    <mergeCell ref="C65:H65"/>
    <mergeCell ref="B9:I9"/>
    <mergeCell ref="C16:J16"/>
    <mergeCell ref="C18:J18"/>
    <mergeCell ref="C32:J32"/>
    <mergeCell ref="C37:D37"/>
    <mergeCell ref="C39:D39"/>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C082-725F-2249-8AA9-3AC40C7F65D1}">
  <dimension ref="A1:AO188"/>
  <sheetViews>
    <sheetView showGridLines="0" zoomScaleNormal="100" workbookViewId="0">
      <pane ySplit="2" topLeftCell="A3" activePane="bottomLeft" state="frozen"/>
      <selection pane="bottomLeft" activeCell="A3" sqref="A3"/>
    </sheetView>
  </sheetViews>
  <sheetFormatPr baseColWidth="10" defaultColWidth="8" defaultRowHeight="16" x14ac:dyDescent="0.2"/>
  <cols>
    <col min="1" max="1" width="8.83203125" customWidth="1"/>
    <col min="2" max="2" width="9.83203125" customWidth="1"/>
    <col min="3" max="3" width="18.5" customWidth="1"/>
    <col min="4" max="4" width="14.1640625" customWidth="1"/>
    <col min="5" max="5" width="9.6640625" customWidth="1"/>
    <col min="6" max="6" width="13.1640625" customWidth="1"/>
    <col min="7" max="8" width="13.5" customWidth="1"/>
    <col min="9" max="9" width="12.5" customWidth="1"/>
    <col min="10" max="10" width="9" customWidth="1"/>
    <col min="11" max="11" width="21.6640625" customWidth="1"/>
    <col min="12" max="12" width="118.5" bestFit="1" customWidth="1"/>
  </cols>
  <sheetData>
    <row r="1" spans="1:41" s="145" customFormat="1" ht="22" customHeight="1" x14ac:dyDescent="0.2">
      <c r="A1" s="148" t="s">
        <v>496</v>
      </c>
      <c r="B1" s="148" t="s">
        <v>497</v>
      </c>
      <c r="C1" s="148" t="s">
        <v>498</v>
      </c>
      <c r="D1" s="149" t="str" cm="1">
        <f t="array" aca="1" ref="D1" ca="1">IFERROR(
    _xlfn.LET(
        _xlpm.FileName, MID(CELL("filename", A1), FIND("]", CELL("filename", A1)) + 1, 255),
        _xlpm.DynamicRef, INDIRECT("'#_" &amp; _xlpm.FileName &amp; "'!" &amp; C2),
        IF(
            TYPE(_xlpm.DynamicRef) = 1,
            VLOOKUP(
                CELL("format", _xlpm.DynamicRef),
                FormatCodesSFX!$A$4:$B$53,
                2,
                FALSE
            ),
            _xlfn.SWITCH(
                TYPE(_xlpm.DynamicRef),
                2, "short text",
                4, "logical",
                16, "error",
                64, "long text",
                "Other"
            )
        )
    ),
    "Error in formula"
)</f>
        <v>error</v>
      </c>
      <c r="E1" s="148"/>
      <c r="F1" s="148"/>
      <c r="G1" s="148"/>
      <c r="H1" s="148"/>
      <c r="I1" s="149" t="str" cm="1">
        <f t="array" ref="I1">_xlfn.IFS(ROW(A100)&lt;100,"Undo deleted row or quit without saving",COLUMN(AZ1)&lt;52,"Undo deleted column or quit without saving",ROW(A100)&gt;100,"Undo inserted row or quit without saving",COLUMN(AZ1)&gt;52,"Undo inserted column or quit without saving",Scoreboard!$F$23&lt;&gt;"","Security compromised: Undo last action or quit without saving",TRUE=TRUE,"Mickey Mouse")</f>
        <v>Mickey Mouse</v>
      </c>
      <c r="J1" s="149"/>
      <c r="K1" s="149"/>
      <c r="L1" s="149" t="s">
        <v>499</v>
      </c>
      <c r="M1" s="149"/>
      <c r="N1" s="149"/>
      <c r="O1" s="149"/>
      <c r="P1" s="150" t="s">
        <v>500</v>
      </c>
      <c r="Q1" s="149"/>
      <c r="R1" s="149"/>
      <c r="S1" s="182" t="s">
        <v>502</v>
      </c>
      <c r="T1" s="152"/>
      <c r="U1" s="151"/>
      <c r="V1" s="152"/>
      <c r="W1" s="151"/>
      <c r="X1" s="148" t="str">
        <f t="shared" ref="X1:AA2" si="0">A1</f>
        <v>earned</v>
      </c>
      <c r="Y1" s="148" t="str">
        <f t="shared" si="0"/>
        <v>possible</v>
      </c>
      <c r="Z1" s="148" t="str">
        <f t="shared" si="0"/>
        <v>cell</v>
      </c>
      <c r="AA1" s="149" t="str">
        <f t="shared" ca="1" si="0"/>
        <v>error</v>
      </c>
      <c r="AB1" s="148"/>
      <c r="AC1" s="148"/>
      <c r="AD1" s="153"/>
      <c r="AE1" s="153"/>
      <c r="AF1" s="149" t="str">
        <f>I1</f>
        <v>Mickey Mouse</v>
      </c>
      <c r="AG1" s="149"/>
      <c r="AH1" s="153"/>
      <c r="AI1" s="153"/>
      <c r="AJ1" s="153"/>
      <c r="AK1" s="153"/>
      <c r="AL1" s="149" t="s">
        <v>499</v>
      </c>
      <c r="AM1" s="153"/>
      <c r="AN1" s="153"/>
      <c r="AO1" s="153"/>
    </row>
    <row r="2" spans="1:41" s="145" customFormat="1" ht="23" customHeight="1" thickBot="1" x14ac:dyDescent="0.45">
      <c r="A2" s="154">
        <f ca="1">'Merchandiser BudgetSC'!$A$2</f>
        <v>0</v>
      </c>
      <c r="B2" s="155">
        <f>'Merchandiser BudgetSC'!$B$2</f>
        <v>105</v>
      </c>
      <c r="C2" s="154" t="str" cm="1">
        <f t="array" aca="1" ref="C2" ca="1">SUBSTITUTE(IF(LEN(CELL("address"))&lt;15,CELL("address"),""),"$","")</f>
        <v/>
      </c>
      <c r="D2" s="156" t="str">
        <f ca="1">IF(ISNUMBER(SEARCH("FeedbackSFX!",_xlfn.FORMULATEXT(INDIRECT("'Merchandiser BudgetSC'!"&amp;C2)))),"DRAGGING CELLS IS NOT PERMITTED. PLEASE UNDO LAST ACTION!!",IF($P$1&lt;&gt;"Feedback OFF",IFERROR(HLOOKUP(INDIRECT("'Merchandiser BudgetSC'!"&amp;C2),FeedbackSFX!$B$2:$N$10,IF($P$1="Feedback ON", 2, FeedbackSFX!B1), FALSE), ""),""))</f>
        <v/>
      </c>
      <c r="E2" s="157"/>
      <c r="F2" s="157"/>
      <c r="G2" s="157"/>
      <c r="H2" s="157"/>
      <c r="I2" s="158"/>
      <c r="J2" s="157"/>
      <c r="K2" s="157"/>
      <c r="L2" s="157"/>
      <c r="M2" s="157"/>
      <c r="N2" s="157"/>
      <c r="O2" s="157"/>
      <c r="P2" s="164" t="str">
        <f ca="1">IF(Scoreboard!$E$4="Excel version: Invalid","****ERROR: Scoreboard requires Excel 365 or 2021 to run****", "")</f>
        <v/>
      </c>
      <c r="Q2" s="157"/>
      <c r="R2" s="157"/>
      <c r="S2" s="159"/>
      <c r="T2" s="160"/>
      <c r="U2" s="161"/>
      <c r="V2" s="160"/>
      <c r="W2" s="161"/>
      <c r="X2" s="162">
        <f t="shared" ca="1" si="0"/>
        <v>0</v>
      </c>
      <c r="Y2" s="162">
        <f t="shared" si="0"/>
        <v>105</v>
      </c>
      <c r="Z2" s="162" t="str">
        <f t="shared" ca="1" si="0"/>
        <v/>
      </c>
      <c r="AA2" s="156" t="str">
        <f t="shared" ca="1" si="0"/>
        <v/>
      </c>
      <c r="AB2" s="157"/>
      <c r="AC2" s="157"/>
      <c r="AD2" s="163"/>
      <c r="AE2" s="163"/>
      <c r="AF2" s="163"/>
      <c r="AG2" s="163"/>
      <c r="AH2" s="163"/>
      <c r="AI2" s="163"/>
      <c r="AJ2" s="163"/>
      <c r="AK2" s="163"/>
      <c r="AL2" s="163"/>
      <c r="AM2" s="163"/>
      <c r="AN2" s="163"/>
      <c r="AO2" s="163"/>
    </row>
    <row r="3" spans="1:41" ht="6" customHeight="1" x14ac:dyDescent="0.2"/>
    <row r="4" spans="1:41" ht="19" x14ac:dyDescent="0.25">
      <c r="B4" s="1" t="s">
        <v>68</v>
      </c>
    </row>
    <row r="5" spans="1:41" x14ac:dyDescent="0.2">
      <c r="B5" s="45" t="s">
        <v>69</v>
      </c>
    </row>
    <row r="6" spans="1:41" x14ac:dyDescent="0.2">
      <c r="B6" s="40" t="s">
        <v>70</v>
      </c>
    </row>
    <row r="7" spans="1:41" x14ac:dyDescent="0.2">
      <c r="B7" s="46" t="s">
        <v>71</v>
      </c>
    </row>
    <row r="9" spans="1:41" ht="19" x14ac:dyDescent="0.25">
      <c r="B9" s="47" t="s">
        <v>72</v>
      </c>
      <c r="C9" s="48"/>
      <c r="D9" s="48"/>
      <c r="E9" s="48"/>
      <c r="F9" s="48"/>
      <c r="G9" s="48"/>
      <c r="H9" s="48"/>
      <c r="I9" s="48"/>
    </row>
    <row r="11" spans="1:41" x14ac:dyDescent="0.2">
      <c r="B11" t="s">
        <v>73</v>
      </c>
      <c r="C11" t="s">
        <v>74</v>
      </c>
    </row>
    <row r="13" spans="1:41" x14ac:dyDescent="0.2">
      <c r="B13" s="45" t="s">
        <v>75</v>
      </c>
    </row>
    <row r="15" spans="1:41" x14ac:dyDescent="0.2">
      <c r="C15" t="s">
        <v>76</v>
      </c>
    </row>
    <row r="16" spans="1:41" ht="33.5" customHeight="1" x14ac:dyDescent="0.2">
      <c r="C16" s="49" t="s">
        <v>77</v>
      </c>
      <c r="D16" s="49"/>
      <c r="E16" s="49"/>
      <c r="F16" s="49"/>
      <c r="G16" s="49"/>
      <c r="H16" s="49"/>
      <c r="I16" s="49"/>
      <c r="J16" s="49"/>
    </row>
    <row r="18" spans="2:10" ht="29.5" customHeight="1" x14ac:dyDescent="0.2">
      <c r="C18" s="49" t="s">
        <v>78</v>
      </c>
      <c r="D18" s="49"/>
      <c r="E18" s="49"/>
      <c r="F18" s="49"/>
      <c r="G18" s="49"/>
      <c r="H18" s="49"/>
      <c r="I18" s="49"/>
      <c r="J18" s="49"/>
    </row>
    <row r="20" spans="2:10" ht="17" thickBot="1" x14ac:dyDescent="0.25"/>
    <row r="21" spans="2:10" x14ac:dyDescent="0.2">
      <c r="C21" s="50" t="s">
        <v>79</v>
      </c>
      <c r="D21" s="50" t="s">
        <v>80</v>
      </c>
      <c r="E21" s="50" t="s">
        <v>81</v>
      </c>
      <c r="F21" s="51" t="s">
        <v>82</v>
      </c>
      <c r="G21" s="52" t="s">
        <v>83</v>
      </c>
      <c r="H21" s="53" t="s">
        <v>84</v>
      </c>
      <c r="I21" s="54" t="s">
        <v>85</v>
      </c>
    </row>
    <row r="22" spans="2:10" x14ac:dyDescent="0.2">
      <c r="C22" s="55" t="s">
        <v>86</v>
      </c>
      <c r="D22" s="213">
        <v>0.3</v>
      </c>
      <c r="E22" s="56"/>
      <c r="F22" s="57"/>
      <c r="G22" s="212"/>
      <c r="H22" s="212"/>
      <c r="I22" s="58"/>
    </row>
    <row r="23" spans="2:10" x14ac:dyDescent="0.2">
      <c r="C23" s="55" t="s">
        <v>87</v>
      </c>
      <c r="D23" s="213">
        <v>0.7</v>
      </c>
      <c r="E23" s="56"/>
      <c r="F23" s="57"/>
      <c r="G23" s="212"/>
      <c r="H23" s="212"/>
      <c r="I23" s="58"/>
    </row>
    <row r="24" spans="2:10" x14ac:dyDescent="0.2">
      <c r="C24" s="59" t="s">
        <v>88</v>
      </c>
      <c r="D24" s="214"/>
      <c r="E24" s="56"/>
      <c r="F24" s="215"/>
      <c r="G24" s="212"/>
      <c r="H24" s="212"/>
      <c r="I24" s="215"/>
    </row>
    <row r="27" spans="2:10" x14ac:dyDescent="0.2">
      <c r="B27" s="45" t="s">
        <v>89</v>
      </c>
    </row>
    <row r="29" spans="2:10" x14ac:dyDescent="0.2">
      <c r="C29" s="45" t="s">
        <v>90</v>
      </c>
    </row>
    <row r="30" spans="2:10" ht="20.5" customHeight="1" x14ac:dyDescent="0.2">
      <c r="C30" t="s">
        <v>91</v>
      </c>
    </row>
    <row r="32" spans="2:10" ht="30.5" customHeight="1" x14ac:dyDescent="0.2">
      <c r="C32" s="60" t="s">
        <v>92</v>
      </c>
      <c r="D32" s="49"/>
      <c r="E32" s="49"/>
      <c r="F32" s="49"/>
      <c r="G32" s="49"/>
      <c r="H32" s="49"/>
      <c r="I32" s="49"/>
      <c r="J32" s="49"/>
    </row>
    <row r="34" spans="3:9" x14ac:dyDescent="0.2">
      <c r="C34" t="s">
        <v>93</v>
      </c>
    </row>
    <row r="35" spans="3:9" ht="17" thickBot="1" x14ac:dyDescent="0.25"/>
    <row r="36" spans="3:9" x14ac:dyDescent="0.2">
      <c r="C36" s="61" t="s">
        <v>94</v>
      </c>
      <c r="D36" s="55"/>
      <c r="E36" s="55"/>
      <c r="F36" s="62"/>
      <c r="G36" s="63" t="s">
        <v>83</v>
      </c>
      <c r="H36" s="64" t="s">
        <v>84</v>
      </c>
      <c r="I36" s="65"/>
    </row>
    <row r="37" spans="3:9" x14ac:dyDescent="0.2">
      <c r="C37" s="66" t="s">
        <v>95</v>
      </c>
      <c r="D37" s="67"/>
      <c r="E37" s="55"/>
      <c r="F37" s="62"/>
      <c r="G37" s="216"/>
      <c r="H37" s="216"/>
      <c r="I37" s="65"/>
    </row>
    <row r="38" spans="3:9" x14ac:dyDescent="0.2">
      <c r="C38" s="68" t="s">
        <v>96</v>
      </c>
      <c r="D38" s="69"/>
      <c r="E38" s="55"/>
      <c r="F38" s="62"/>
      <c r="G38" s="216"/>
      <c r="H38" s="216"/>
      <c r="I38" s="65"/>
    </row>
    <row r="39" spans="3:9" x14ac:dyDescent="0.2">
      <c r="C39" s="70" t="s">
        <v>97</v>
      </c>
      <c r="D39" s="71"/>
      <c r="E39" s="55"/>
      <c r="F39" s="62"/>
      <c r="G39" s="216"/>
      <c r="H39" s="216"/>
      <c r="I39" s="65"/>
    </row>
    <row r="40" spans="3:9" x14ac:dyDescent="0.2">
      <c r="C40" s="72" t="s">
        <v>98</v>
      </c>
      <c r="D40" s="71"/>
      <c r="E40" s="55"/>
      <c r="F40" s="62"/>
      <c r="G40" s="216"/>
      <c r="H40" s="216"/>
      <c r="I40" s="65"/>
    </row>
    <row r="41" spans="3:9" x14ac:dyDescent="0.2">
      <c r="C41" s="70" t="s">
        <v>99</v>
      </c>
      <c r="D41" s="71"/>
      <c r="E41" s="55"/>
      <c r="F41" s="62"/>
      <c r="G41" s="216"/>
      <c r="H41" s="216"/>
      <c r="I41" s="65"/>
    </row>
    <row r="43" spans="3:9" ht="45" customHeight="1" x14ac:dyDescent="0.2">
      <c r="C43" s="49" t="s">
        <v>100</v>
      </c>
      <c r="D43" s="49"/>
      <c r="E43" s="49"/>
      <c r="F43" s="49"/>
      <c r="G43" s="49"/>
      <c r="H43" s="49"/>
      <c r="I43" s="49"/>
    </row>
    <row r="45" spans="3:9" x14ac:dyDescent="0.2">
      <c r="C45" s="45" t="s">
        <v>101</v>
      </c>
      <c r="F45" s="73" t="s">
        <v>80</v>
      </c>
      <c r="G45" s="73" t="s">
        <v>102</v>
      </c>
      <c r="H45" s="73" t="s">
        <v>103</v>
      </c>
      <c r="I45" s="73" t="s">
        <v>85</v>
      </c>
    </row>
    <row r="46" spans="3:9" x14ac:dyDescent="0.2">
      <c r="D46" t="s">
        <v>104</v>
      </c>
      <c r="F46" s="74">
        <v>1</v>
      </c>
      <c r="G46" s="216"/>
      <c r="H46" s="223"/>
      <c r="I46" s="223"/>
    </row>
    <row r="47" spans="3:9" x14ac:dyDescent="0.2">
      <c r="D47" t="s">
        <v>95</v>
      </c>
      <c r="F47" s="214"/>
      <c r="G47" s="216"/>
      <c r="H47" s="223"/>
      <c r="I47" s="223"/>
    </row>
    <row r="48" spans="3:9" x14ac:dyDescent="0.2">
      <c r="D48" t="s">
        <v>105</v>
      </c>
      <c r="F48" s="74">
        <v>0.4</v>
      </c>
      <c r="G48" s="216"/>
      <c r="H48" s="223"/>
      <c r="I48" s="223"/>
    </row>
    <row r="49" spans="2:9" x14ac:dyDescent="0.2">
      <c r="H49" s="220"/>
      <c r="I49" s="220"/>
    </row>
    <row r="50" spans="2:9" ht="47.5" customHeight="1" x14ac:dyDescent="0.2">
      <c r="C50" s="49" t="s">
        <v>106</v>
      </c>
      <c r="D50" s="49"/>
      <c r="E50" s="49"/>
      <c r="F50" s="49"/>
      <c r="G50" s="49"/>
      <c r="H50" s="49"/>
      <c r="I50" s="49"/>
    </row>
    <row r="51" spans="2:9" x14ac:dyDescent="0.2">
      <c r="F51" s="73" t="s">
        <v>82</v>
      </c>
      <c r="G51" s="73" t="s">
        <v>102</v>
      </c>
      <c r="H51" s="73" t="s">
        <v>103</v>
      </c>
    </row>
    <row r="52" spans="2:9" x14ac:dyDescent="0.2">
      <c r="D52" s="220"/>
      <c r="E52" s="220"/>
      <c r="F52" s="223"/>
      <c r="G52" s="223"/>
      <c r="H52" s="223"/>
      <c r="I52" s="220"/>
    </row>
    <row r="53" spans="2:9" x14ac:dyDescent="0.2">
      <c r="D53" s="221"/>
      <c r="E53" s="220"/>
      <c r="F53" s="221"/>
      <c r="G53" s="221"/>
      <c r="H53" s="221"/>
      <c r="I53" s="220"/>
    </row>
    <row r="54" spans="2:9" x14ac:dyDescent="0.2">
      <c r="D54" s="220"/>
      <c r="E54" s="220"/>
      <c r="F54" s="223"/>
      <c r="G54" s="223"/>
      <c r="H54" s="223"/>
      <c r="I54" s="220"/>
    </row>
    <row r="55" spans="2:9" x14ac:dyDescent="0.2">
      <c r="D55" s="220"/>
      <c r="E55" s="220"/>
      <c r="F55" s="220"/>
      <c r="G55" s="220"/>
      <c r="H55" s="220"/>
      <c r="I55" s="220"/>
    </row>
    <row r="56" spans="2:9" x14ac:dyDescent="0.2">
      <c r="D56" s="220"/>
      <c r="E56" s="220"/>
      <c r="F56" s="223"/>
      <c r="G56" s="223"/>
      <c r="H56" s="223"/>
    </row>
    <row r="59" spans="2:9" x14ac:dyDescent="0.2">
      <c r="B59" s="45" t="s">
        <v>110</v>
      </c>
    </row>
    <row r="61" spans="2:9" x14ac:dyDescent="0.2">
      <c r="C61" t="s">
        <v>90</v>
      </c>
    </row>
    <row r="62" spans="2:9" ht="124" customHeight="1" x14ac:dyDescent="0.2">
      <c r="C62" s="49" t="s">
        <v>111</v>
      </c>
      <c r="D62" s="49"/>
      <c r="E62" s="49"/>
      <c r="F62" s="49"/>
      <c r="G62" s="49"/>
      <c r="H62" s="49"/>
      <c r="I62" s="49"/>
    </row>
    <row r="65" spans="3:9" ht="45.5" customHeight="1" x14ac:dyDescent="0.2">
      <c r="C65" s="75" t="s">
        <v>112</v>
      </c>
      <c r="D65" s="75"/>
      <c r="E65" s="75"/>
      <c r="F65" s="75"/>
      <c r="G65" s="75"/>
      <c r="H65" s="75"/>
    </row>
    <row r="67" spans="3:9" x14ac:dyDescent="0.2">
      <c r="C67" t="s">
        <v>113</v>
      </c>
    </row>
    <row r="68" spans="3:9" ht="17" thickBot="1" x14ac:dyDescent="0.25"/>
    <row r="69" spans="3:9" x14ac:dyDescent="0.2">
      <c r="C69" s="61" t="s">
        <v>114</v>
      </c>
      <c r="D69" s="55"/>
      <c r="E69" s="55" t="s">
        <v>115</v>
      </c>
      <c r="F69" s="62" t="s">
        <v>82</v>
      </c>
      <c r="G69" s="63" t="s">
        <v>83</v>
      </c>
      <c r="H69" s="64" t="s">
        <v>84</v>
      </c>
      <c r="I69" t="s">
        <v>116</v>
      </c>
    </row>
    <row r="70" spans="3:9" x14ac:dyDescent="0.2">
      <c r="C70" s="76" t="s">
        <v>117</v>
      </c>
      <c r="D70" s="76"/>
      <c r="E70" s="55"/>
      <c r="F70" s="62"/>
      <c r="G70" s="215"/>
      <c r="H70" s="215"/>
    </row>
    <row r="71" spans="3:9" x14ac:dyDescent="0.2">
      <c r="C71" s="72" t="s">
        <v>118</v>
      </c>
      <c r="D71" s="77"/>
      <c r="E71" s="55"/>
      <c r="F71" s="62"/>
      <c r="G71" s="212"/>
      <c r="H71" s="212"/>
    </row>
    <row r="72" spans="3:9" x14ac:dyDescent="0.2">
      <c r="C72" s="78" t="s">
        <v>119</v>
      </c>
      <c r="D72" s="78"/>
      <c r="E72" s="55"/>
      <c r="F72" s="62"/>
      <c r="G72" s="212"/>
      <c r="H72" s="212"/>
    </row>
    <row r="73" spans="3:9" x14ac:dyDescent="0.2">
      <c r="C73" s="79" t="s">
        <v>120</v>
      </c>
      <c r="D73" s="78"/>
      <c r="E73" s="55"/>
      <c r="F73" s="62"/>
      <c r="G73" s="215"/>
      <c r="H73" s="215"/>
    </row>
    <row r="74" spans="3:9" x14ac:dyDescent="0.2">
      <c r="C74" s="78" t="s">
        <v>121</v>
      </c>
      <c r="D74" s="78"/>
      <c r="E74" s="55"/>
      <c r="F74" s="62"/>
      <c r="G74" s="215"/>
      <c r="H74" s="215"/>
    </row>
    <row r="75" spans="3:9" x14ac:dyDescent="0.2">
      <c r="C75" s="70" t="s">
        <v>122</v>
      </c>
      <c r="D75" s="71"/>
      <c r="E75" s="55"/>
      <c r="F75" s="62"/>
      <c r="G75" s="215"/>
      <c r="H75" s="215"/>
    </row>
    <row r="76" spans="3:9" x14ac:dyDescent="0.2">
      <c r="C76" s="80" t="s">
        <v>123</v>
      </c>
      <c r="D76" s="81"/>
      <c r="E76" s="82"/>
      <c r="F76" s="83"/>
      <c r="G76" s="212"/>
      <c r="H76" s="212"/>
    </row>
    <row r="77" spans="3:9" x14ac:dyDescent="0.2">
      <c r="C77" s="84" t="s">
        <v>124</v>
      </c>
      <c r="D77" s="84"/>
      <c r="E77" s="55"/>
      <c r="F77" s="62"/>
      <c r="G77" s="212"/>
      <c r="H77" s="212"/>
    </row>
    <row r="79" spans="3:9" ht="68.5" customHeight="1" x14ac:dyDescent="0.2">
      <c r="C79" s="75" t="s">
        <v>125</v>
      </c>
      <c r="D79" s="75"/>
      <c r="E79" s="75"/>
      <c r="F79" s="75"/>
      <c r="G79" s="75"/>
      <c r="H79" s="75"/>
    </row>
    <row r="81" spans="4:8" x14ac:dyDescent="0.2">
      <c r="G81" s="73" t="s">
        <v>102</v>
      </c>
      <c r="H81" s="73" t="s">
        <v>103</v>
      </c>
    </row>
    <row r="82" spans="4:8" x14ac:dyDescent="0.2">
      <c r="D82" t="s">
        <v>126</v>
      </c>
      <c r="F82" t="s">
        <v>127</v>
      </c>
      <c r="G82" s="223"/>
      <c r="H82" s="223"/>
    </row>
    <row r="83" spans="4:8" x14ac:dyDescent="0.2">
      <c r="F83" s="74">
        <v>0.1</v>
      </c>
      <c r="G83" s="223"/>
      <c r="H83" s="223"/>
    </row>
    <row r="84" spans="4:8" x14ac:dyDescent="0.2">
      <c r="E84" s="220"/>
      <c r="F84" s="221"/>
      <c r="G84" s="223"/>
      <c r="H84" s="223"/>
    </row>
    <row r="85" spans="4:8" x14ac:dyDescent="0.2">
      <c r="E85" s="220"/>
      <c r="F85" s="220"/>
      <c r="G85" s="220"/>
      <c r="H85" s="220"/>
    </row>
    <row r="86" spans="4:8" x14ac:dyDescent="0.2">
      <c r="D86" t="s">
        <v>128</v>
      </c>
      <c r="E86" s="220"/>
      <c r="F86" s="220"/>
      <c r="G86" s="223"/>
      <c r="H86" s="223"/>
    </row>
    <row r="87" spans="4:8" x14ac:dyDescent="0.2">
      <c r="E87" s="220"/>
      <c r="F87" s="221"/>
      <c r="G87" s="223"/>
      <c r="H87" s="223"/>
    </row>
    <row r="88" spans="4:8" x14ac:dyDescent="0.2">
      <c r="E88" s="220"/>
      <c r="F88" s="224" t="s">
        <v>151</v>
      </c>
      <c r="G88" s="225"/>
      <c r="H88" s="225"/>
    </row>
    <row r="89" spans="4:8" x14ac:dyDescent="0.2">
      <c r="E89" s="220"/>
      <c r="F89" s="220"/>
      <c r="G89" s="223"/>
      <c r="H89" s="223"/>
    </row>
    <row r="90" spans="4:8" x14ac:dyDescent="0.2">
      <c r="E90" s="220"/>
      <c r="F90" s="220"/>
      <c r="G90" s="223"/>
      <c r="H90" s="223"/>
    </row>
    <row r="91" spans="4:8" x14ac:dyDescent="0.2">
      <c r="E91" s="220"/>
      <c r="F91" s="220"/>
      <c r="G91" s="220"/>
      <c r="H91" s="220"/>
    </row>
    <row r="92" spans="4:8" x14ac:dyDescent="0.2">
      <c r="D92" t="s">
        <v>130</v>
      </c>
      <c r="E92" s="220"/>
      <c r="F92" s="220"/>
      <c r="G92" s="220"/>
      <c r="H92" s="220"/>
    </row>
    <row r="93" spans="4:8" x14ac:dyDescent="0.2">
      <c r="E93" s="220"/>
      <c r="F93" s="220"/>
      <c r="G93" s="220"/>
      <c r="H93" s="220"/>
    </row>
    <row r="94" spans="4:8" x14ac:dyDescent="0.2">
      <c r="E94" s="220"/>
      <c r="F94" s="220"/>
      <c r="G94" s="220"/>
      <c r="H94" s="220"/>
    </row>
    <row r="95" spans="4:8" x14ac:dyDescent="0.2">
      <c r="E95" s="220"/>
      <c r="F95" s="220"/>
      <c r="G95" s="220"/>
      <c r="H95" s="220"/>
    </row>
    <row r="96" spans="4:8" x14ac:dyDescent="0.2">
      <c r="E96" s="220"/>
      <c r="F96" s="220"/>
      <c r="G96" s="220"/>
      <c r="H96" s="220"/>
    </row>
    <row r="97" spans="2:25" x14ac:dyDescent="0.2">
      <c r="D97" t="s">
        <v>134</v>
      </c>
      <c r="E97" s="220"/>
      <c r="F97" s="220"/>
      <c r="G97" s="220"/>
      <c r="H97" s="220"/>
    </row>
    <row r="98" spans="2:25" x14ac:dyDescent="0.2">
      <c r="E98" s="220"/>
      <c r="F98" s="220"/>
      <c r="G98" s="223"/>
      <c r="H98" s="223"/>
    </row>
    <row r="99" spans="2:25" x14ac:dyDescent="0.2">
      <c r="E99" s="221"/>
      <c r="F99" s="220"/>
      <c r="G99" s="226"/>
      <c r="H99" s="226"/>
    </row>
    <row r="102" spans="2:25" x14ac:dyDescent="0.2">
      <c r="B102" s="45" t="s">
        <v>136</v>
      </c>
    </row>
    <row r="103" spans="2:25" ht="17" thickBot="1" x14ac:dyDescent="0.25">
      <c r="C103" t="s">
        <v>137</v>
      </c>
      <c r="K103" s="220"/>
      <c r="L103" s="220"/>
      <c r="M103" s="220"/>
      <c r="N103" s="220"/>
      <c r="O103" s="220"/>
      <c r="P103" s="220"/>
      <c r="Q103" s="220"/>
      <c r="R103" s="220"/>
      <c r="S103" s="220"/>
      <c r="T103" s="220"/>
      <c r="U103" s="220"/>
      <c r="V103" s="220"/>
      <c r="W103" s="220"/>
      <c r="X103" s="220"/>
      <c r="Y103" s="220"/>
    </row>
    <row r="104" spans="2:25" x14ac:dyDescent="0.2">
      <c r="C104" s="61" t="s">
        <v>139</v>
      </c>
      <c r="D104" s="61"/>
      <c r="E104" s="61" t="s">
        <v>81</v>
      </c>
      <c r="F104" s="85" t="s">
        <v>82</v>
      </c>
      <c r="G104" s="86" t="s">
        <v>83</v>
      </c>
      <c r="H104" s="87" t="s">
        <v>84</v>
      </c>
      <c r="I104" s="88" t="s">
        <v>85</v>
      </c>
      <c r="K104" s="228"/>
      <c r="L104" s="220"/>
      <c r="M104" s="220"/>
      <c r="N104" s="220"/>
      <c r="O104" s="220"/>
      <c r="P104" s="220"/>
      <c r="Q104" s="220"/>
      <c r="R104" s="220"/>
      <c r="S104" s="220"/>
      <c r="T104" s="220"/>
      <c r="U104" s="220"/>
      <c r="V104" s="220"/>
      <c r="W104" s="220"/>
      <c r="X104" s="220"/>
      <c r="Y104" s="220"/>
    </row>
    <row r="105" spans="2:25" x14ac:dyDescent="0.2">
      <c r="C105" s="217"/>
      <c r="D105" s="65" t="s">
        <v>142</v>
      </c>
      <c r="E105" s="56"/>
      <c r="F105" s="56"/>
      <c r="G105" s="212"/>
      <c r="H105" s="212"/>
      <c r="I105" s="56"/>
      <c r="K105" s="220"/>
      <c r="L105" s="220"/>
      <c r="M105" s="220"/>
      <c r="N105" s="220"/>
      <c r="O105" s="220"/>
      <c r="P105" s="220"/>
      <c r="Q105" s="220"/>
      <c r="R105" s="220"/>
      <c r="S105" s="220"/>
      <c r="T105" s="220"/>
      <c r="U105" s="220"/>
      <c r="V105" s="220"/>
      <c r="W105" s="220"/>
      <c r="X105" s="220"/>
      <c r="Y105" s="220"/>
    </row>
    <row r="106" spans="2:25" x14ac:dyDescent="0.2">
      <c r="C106" s="218"/>
      <c r="D106" s="65" t="s">
        <v>142</v>
      </c>
      <c r="E106" s="56"/>
      <c r="F106" s="56"/>
      <c r="G106" s="212"/>
      <c r="H106" s="212"/>
      <c r="I106" s="56"/>
      <c r="K106" s="220"/>
      <c r="L106" s="220"/>
      <c r="M106" s="220"/>
      <c r="N106" s="220"/>
      <c r="O106" s="220"/>
      <c r="P106" s="220"/>
      <c r="Q106" s="220"/>
      <c r="R106" s="220"/>
      <c r="S106" s="220"/>
      <c r="T106" s="220"/>
      <c r="U106" s="220"/>
      <c r="V106" s="220"/>
      <c r="W106" s="220"/>
      <c r="X106" s="220"/>
      <c r="Y106" s="220"/>
    </row>
    <row r="107" spans="2:25" x14ac:dyDescent="0.2">
      <c r="C107" s="217"/>
      <c r="D107" s="65" t="s">
        <v>142</v>
      </c>
      <c r="E107" s="56"/>
      <c r="F107" s="56"/>
      <c r="G107" s="212"/>
      <c r="H107" s="212"/>
      <c r="I107" s="56"/>
      <c r="K107" s="220"/>
      <c r="L107" s="220"/>
      <c r="M107" s="220"/>
      <c r="N107" s="220"/>
      <c r="O107" s="220"/>
      <c r="P107" s="220"/>
      <c r="Q107" s="220"/>
      <c r="R107" s="220"/>
      <c r="S107" s="220"/>
      <c r="T107" s="220"/>
      <c r="U107" s="220"/>
      <c r="V107" s="220"/>
      <c r="W107" s="220"/>
      <c r="X107" s="220"/>
      <c r="Y107" s="220"/>
    </row>
    <row r="108" spans="2:25" x14ac:dyDescent="0.2">
      <c r="C108" s="218"/>
      <c r="D108" s="65" t="s">
        <v>142</v>
      </c>
      <c r="E108" s="55"/>
      <c r="F108" s="55"/>
      <c r="G108" s="212"/>
      <c r="H108" s="212"/>
      <c r="I108" s="56"/>
      <c r="K108" s="229" t="s">
        <v>151</v>
      </c>
      <c r="L108" s="220"/>
      <c r="M108" s="220"/>
      <c r="N108" s="220"/>
      <c r="O108" s="220"/>
      <c r="P108" s="220"/>
      <c r="Q108" s="220"/>
      <c r="R108" s="220"/>
      <c r="S108" s="220"/>
      <c r="T108" s="220"/>
      <c r="U108" s="220"/>
      <c r="V108" s="220"/>
      <c r="W108" s="220"/>
      <c r="X108" s="220"/>
      <c r="Y108" s="220"/>
    </row>
    <row r="109" spans="2:25" x14ac:dyDescent="0.2">
      <c r="C109" s="217"/>
      <c r="D109" s="65" t="s">
        <v>142</v>
      </c>
      <c r="E109" s="55"/>
      <c r="F109" s="55"/>
      <c r="G109" s="212"/>
      <c r="H109" s="212"/>
      <c r="I109" s="56"/>
      <c r="K109" s="229" t="s">
        <v>151</v>
      </c>
      <c r="L109" s="220"/>
      <c r="M109" s="220"/>
      <c r="N109" s="220"/>
      <c r="O109" s="220"/>
      <c r="P109" s="220"/>
      <c r="Q109" s="220"/>
      <c r="R109" s="220"/>
      <c r="S109" s="220"/>
      <c r="T109" s="220"/>
      <c r="U109" s="220"/>
      <c r="V109" s="220"/>
      <c r="W109" s="220"/>
      <c r="X109" s="220"/>
      <c r="Y109" s="220"/>
    </row>
    <row r="110" spans="2:25" x14ac:dyDescent="0.2">
      <c r="K110" s="229" t="s">
        <v>151</v>
      </c>
      <c r="L110" s="220"/>
      <c r="M110" s="220"/>
      <c r="N110" s="220"/>
      <c r="O110" s="220"/>
      <c r="P110" s="220"/>
      <c r="Q110" s="220"/>
      <c r="R110" s="220"/>
      <c r="S110" s="220"/>
      <c r="T110" s="220"/>
      <c r="U110" s="220"/>
      <c r="V110" s="220"/>
      <c r="W110" s="220"/>
      <c r="X110" s="220"/>
      <c r="Y110" s="220"/>
    </row>
    <row r="111" spans="2:25" x14ac:dyDescent="0.2">
      <c r="C111" t="s">
        <v>148</v>
      </c>
      <c r="K111" s="229"/>
      <c r="L111" s="220"/>
      <c r="M111" s="220"/>
      <c r="N111" s="220"/>
      <c r="O111" s="220"/>
      <c r="P111" s="220"/>
      <c r="Q111" s="220"/>
      <c r="R111" s="220"/>
      <c r="S111" s="220"/>
      <c r="T111" s="220"/>
      <c r="U111" s="220"/>
      <c r="V111" s="220"/>
      <c r="W111" s="220"/>
      <c r="X111" s="220"/>
      <c r="Y111" s="220"/>
    </row>
    <row r="112" spans="2:25" x14ac:dyDescent="0.2">
      <c r="C112" s="219" t="str">
        <f>_xlfn.CONCAT(C105:C109)</f>
        <v/>
      </c>
      <c r="D112" t="s">
        <v>67</v>
      </c>
      <c r="K112" s="229" t="s">
        <v>151</v>
      </c>
      <c r="L112" s="220"/>
      <c r="M112" s="220"/>
      <c r="N112" s="220"/>
      <c r="O112" s="220"/>
      <c r="P112" s="220"/>
      <c r="Q112" s="220"/>
      <c r="R112" s="220"/>
      <c r="S112" s="220"/>
      <c r="T112" s="220"/>
      <c r="U112" s="220"/>
      <c r="V112" s="220"/>
      <c r="W112" s="220"/>
      <c r="X112" s="220"/>
      <c r="Y112" s="220"/>
    </row>
    <row r="113" spans="2:25" x14ac:dyDescent="0.2">
      <c r="K113" s="220"/>
      <c r="L113" s="220"/>
      <c r="M113" s="220"/>
      <c r="N113" s="220"/>
      <c r="O113" s="220"/>
      <c r="P113" s="220"/>
      <c r="Q113" s="220"/>
      <c r="R113" s="220"/>
      <c r="S113" s="220"/>
      <c r="T113" s="220"/>
      <c r="U113" s="220"/>
      <c r="V113" s="220"/>
      <c r="W113" s="220"/>
      <c r="X113" s="220"/>
      <c r="Y113" s="220"/>
    </row>
    <row r="114" spans="2:25" x14ac:dyDescent="0.2">
      <c r="B114" s="45" t="s">
        <v>150</v>
      </c>
      <c r="K114" s="220"/>
      <c r="L114" s="220"/>
      <c r="M114" s="220"/>
      <c r="N114" s="220"/>
      <c r="O114" s="220"/>
      <c r="P114" s="220"/>
      <c r="Q114" s="220"/>
      <c r="R114" s="220"/>
      <c r="S114" s="220"/>
      <c r="T114" s="220"/>
      <c r="U114" s="220"/>
      <c r="V114" s="220"/>
      <c r="W114" s="220"/>
      <c r="X114" s="220"/>
      <c r="Y114" s="220"/>
    </row>
    <row r="115" spans="2:25" x14ac:dyDescent="0.2">
      <c r="D115" s="89" t="s">
        <v>151</v>
      </c>
      <c r="K115" s="220"/>
      <c r="L115" s="220"/>
      <c r="M115" s="220"/>
      <c r="N115" s="220"/>
      <c r="O115" s="220"/>
      <c r="P115" s="220"/>
      <c r="Q115" s="220"/>
      <c r="R115" s="220"/>
      <c r="S115" s="220"/>
      <c r="T115" s="220"/>
      <c r="U115" s="220"/>
      <c r="V115" s="220"/>
      <c r="W115" s="220"/>
      <c r="X115" s="220"/>
      <c r="Y115" s="220"/>
    </row>
    <row r="116" spans="2:25" x14ac:dyDescent="0.2">
      <c r="C116" t="s">
        <v>90</v>
      </c>
      <c r="K116" s="220"/>
      <c r="L116" s="220"/>
      <c r="M116" s="220"/>
      <c r="N116" s="220"/>
      <c r="O116" s="220"/>
      <c r="P116" s="220"/>
      <c r="Q116" s="220"/>
      <c r="R116" s="220"/>
      <c r="S116" s="220"/>
      <c r="T116" s="220"/>
      <c r="U116" s="220"/>
      <c r="V116" s="220"/>
      <c r="W116" s="220"/>
      <c r="X116" s="220"/>
      <c r="Y116" s="220"/>
    </row>
    <row r="117" spans="2:25" x14ac:dyDescent="0.2">
      <c r="C117" t="s">
        <v>153</v>
      </c>
    </row>
    <row r="118" spans="2:25" x14ac:dyDescent="0.2">
      <c r="C118" t="s">
        <v>154</v>
      </c>
    </row>
    <row r="120" spans="2:25" x14ac:dyDescent="0.2">
      <c r="C120" t="s">
        <v>155</v>
      </c>
    </row>
    <row r="122" spans="2:25" x14ac:dyDescent="0.2">
      <c r="C122" t="s">
        <v>156</v>
      </c>
      <c r="D122" s="212"/>
      <c r="E122" s="90"/>
      <c r="F122" s="90" t="s">
        <v>157</v>
      </c>
      <c r="G122" s="90"/>
      <c r="H122" s="212"/>
    </row>
    <row r="123" spans="2:25" x14ac:dyDescent="0.2">
      <c r="C123" t="s">
        <v>158</v>
      </c>
      <c r="D123" s="212"/>
      <c r="E123" s="90"/>
      <c r="F123" s="90" t="s">
        <v>159</v>
      </c>
      <c r="G123" s="90"/>
      <c r="H123" s="212"/>
    </row>
    <row r="124" spans="2:25" x14ac:dyDescent="0.2">
      <c r="C124" t="s">
        <v>160</v>
      </c>
      <c r="D124" s="212"/>
      <c r="E124" s="90"/>
      <c r="F124" s="90" t="s">
        <v>161</v>
      </c>
      <c r="G124" s="90"/>
      <c r="H124" s="212"/>
    </row>
    <row r="125" spans="2:25" x14ac:dyDescent="0.2">
      <c r="C125" t="s">
        <v>162</v>
      </c>
      <c r="D125" s="212"/>
      <c r="E125" s="90"/>
      <c r="F125" s="90"/>
      <c r="G125" s="90"/>
      <c r="H125" s="90"/>
    </row>
    <row r="126" spans="2:25" x14ac:dyDescent="0.2">
      <c r="D126" s="90"/>
      <c r="E126" s="90"/>
      <c r="F126" s="90"/>
      <c r="G126" s="90"/>
      <c r="H126" s="90"/>
    </row>
    <row r="127" spans="2:25" x14ac:dyDescent="0.2">
      <c r="C127" t="s">
        <v>163</v>
      </c>
      <c r="D127" s="215"/>
      <c r="E127" s="90"/>
      <c r="F127" s="90"/>
      <c r="G127" s="90"/>
      <c r="H127" s="90"/>
    </row>
    <row r="128" spans="2:25" x14ac:dyDescent="0.2">
      <c r="C128" t="s">
        <v>164</v>
      </c>
      <c r="D128" s="212"/>
      <c r="E128" s="90"/>
      <c r="F128" s="90"/>
      <c r="G128" s="90"/>
      <c r="H128" s="90"/>
    </row>
    <row r="129" spans="2:8" x14ac:dyDescent="0.2">
      <c r="C129" t="s">
        <v>165</v>
      </c>
      <c r="D129" s="212"/>
      <c r="E129" s="90"/>
      <c r="F129" s="90"/>
      <c r="G129" s="90"/>
      <c r="H129" s="90"/>
    </row>
    <row r="130" spans="2:8" x14ac:dyDescent="0.2">
      <c r="C130" t="s">
        <v>166</v>
      </c>
      <c r="D130" s="212"/>
      <c r="E130" s="90"/>
      <c r="F130" s="90"/>
      <c r="G130" s="90"/>
      <c r="H130" s="90"/>
    </row>
    <row r="131" spans="2:8" ht="17" thickBot="1" x14ac:dyDescent="0.25"/>
    <row r="132" spans="2:8" x14ac:dyDescent="0.2">
      <c r="C132" s="61" t="s">
        <v>167</v>
      </c>
      <c r="D132" s="55"/>
      <c r="E132" s="55" t="s">
        <v>115</v>
      </c>
      <c r="F132" s="62" t="s">
        <v>82</v>
      </c>
      <c r="G132" s="86" t="s">
        <v>168</v>
      </c>
      <c r="H132" s="87" t="s">
        <v>84</v>
      </c>
    </row>
    <row r="133" spans="2:8" x14ac:dyDescent="0.2">
      <c r="C133" s="55" t="s">
        <v>169</v>
      </c>
      <c r="D133" s="55"/>
      <c r="E133" s="55"/>
      <c r="F133" s="62"/>
      <c r="G133" s="212"/>
      <c r="H133" s="212"/>
    </row>
    <row r="134" spans="2:8" x14ac:dyDescent="0.2">
      <c r="C134" s="55" t="s">
        <v>170</v>
      </c>
      <c r="D134" s="55"/>
      <c r="E134" s="55"/>
      <c r="F134" s="62"/>
      <c r="G134" s="212"/>
      <c r="H134" s="212"/>
    </row>
    <row r="135" spans="2:8" x14ac:dyDescent="0.2">
      <c r="C135" s="82" t="s">
        <v>171</v>
      </c>
      <c r="D135" s="82"/>
      <c r="E135" s="82"/>
      <c r="F135" s="83"/>
      <c r="G135" s="212"/>
      <c r="H135" s="212"/>
    </row>
    <row r="136" spans="2:8" x14ac:dyDescent="0.2">
      <c r="C136" s="59" t="s">
        <v>172</v>
      </c>
      <c r="D136" s="55"/>
      <c r="E136" s="55"/>
      <c r="F136" s="55"/>
      <c r="G136" s="212"/>
      <c r="H136" s="212"/>
    </row>
    <row r="139" spans="2:8" x14ac:dyDescent="0.2">
      <c r="B139" s="45" t="s">
        <v>173</v>
      </c>
    </row>
    <row r="141" spans="2:8" x14ac:dyDescent="0.2">
      <c r="C141" t="s">
        <v>90</v>
      </c>
    </row>
    <row r="142" spans="2:8" x14ac:dyDescent="0.2">
      <c r="C142" t="s">
        <v>174</v>
      </c>
    </row>
    <row r="143" spans="2:8" ht="17" thickBot="1" x14ac:dyDescent="0.25"/>
    <row r="144" spans="2:8" x14ac:dyDescent="0.2">
      <c r="C144" s="55" t="s">
        <v>175</v>
      </c>
      <c r="D144" s="55"/>
      <c r="E144" s="55" t="s">
        <v>115</v>
      </c>
      <c r="F144" s="62" t="s">
        <v>82</v>
      </c>
      <c r="G144" s="91" t="s">
        <v>83</v>
      </c>
      <c r="H144" s="92" t="s">
        <v>84</v>
      </c>
    </row>
    <row r="145" spans="2:8" x14ac:dyDescent="0.2">
      <c r="C145" s="55" t="s">
        <v>176</v>
      </c>
      <c r="D145" s="55"/>
      <c r="E145" s="55"/>
      <c r="F145" s="62"/>
      <c r="G145" s="215"/>
      <c r="H145" s="215"/>
    </row>
    <row r="148" spans="2:8" x14ac:dyDescent="0.2">
      <c r="B148" s="45" t="s">
        <v>177</v>
      </c>
    </row>
    <row r="149" spans="2:8" x14ac:dyDescent="0.2">
      <c r="B149" s="45"/>
      <c r="C149" t="s">
        <v>178</v>
      </c>
    </row>
    <row r="150" spans="2:8" ht="17" thickBot="1" x14ac:dyDescent="0.25"/>
    <row r="151" spans="2:8" x14ac:dyDescent="0.2">
      <c r="C151" s="55" t="s">
        <v>179</v>
      </c>
      <c r="D151" s="55"/>
      <c r="E151" s="55" t="s">
        <v>115</v>
      </c>
      <c r="F151" s="62" t="s">
        <v>82</v>
      </c>
      <c r="G151" s="86" t="s">
        <v>83</v>
      </c>
      <c r="H151" s="87" t="s">
        <v>84</v>
      </c>
    </row>
    <row r="152" spans="2:8" x14ac:dyDescent="0.2">
      <c r="C152" s="55" t="s">
        <v>180</v>
      </c>
      <c r="D152" s="55"/>
      <c r="E152" s="55"/>
      <c r="F152" s="62"/>
      <c r="G152" s="212"/>
      <c r="H152" s="212"/>
    </row>
    <row r="153" spans="2:8" x14ac:dyDescent="0.2">
      <c r="C153" s="55" t="s">
        <v>181</v>
      </c>
      <c r="D153" s="55"/>
      <c r="E153" s="55"/>
      <c r="F153" s="62"/>
      <c r="G153" s="215"/>
      <c r="H153" s="215"/>
    </row>
    <row r="154" spans="2:8" x14ac:dyDescent="0.2">
      <c r="C154" s="55" t="s">
        <v>182</v>
      </c>
      <c r="D154" s="55"/>
      <c r="E154" s="55"/>
      <c r="F154" s="62"/>
      <c r="G154" s="212"/>
      <c r="H154" s="212"/>
    </row>
    <row r="155" spans="2:8" x14ac:dyDescent="0.2">
      <c r="C155" s="55" t="s">
        <v>183</v>
      </c>
      <c r="D155" s="55"/>
      <c r="E155" s="55"/>
      <c r="F155" s="62"/>
      <c r="G155" s="212"/>
      <c r="H155" s="212"/>
    </row>
    <row r="156" spans="2:8" x14ac:dyDescent="0.2">
      <c r="C156" s="55" t="s">
        <v>184</v>
      </c>
      <c r="D156" s="55"/>
      <c r="E156" s="55"/>
      <c r="F156" s="62"/>
      <c r="G156" s="215"/>
      <c r="H156" s="215"/>
    </row>
    <row r="157" spans="2:8" x14ac:dyDescent="0.2">
      <c r="C157" s="55" t="s">
        <v>185</v>
      </c>
      <c r="D157" s="55"/>
      <c r="E157" s="55"/>
      <c r="F157" s="62"/>
      <c r="G157" s="215"/>
      <c r="H157" s="215"/>
    </row>
    <row r="158" spans="2:8" x14ac:dyDescent="0.2">
      <c r="C158" s="55" t="s">
        <v>186</v>
      </c>
      <c r="D158" s="55"/>
      <c r="E158" s="55"/>
      <c r="F158" s="62"/>
      <c r="G158" s="212"/>
      <c r="H158" s="212"/>
    </row>
    <row r="159" spans="2:8" x14ac:dyDescent="0.2">
      <c r="C159" s="55" t="s">
        <v>187</v>
      </c>
      <c r="D159" s="55"/>
      <c r="E159" s="55"/>
      <c r="F159" s="62"/>
      <c r="G159" s="212"/>
      <c r="H159" s="212"/>
    </row>
    <row r="161" spans="2:8" ht="45" customHeight="1" x14ac:dyDescent="0.2">
      <c r="C161" s="49" t="s">
        <v>188</v>
      </c>
      <c r="D161" s="49"/>
      <c r="E161" s="49"/>
      <c r="F161" s="49"/>
      <c r="G161" s="49"/>
      <c r="H161" s="49"/>
    </row>
    <row r="162" spans="2:8" x14ac:dyDescent="0.2">
      <c r="C162" t="s">
        <v>126</v>
      </c>
      <c r="D162" s="220"/>
      <c r="E162" s="222"/>
      <c r="F162" s="220"/>
      <c r="G162" s="220"/>
      <c r="H162" s="220"/>
    </row>
    <row r="163" spans="2:8" x14ac:dyDescent="0.2">
      <c r="D163" s="221"/>
      <c r="E163" s="222"/>
      <c r="F163" s="220"/>
      <c r="G163" s="220"/>
      <c r="H163" s="220"/>
    </row>
    <row r="164" spans="2:8" x14ac:dyDescent="0.2">
      <c r="D164" s="220"/>
      <c r="E164" s="222"/>
      <c r="F164" s="220"/>
      <c r="G164" s="220"/>
      <c r="H164" s="220"/>
    </row>
    <row r="165" spans="2:8" x14ac:dyDescent="0.2">
      <c r="D165" s="220"/>
      <c r="E165" s="222"/>
      <c r="F165" s="220"/>
      <c r="G165" s="220"/>
      <c r="H165" s="220"/>
    </row>
    <row r="166" spans="2:8" x14ac:dyDescent="0.2">
      <c r="D166" s="221"/>
      <c r="E166" s="222"/>
      <c r="F166" s="220"/>
      <c r="G166" s="220"/>
      <c r="H166" s="220"/>
    </row>
    <row r="167" spans="2:8" x14ac:dyDescent="0.2">
      <c r="D167" s="220"/>
      <c r="E167" s="220"/>
      <c r="F167" s="220"/>
      <c r="G167" s="220"/>
      <c r="H167" s="220"/>
    </row>
    <row r="168" spans="2:8" x14ac:dyDescent="0.2">
      <c r="C168" t="s">
        <v>193</v>
      </c>
      <c r="D168" s="220"/>
      <c r="E168" s="220"/>
      <c r="F168" s="220"/>
      <c r="G168" s="220"/>
      <c r="H168" s="220"/>
    </row>
    <row r="169" spans="2:8" x14ac:dyDescent="0.2">
      <c r="D169" s="220"/>
      <c r="E169" s="222"/>
      <c r="F169" s="220"/>
      <c r="G169" s="220"/>
      <c r="H169" s="227"/>
    </row>
    <row r="170" spans="2:8" x14ac:dyDescent="0.2">
      <c r="D170" s="221"/>
      <c r="E170" s="222"/>
      <c r="F170" s="220"/>
      <c r="G170" s="221"/>
      <c r="H170" s="227"/>
    </row>
    <row r="171" spans="2:8" x14ac:dyDescent="0.2">
      <c r="D171" s="220"/>
      <c r="E171" s="222"/>
      <c r="F171" s="220"/>
      <c r="G171" s="220"/>
      <c r="H171" s="227"/>
    </row>
    <row r="172" spans="2:8" x14ac:dyDescent="0.2">
      <c r="D172" s="220"/>
      <c r="E172" s="222"/>
      <c r="F172" s="220"/>
      <c r="G172" s="220"/>
      <c r="H172" s="227"/>
    </row>
    <row r="175" spans="2:8" x14ac:dyDescent="0.2">
      <c r="B175" s="45" t="s">
        <v>197</v>
      </c>
    </row>
    <row r="176" spans="2:8" x14ac:dyDescent="0.2">
      <c r="C176" t="s">
        <v>198</v>
      </c>
    </row>
    <row r="177" spans="3:9" ht="34" customHeight="1" x14ac:dyDescent="0.2">
      <c r="C177" s="49" t="s">
        <v>199</v>
      </c>
      <c r="D177" s="49"/>
      <c r="E177" s="49"/>
      <c r="F177" s="49"/>
      <c r="G177" s="49"/>
      <c r="H177" s="49"/>
      <c r="I177" s="49"/>
    </row>
    <row r="180" spans="3:9" x14ac:dyDescent="0.2">
      <c r="C180" s="55" t="s">
        <v>200</v>
      </c>
      <c r="D180" s="55"/>
      <c r="E180" s="55" t="s">
        <v>115</v>
      </c>
      <c r="F180" s="55" t="s">
        <v>201</v>
      </c>
      <c r="G180" s="61" t="s">
        <v>83</v>
      </c>
      <c r="H180" s="61" t="s">
        <v>84</v>
      </c>
    </row>
    <row r="181" spans="3:9" x14ac:dyDescent="0.2">
      <c r="C181" s="55" t="s">
        <v>202</v>
      </c>
      <c r="D181" s="55"/>
      <c r="E181" s="55"/>
      <c r="F181" s="55"/>
      <c r="G181" s="215"/>
      <c r="H181" s="212"/>
    </row>
    <row r="182" spans="3:9" x14ac:dyDescent="0.2">
      <c r="C182" s="93" t="s">
        <v>203</v>
      </c>
      <c r="D182" s="55"/>
      <c r="E182" s="55"/>
      <c r="F182" s="55"/>
      <c r="G182" s="212"/>
      <c r="H182" s="212"/>
    </row>
    <row r="183" spans="3:9" x14ac:dyDescent="0.2">
      <c r="C183" s="93" t="s">
        <v>204</v>
      </c>
      <c r="D183" s="55"/>
      <c r="E183" s="55"/>
      <c r="F183" s="55"/>
      <c r="G183" s="212"/>
      <c r="H183" s="212"/>
    </row>
    <row r="184" spans="3:9" x14ac:dyDescent="0.2">
      <c r="C184" s="55" t="s">
        <v>205</v>
      </c>
      <c r="D184" s="55"/>
      <c r="E184" s="55"/>
      <c r="F184" s="55"/>
      <c r="G184" s="212"/>
      <c r="H184" s="212"/>
    </row>
    <row r="185" spans="3:9" x14ac:dyDescent="0.2">
      <c r="C185" s="93" t="s">
        <v>206</v>
      </c>
      <c r="D185" s="55"/>
      <c r="E185" s="55"/>
      <c r="F185" s="55"/>
      <c r="G185" s="215"/>
      <c r="H185" s="215"/>
    </row>
    <row r="186" spans="3:9" x14ac:dyDescent="0.2">
      <c r="C186" s="93" t="s">
        <v>207</v>
      </c>
      <c r="D186" s="55"/>
      <c r="E186" s="55"/>
      <c r="F186" s="55"/>
      <c r="G186" s="215"/>
      <c r="H186" s="56">
        <v>0</v>
      </c>
    </row>
    <row r="187" spans="3:9" ht="17" thickBot="1" x14ac:dyDescent="0.25">
      <c r="C187" s="93" t="s">
        <v>208</v>
      </c>
      <c r="D187" s="55"/>
      <c r="E187" s="55"/>
      <c r="F187" s="55"/>
      <c r="G187" s="215"/>
      <c r="H187" s="94">
        <v>0</v>
      </c>
    </row>
    <row r="188" spans="3:9" x14ac:dyDescent="0.2">
      <c r="C188" s="55" t="s">
        <v>209</v>
      </c>
      <c r="D188" s="55"/>
      <c r="E188" s="55"/>
      <c r="F188" s="55"/>
      <c r="G188" s="212"/>
      <c r="H188" s="212"/>
    </row>
  </sheetData>
  <mergeCells count="22">
    <mergeCell ref="C76:D76"/>
    <mergeCell ref="C79:H79"/>
    <mergeCell ref="C161:H161"/>
    <mergeCell ref="C177:I177"/>
    <mergeCell ref="C70:D70"/>
    <mergeCell ref="C71:D71"/>
    <mergeCell ref="C72:D72"/>
    <mergeCell ref="C73:D73"/>
    <mergeCell ref="C74:D74"/>
    <mergeCell ref="C75:D75"/>
    <mergeCell ref="C40:D40"/>
    <mergeCell ref="C41:D41"/>
    <mergeCell ref="C43:I43"/>
    <mergeCell ref="C50:I50"/>
    <mergeCell ref="C62:I62"/>
    <mergeCell ref="C65:H65"/>
    <mergeCell ref="B9:I9"/>
    <mergeCell ref="C16:J16"/>
    <mergeCell ref="C18:J18"/>
    <mergeCell ref="C32:J32"/>
    <mergeCell ref="C37:D37"/>
    <mergeCell ref="C39:D39"/>
  </mergeCells>
  <conditionalFormatting sqref="A1:A2">
    <cfRule type="expression" dxfId="123" priority="12">
      <formula>$A$2/$B$2&gt;=0.076</formula>
    </cfRule>
  </conditionalFormatting>
  <conditionalFormatting sqref="B1:B2">
    <cfRule type="expression" dxfId="122" priority="13">
      <formula>$A$2/$B$2&gt;=0.153</formula>
    </cfRule>
  </conditionalFormatting>
  <conditionalFormatting sqref="C1:C2">
    <cfRule type="expression" dxfId="121" priority="14">
      <formula>$A$2/$B$2&gt;=0.23</formula>
    </cfRule>
  </conditionalFormatting>
  <conditionalFormatting sqref="D1:D2">
    <cfRule type="expression" dxfId="120" priority="15">
      <formula>$A$2/$B$2&gt;=0.307</formula>
    </cfRule>
  </conditionalFormatting>
  <conditionalFormatting sqref="E1:E2">
    <cfRule type="expression" dxfId="119" priority="16">
      <formula>$A$2/$B$2&gt;=0.384</formula>
    </cfRule>
  </conditionalFormatting>
  <conditionalFormatting sqref="F1:F2">
    <cfRule type="expression" dxfId="118" priority="17">
      <formula>$A$2/$B$2&gt;=0.461</formula>
    </cfRule>
  </conditionalFormatting>
  <conditionalFormatting sqref="G1:G2">
    <cfRule type="expression" dxfId="117" priority="18">
      <formula>$A$2/$B$2&gt;=0.538</formula>
    </cfRule>
  </conditionalFormatting>
  <conditionalFormatting sqref="H1:H2">
    <cfRule type="expression" dxfId="116" priority="19">
      <formula>$A$2/$B$2&gt;=0.615</formula>
    </cfRule>
  </conditionalFormatting>
  <conditionalFormatting sqref="I1:P2">
    <cfRule type="expression" dxfId="115" priority="20">
      <formula>$A$2/$B$2&gt;=0.692</formula>
    </cfRule>
  </conditionalFormatting>
  <conditionalFormatting sqref="X1:AF1 X2:AO2 AH1:AK1 AM1:AO1">
    <cfRule type="expression" dxfId="114" priority="21">
      <formula>$A$2/$B$2&gt;=1</formula>
    </cfRule>
  </conditionalFormatting>
  <conditionalFormatting sqref="O1">
    <cfRule type="expression" dxfId="113" priority="11">
      <formula>$A$2/$B$2&gt;=0.846</formula>
    </cfRule>
  </conditionalFormatting>
  <conditionalFormatting sqref="AG1">
    <cfRule type="expression" dxfId="112" priority="10">
      <formula>$A$2/$B$2&gt;=0.846</formula>
    </cfRule>
  </conditionalFormatting>
  <conditionalFormatting sqref="AL1">
    <cfRule type="expression" dxfId="111" priority="9">
      <formula>$A$2/$B$2&gt;=0.846</formula>
    </cfRule>
  </conditionalFormatting>
  <conditionalFormatting sqref="L1">
    <cfRule type="expression" dxfId="110" priority="8">
      <formula>$A$2/$B$2&gt;=0.846</formula>
    </cfRule>
  </conditionalFormatting>
  <conditionalFormatting sqref="Q1:R2">
    <cfRule type="expression" dxfId="109" priority="7">
      <formula>$A$2/$B$2&gt;=0.846</formula>
    </cfRule>
  </conditionalFormatting>
  <conditionalFormatting sqref="P1">
    <cfRule type="expression" dxfId="108" priority="6">
      <formula>$P$1&lt;&gt;""</formula>
    </cfRule>
  </conditionalFormatting>
  <conditionalFormatting sqref="A1:O2 X1:AO2 P2:R2 Q1:R1">
    <cfRule type="expression" dxfId="107" priority="5">
      <formula>$P$1="Feedback OFF"</formula>
    </cfRule>
  </conditionalFormatting>
  <conditionalFormatting sqref="A3:AA100">
    <cfRule type="expression" dxfId="101" priority="2" stopIfTrue="1">
      <formula>$D$2="DRAGGING CELLS IS NOT PERMITTED. PLEASE UNDO LAST ACTION!!"</formula>
    </cfRule>
  </conditionalFormatting>
  <dataValidations count="2">
    <dataValidation type="list" allowBlank="1" showInputMessage="1" showErrorMessage="1" sqref="C105:C109" xr:uid="{EE59545B-7C52-794B-8FEA-79200C290656}">
      <formula1>"Contribution Margin, Gross Profit, Less COGS, Less Fixed Costs, Less Operating Expenses, Less Variable Costs, Operating Income, Sales revenue"</formula1>
    </dataValidation>
    <dataValidation type="list" allowBlank="1" showInputMessage="1" showErrorMessage="1" sqref="P1" xr:uid="{203408EA-C2C2-4A48-A9F0-86FB7B73B314}">
      <formula1>"Feedback ON, Taunting ON, Feedback OFF"</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2" stopIfTrue="1" id="{06C1A0F2-34E3-154D-B11F-881A762A899C}">
            <xm:f>AND($P$1&lt;&gt;"Feedback OFF",IF('Merchandiser BudgetSC'!A3=FeedbackSFX!$C$2, TRUE, FALSE))</xm:f>
            <x14:dxf>
              <fill>
                <patternFill>
                  <bgColor rgb="FFCEEED0"/>
                </patternFill>
              </fill>
            </x14:dxf>
          </x14:cfRule>
          <xm:sqref>A3:AL188</xm:sqref>
        </x14:conditionalFormatting>
        <x14:conditionalFormatting xmlns:xm="http://schemas.microsoft.com/office/excel/2006/main">
          <x14:cfRule type="expression" priority="23" stopIfTrue="1" id="{3374C57F-6681-8542-8167-B7BBAEA164B0}">
            <xm:f>AND($P$1&lt;&gt;"Feedback OFF",IF('Merchandiser BudgetSC'!A3=FeedbackSFX!$K$2, TRUE, FALSE))</xm:f>
            <x14:dxf>
              <fill>
                <patternFill>
                  <bgColor rgb="FFFFFF64"/>
                </patternFill>
              </fill>
            </x14:dxf>
          </x14:cfRule>
          <xm:sqref>A3:AL188</xm:sqref>
        </x14:conditionalFormatting>
        <x14:conditionalFormatting xmlns:xm="http://schemas.microsoft.com/office/excel/2006/main">
          <x14:cfRule type="expression" priority="24" stopIfTrue="1" id="{50E8B8D3-CF31-2548-A9C6-BD382164EFA1}">
            <xm:f>AND($P$1&lt;&gt;"Feedback OFF",AND(IF('Merchandiser BudgetSC'!A3&lt;&gt;FeedbackSFX!$C$2, TRUE, FALSE),'Merchandiser BudgetSC'!A3&lt;&gt;"",_xlfn.ISFORMULA('Merchandiser BudgetSC'!A3)))</xm:f>
            <x14:dxf>
              <fill>
                <patternFill>
                  <bgColor rgb="FFFF99CC"/>
                </patternFill>
              </fill>
            </x14:dxf>
          </x14:cfRule>
          <xm:sqref>A3:AL188</xm:sqref>
        </x14:conditionalFormatting>
        <x14:conditionalFormatting xmlns:xm="http://schemas.microsoft.com/office/excel/2006/main">
          <x14:cfRule type="expression" priority="4" stopIfTrue="1" id="{518BC9BE-AE9D-654D-8341-62AB1C35FE29}">
            <xm:f>Scoreboard!$F$23&lt;&gt;""</xm:f>
            <x14:dxf>
              <font>
                <color rgb="FF9C0006"/>
              </font>
              <fill>
                <patternFill>
                  <fgColor indexed="64"/>
                  <bgColor rgb="FFFFC7CE"/>
                </patternFill>
              </fill>
            </x14:dxf>
          </x14:cfRule>
          <xm:sqref>I1:N1</xm:sqref>
        </x14:conditionalFormatting>
        <x14:conditionalFormatting xmlns:xm="http://schemas.microsoft.com/office/excel/2006/main">
          <x14:cfRule type="expression" priority="3" stopIfTrue="1" id="{89D92979-CBD7-184D-8FD4-F01F9A6C334A}">
            <xm:f>Scoreboard!$F$23&lt;&gt;""</xm:f>
            <x14:dxf>
              <font>
                <color rgb="FF9C0006"/>
              </font>
              <fill>
                <patternFill>
                  <fgColor indexed="64"/>
                  <bgColor rgb="FFFFC7CE"/>
                </patternFill>
              </fill>
            </x14:dxf>
          </x14:cfRule>
          <xm:sqref>A3:AA100</xm:sqref>
        </x14:conditionalFormatting>
        <x14:conditionalFormatting xmlns:xm="http://schemas.microsoft.com/office/excel/2006/main">
          <x14:cfRule type="expression" priority="1" stopIfTrue="1" id="{339E8E54-E19E-5C4E-BEF5-31F2E53EB6E5}">
            <xm:f>Scoreboard!$E$4="Excel version: Invalid"</xm:f>
            <x14:dxf>
              <font>
                <color rgb="FF9C0006"/>
              </font>
              <fill>
                <patternFill>
                  <fgColor indexed="64"/>
                  <bgColor rgb="FFFFC7CE"/>
                </patternFill>
              </fill>
            </x14:dxf>
          </x14:cfRule>
          <xm:sqref>A3:AA100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38B6B-18B9-5846-80B3-2AF3638CD803}">
  <sheetPr>
    <tabColor rgb="FF4FADEA"/>
  </sheetPr>
  <dimension ref="A1:AO188"/>
  <sheetViews>
    <sheetView workbookViewId="0">
      <pane ySplit="2" topLeftCell="A3" activePane="bottomLeft" state="frozen"/>
      <selection pane="bottomLeft" activeCell="A3" sqref="A3:XFD3"/>
    </sheetView>
  </sheetViews>
  <sheetFormatPr baseColWidth="10" defaultColWidth="8" defaultRowHeight="9" x14ac:dyDescent="0.15"/>
  <cols>
    <col min="1" max="1" width="1" style="165" customWidth="1"/>
    <col min="2" max="2" width="9.83203125" style="165" customWidth="1"/>
    <col min="3" max="3" width="18.5" style="165" customWidth="1"/>
    <col min="4" max="4" width="14.1640625" style="165" customWidth="1"/>
    <col min="5" max="5" width="9.6640625" style="165" customWidth="1"/>
    <col min="6" max="6" width="13.1640625" style="165" customWidth="1"/>
    <col min="7" max="8" width="13.5" style="165" customWidth="1"/>
    <col min="9" max="9" width="12.5" style="165" customWidth="1"/>
    <col min="10" max="10" width="9" style="165" customWidth="1"/>
    <col min="11" max="11" width="21.6640625" style="165" customWidth="1"/>
    <col min="12" max="12" width="118.5" style="165" bestFit="1" customWidth="1"/>
    <col min="13" max="16384" width="8" style="165"/>
  </cols>
  <sheetData>
    <row r="1" spans="1:41" s="166" customFormat="1" ht="22" customHeight="1" x14ac:dyDescent="0.15">
      <c r="A1" s="170" t="s">
        <v>496</v>
      </c>
      <c r="B1" s="170" t="s">
        <v>497</v>
      </c>
      <c r="C1" s="170" t="s">
        <v>498</v>
      </c>
      <c r="D1" s="171" t="str" cm="1">
        <f t="array" aca="1" ref="D1" ca="1">IFERROR(
    _xlfn.LET(
        _xlpm.FileName, MID(CELL("filename", A1), FIND("]", CELL("filename", A1)) + 1, 255),
        _xlpm.DynamicRef, INDIRECT("'#_" &amp; _xlpm.FileName &amp; "'!" &amp; C2),
        IF(
            TYPE(_xlpm.DynamicRef) = 1,
            VLOOKUP(
                CELL("format", _xlpm.DynamicRef),
                FormatCodesSFX!$A$4:$B$53,
                2,
                FALSE
            ),
            _xlfn.SWITCH(
                TYPE(_xlpm.DynamicRef),
                2, "short text",
                4, "logical",
                16, "error",
                64, "long text",
                "Other"
            )
        )
    ),
    "Error in formula"
)</f>
        <v>error</v>
      </c>
      <c r="E1" s="170"/>
      <c r="F1" s="170"/>
      <c r="G1" s="170"/>
      <c r="H1" s="170"/>
      <c r="I1" s="171" t="str">
        <f>'Merchandiser BudgetSC'!$I$1</f>
        <v>Mickey Mouse</v>
      </c>
      <c r="J1" s="171"/>
      <c r="K1" s="171"/>
      <c r="L1" s="171" t="s">
        <v>499</v>
      </c>
      <c r="M1" s="171"/>
      <c r="N1" s="171"/>
      <c r="O1" s="171"/>
      <c r="P1" s="171" t="s">
        <v>500</v>
      </c>
      <c r="Q1" s="171"/>
      <c r="R1" s="171"/>
      <c r="S1" s="165"/>
      <c r="T1" s="165"/>
      <c r="U1" s="165"/>
      <c r="V1" s="165"/>
      <c r="W1" s="165"/>
      <c r="X1" s="170" t="str">
        <f t="shared" ref="X1:AA2" si="0">A1</f>
        <v>earned</v>
      </c>
      <c r="Y1" s="170" t="str">
        <f t="shared" si="0"/>
        <v>possible</v>
      </c>
      <c r="Z1" s="170" t="str">
        <f t="shared" si="0"/>
        <v>cell</v>
      </c>
      <c r="AA1" s="171" t="str">
        <f t="shared" ca="1" si="0"/>
        <v>error</v>
      </c>
      <c r="AB1" s="170"/>
      <c r="AC1" s="170"/>
      <c r="AD1" s="165"/>
      <c r="AE1" s="165"/>
      <c r="AF1" s="171" t="str">
        <f>I1</f>
        <v>Mickey Mouse</v>
      </c>
      <c r="AG1" s="171"/>
      <c r="AH1" s="165"/>
      <c r="AI1" s="165"/>
      <c r="AJ1" s="165"/>
      <c r="AK1" s="165"/>
      <c r="AL1" s="171" t="s">
        <v>499</v>
      </c>
      <c r="AM1" s="165"/>
      <c r="AN1" s="165"/>
      <c r="AO1" s="165"/>
    </row>
    <row r="2" spans="1:41" s="166" customFormat="1" ht="23" customHeight="1" x14ac:dyDescent="0.15">
      <c r="A2" s="170">
        <f ca="1">'Merchandiser BudgetSC'!$A$2</f>
        <v>0</v>
      </c>
      <c r="B2" s="172">
        <f>'Merchandiser BudgetSC'!$B$2</f>
        <v>105</v>
      </c>
      <c r="C2" s="170" t="str" cm="1">
        <f t="array" aca="1" ref="C2" ca="1">SUBSTITUTE(IF(LEN(CELL("address"))&lt;15,CELL("address"),""),"$","")</f>
        <v/>
      </c>
      <c r="D2" s="171" t="str">
        <f ca="1">IF(ISNUMBER(SEARCH("FeedbackSFX!",_xlfn.FORMULATEXT(INDIRECT("'Merchandiser BudgetSC'!"&amp;C2)))),"DRAGGING CELLS IS NOT PERMITTED. PLEASE UNDO LAST ACTION!!",IF($P$1&lt;&gt;"Feedback OFF",IFERROR(HLOOKUP(INDIRECT("'Merchandiser BudgetSC'!"&amp;C2),FeedbackSFX!$B$2:$N$10,IF($P$1="Feedback ON", 2, FeedbackSFX!B1), FALSE), ""),""))</f>
        <v/>
      </c>
      <c r="E2" s="170"/>
      <c r="F2" s="170"/>
      <c r="G2" s="170"/>
      <c r="H2" s="170"/>
      <c r="I2" s="173"/>
      <c r="J2" s="170"/>
      <c r="K2" s="170"/>
      <c r="L2" s="170"/>
      <c r="M2" s="170"/>
      <c r="N2" s="170"/>
      <c r="O2" s="170"/>
      <c r="P2" s="170"/>
      <c r="Q2" s="170"/>
      <c r="R2" s="170"/>
      <c r="S2" s="165"/>
      <c r="T2" s="165"/>
      <c r="U2" s="165"/>
      <c r="V2" s="165"/>
      <c r="W2" s="165"/>
      <c r="X2" s="174">
        <f t="shared" ca="1" si="0"/>
        <v>0</v>
      </c>
      <c r="Y2" s="174">
        <f t="shared" si="0"/>
        <v>105</v>
      </c>
      <c r="Z2" s="174" t="str">
        <f t="shared" ca="1" si="0"/>
        <v/>
      </c>
      <c r="AA2" s="171" t="str">
        <f t="shared" ca="1" si="0"/>
        <v/>
      </c>
      <c r="AB2" s="170"/>
      <c r="AC2" s="170"/>
      <c r="AD2" s="165"/>
      <c r="AE2" s="165"/>
      <c r="AF2" s="165"/>
      <c r="AG2" s="165"/>
      <c r="AH2" s="165"/>
      <c r="AI2" s="165"/>
      <c r="AJ2" s="165"/>
      <c r="AK2" s="165"/>
      <c r="AL2" s="165"/>
      <c r="AM2" s="165"/>
      <c r="AN2" s="165"/>
      <c r="AO2" s="165"/>
    </row>
    <row r="3" spans="1:41" ht="6" customHeight="1" x14ac:dyDescent="0.15"/>
    <row r="4" spans="1:41" x14ac:dyDescent="0.15">
      <c r="B4" s="167" t="s">
        <v>68</v>
      </c>
    </row>
    <row r="5" spans="1:41" x14ac:dyDescent="0.15">
      <c r="B5" s="167" t="s">
        <v>508</v>
      </c>
    </row>
    <row r="6" spans="1:41" x14ac:dyDescent="0.15">
      <c r="B6" s="165" t="s">
        <v>70</v>
      </c>
    </row>
    <row r="7" spans="1:41" x14ac:dyDescent="0.15">
      <c r="B7" s="230" t="s">
        <v>71</v>
      </c>
    </row>
    <row r="9" spans="1:41" x14ac:dyDescent="0.15">
      <c r="B9" s="175" t="s">
        <v>72</v>
      </c>
      <c r="C9" s="231"/>
      <c r="D9" s="231"/>
      <c r="E9" s="231"/>
      <c r="F9" s="231"/>
      <c r="G9" s="231"/>
      <c r="H9" s="231"/>
      <c r="I9" s="231"/>
    </row>
    <row r="11" spans="1:41" x14ac:dyDescent="0.15">
      <c r="B11" s="165" t="s">
        <v>73</v>
      </c>
      <c r="C11" s="165" t="s">
        <v>74</v>
      </c>
    </row>
    <row r="13" spans="1:41" x14ac:dyDescent="0.15">
      <c r="B13" s="167" t="s">
        <v>75</v>
      </c>
    </row>
    <row r="15" spans="1:41" x14ac:dyDescent="0.15">
      <c r="C15" s="165" t="s">
        <v>76</v>
      </c>
    </row>
    <row r="16" spans="1:41" ht="33.5" customHeight="1" x14ac:dyDescent="0.15">
      <c r="C16" s="232" t="s">
        <v>77</v>
      </c>
      <c r="D16" s="232"/>
      <c r="E16" s="232"/>
      <c r="F16" s="232"/>
      <c r="G16" s="232"/>
      <c r="H16" s="232"/>
      <c r="I16" s="232"/>
      <c r="J16" s="232"/>
    </row>
    <row r="18" spans="2:10" ht="29.5" customHeight="1" x14ac:dyDescent="0.15">
      <c r="C18" s="232" t="s">
        <v>78</v>
      </c>
      <c r="D18" s="232"/>
      <c r="E18" s="232"/>
      <c r="F18" s="232"/>
      <c r="G18" s="232"/>
      <c r="H18" s="232"/>
      <c r="I18" s="232"/>
      <c r="J18" s="232"/>
    </row>
    <row r="21" spans="2:10" x14ac:dyDescent="0.15">
      <c r="C21" s="167" t="s">
        <v>79</v>
      </c>
      <c r="D21" s="167" t="s">
        <v>80</v>
      </c>
      <c r="E21" s="167" t="s">
        <v>81</v>
      </c>
      <c r="F21" s="167" t="s">
        <v>82</v>
      </c>
      <c r="G21" s="167" t="s">
        <v>83</v>
      </c>
      <c r="H21" s="167" t="s">
        <v>84</v>
      </c>
      <c r="I21" s="167" t="s">
        <v>85</v>
      </c>
    </row>
    <row r="22" spans="2:10" x14ac:dyDescent="0.15">
      <c r="C22" s="165" t="s">
        <v>86</v>
      </c>
      <c r="D22" s="241">
        <f>'Merchandiser Budget'!D22</f>
        <v>0.3</v>
      </c>
      <c r="E22" s="239"/>
      <c r="F22" s="239"/>
      <c r="G22" s="239">
        <f>G24*D22</f>
        <v>64800</v>
      </c>
      <c r="H22" s="239">
        <f>D22*H24</f>
        <v>71280</v>
      </c>
      <c r="I22" s="239"/>
    </row>
    <row r="23" spans="2:10" x14ac:dyDescent="0.15">
      <c r="C23" s="165" t="s">
        <v>87</v>
      </c>
      <c r="D23" s="241">
        <f>'Merchandiser Budget'!D23</f>
        <v>0.7</v>
      </c>
      <c r="E23" s="239"/>
      <c r="F23" s="239"/>
      <c r="G23" s="239">
        <f>D23*G24</f>
        <v>151200</v>
      </c>
      <c r="H23" s="239">
        <f>D23*H24</f>
        <v>166320</v>
      </c>
      <c r="I23" s="239"/>
    </row>
    <row r="24" spans="2:10" x14ac:dyDescent="0.15">
      <c r="C24" s="168" t="s">
        <v>88</v>
      </c>
      <c r="D24" s="242">
        <f>SUM(D22:D23)</f>
        <v>1</v>
      </c>
      <c r="E24" s="239"/>
      <c r="F24" s="239">
        <v>200000</v>
      </c>
      <c r="G24" s="239">
        <f>F24*1.08</f>
        <v>216000</v>
      </c>
      <c r="H24" s="239">
        <f>G24*1.1</f>
        <v>237600.00000000003</v>
      </c>
      <c r="I24" s="239">
        <v>250000</v>
      </c>
    </row>
    <row r="27" spans="2:10" x14ac:dyDescent="0.15">
      <c r="B27" s="167" t="s">
        <v>89</v>
      </c>
    </row>
    <row r="29" spans="2:10" x14ac:dyDescent="0.15">
      <c r="C29" s="167" t="s">
        <v>90</v>
      </c>
    </row>
    <row r="30" spans="2:10" ht="20.5" customHeight="1" x14ac:dyDescent="0.15">
      <c r="C30" s="165" t="s">
        <v>91</v>
      </c>
    </row>
    <row r="32" spans="2:10" ht="30.5" customHeight="1" x14ac:dyDescent="0.15">
      <c r="C32" s="233" t="s">
        <v>92</v>
      </c>
      <c r="D32" s="232"/>
      <c r="E32" s="232"/>
      <c r="F32" s="232"/>
      <c r="G32" s="232"/>
      <c r="H32" s="232"/>
      <c r="I32" s="232"/>
      <c r="J32" s="232"/>
    </row>
    <row r="34" spans="3:9" x14ac:dyDescent="0.15">
      <c r="C34" s="165" t="s">
        <v>93</v>
      </c>
    </row>
    <row r="36" spans="3:9" x14ac:dyDescent="0.15">
      <c r="C36" s="167" t="s">
        <v>94</v>
      </c>
      <c r="G36" s="165" t="s">
        <v>83</v>
      </c>
      <c r="H36" s="165" t="s">
        <v>84</v>
      </c>
    </row>
    <row r="37" spans="3:9" x14ac:dyDescent="0.15">
      <c r="C37" s="243" t="s">
        <v>95</v>
      </c>
      <c r="D37" s="243"/>
      <c r="G37" s="180">
        <f>G47</f>
        <v>129600</v>
      </c>
      <c r="H37" s="180">
        <f>H47</f>
        <v>142560</v>
      </c>
    </row>
    <row r="38" spans="3:9" x14ac:dyDescent="0.15">
      <c r="C38" s="238" t="s">
        <v>96</v>
      </c>
      <c r="D38" s="238"/>
      <c r="G38" s="180">
        <f>G56</f>
        <v>54256</v>
      </c>
      <c r="H38" s="180">
        <f>H56</f>
        <v>55000</v>
      </c>
    </row>
    <row r="39" spans="3:9" x14ac:dyDescent="0.15">
      <c r="C39" s="244" t="s">
        <v>97</v>
      </c>
      <c r="D39" s="244"/>
      <c r="G39" s="180">
        <f>SUM(G37:G38)</f>
        <v>183856</v>
      </c>
      <c r="H39" s="180">
        <f>SUM(H37:H38)</f>
        <v>197560</v>
      </c>
    </row>
    <row r="40" spans="3:9" x14ac:dyDescent="0.15">
      <c r="C40" s="245" t="s">
        <v>98</v>
      </c>
      <c r="D40" s="244"/>
      <c r="G40" s="180">
        <f>-F56</f>
        <v>-52960</v>
      </c>
      <c r="H40" s="180">
        <f>-G38</f>
        <v>-54256</v>
      </c>
    </row>
    <row r="41" spans="3:9" x14ac:dyDescent="0.15">
      <c r="C41" s="244" t="s">
        <v>99</v>
      </c>
      <c r="D41" s="244"/>
      <c r="G41" s="180">
        <f>SUM(G39:G40)</f>
        <v>130896</v>
      </c>
      <c r="H41" s="180">
        <f>SUM(H39:H40)</f>
        <v>143304</v>
      </c>
    </row>
    <row r="43" spans="3:9" ht="45" customHeight="1" x14ac:dyDescent="0.15">
      <c r="C43" s="232" t="s">
        <v>100</v>
      </c>
      <c r="D43" s="232"/>
      <c r="E43" s="232"/>
      <c r="F43" s="232"/>
      <c r="G43" s="232"/>
      <c r="H43" s="232"/>
      <c r="I43" s="232"/>
    </row>
    <row r="45" spans="3:9" x14ac:dyDescent="0.15">
      <c r="C45" s="167" t="s">
        <v>101</v>
      </c>
      <c r="F45" s="170" t="s">
        <v>80</v>
      </c>
      <c r="G45" s="170" t="s">
        <v>102</v>
      </c>
      <c r="H45" s="170" t="s">
        <v>103</v>
      </c>
      <c r="I45" s="170" t="s">
        <v>85</v>
      </c>
    </row>
    <row r="46" spans="3:9" x14ac:dyDescent="0.15">
      <c r="D46" s="165" t="s">
        <v>104</v>
      </c>
      <c r="F46" s="234">
        <v>1</v>
      </c>
      <c r="G46" s="180">
        <f>G24</f>
        <v>216000</v>
      </c>
      <c r="H46" s="180">
        <f>H24</f>
        <v>237600.00000000003</v>
      </c>
      <c r="I46" s="180">
        <f>I24</f>
        <v>250000</v>
      </c>
    </row>
    <row r="47" spans="3:9" x14ac:dyDescent="0.15">
      <c r="D47" s="165" t="s">
        <v>95</v>
      </c>
      <c r="F47" s="234">
        <f>F46-F48</f>
        <v>0.6</v>
      </c>
      <c r="G47" s="180">
        <f>G46*F47</f>
        <v>129600</v>
      </c>
      <c r="H47" s="180">
        <f>H46*F47</f>
        <v>142560</v>
      </c>
      <c r="I47" s="180">
        <f>I46*F47</f>
        <v>150000</v>
      </c>
    </row>
    <row r="48" spans="3:9" x14ac:dyDescent="0.15">
      <c r="D48" s="165" t="s">
        <v>105</v>
      </c>
      <c r="F48" s="234">
        <v>0.4</v>
      </c>
      <c r="G48" s="180">
        <f>F48*G46</f>
        <v>86400</v>
      </c>
      <c r="H48" s="180">
        <f>F48*H46</f>
        <v>95040.000000000015</v>
      </c>
      <c r="I48" s="180">
        <f>I46*F48</f>
        <v>100000</v>
      </c>
    </row>
    <row r="50" spans="2:9" ht="47.5" customHeight="1" x14ac:dyDescent="0.15">
      <c r="C50" s="232" t="s">
        <v>509</v>
      </c>
      <c r="D50" s="232"/>
      <c r="E50" s="232"/>
      <c r="F50" s="232"/>
      <c r="G50" s="232"/>
      <c r="H50" s="232"/>
      <c r="I50" s="232"/>
    </row>
    <row r="51" spans="2:9" x14ac:dyDescent="0.15">
      <c r="F51" s="170" t="s">
        <v>82</v>
      </c>
      <c r="G51" s="170" t="s">
        <v>102</v>
      </c>
      <c r="H51" s="170" t="s">
        <v>103</v>
      </c>
    </row>
    <row r="52" spans="2:9" x14ac:dyDescent="0.15">
      <c r="D52" s="165" t="s">
        <v>107</v>
      </c>
      <c r="F52" s="180">
        <f>G37</f>
        <v>129600</v>
      </c>
      <c r="G52" s="180">
        <f>H37</f>
        <v>142560</v>
      </c>
      <c r="H52" s="180">
        <f>I47</f>
        <v>150000</v>
      </c>
    </row>
    <row r="53" spans="2:9" x14ac:dyDescent="0.15">
      <c r="D53" s="234">
        <v>0.1</v>
      </c>
      <c r="F53" s="234">
        <f>D53</f>
        <v>0.1</v>
      </c>
      <c r="G53" s="234">
        <f>D53</f>
        <v>0.1</v>
      </c>
      <c r="H53" s="234">
        <f>D53</f>
        <v>0.1</v>
      </c>
    </row>
    <row r="54" spans="2:9" x14ac:dyDescent="0.15">
      <c r="F54" s="180">
        <f>F52*F53</f>
        <v>12960</v>
      </c>
      <c r="G54" s="180">
        <f>G52*G53</f>
        <v>14256</v>
      </c>
      <c r="H54" s="180">
        <f>H52*H53</f>
        <v>15000</v>
      </c>
    </row>
    <row r="55" spans="2:9" x14ac:dyDescent="0.15">
      <c r="D55" s="165" t="s">
        <v>108</v>
      </c>
      <c r="F55" s="165">
        <v>40000</v>
      </c>
      <c r="G55" s="165">
        <v>40000</v>
      </c>
      <c r="H55" s="165">
        <v>40000</v>
      </c>
    </row>
    <row r="56" spans="2:9" x14ac:dyDescent="0.15">
      <c r="D56" s="165" t="s">
        <v>109</v>
      </c>
      <c r="F56" s="180">
        <f>F54+F55</f>
        <v>52960</v>
      </c>
      <c r="G56" s="180">
        <f>G54+G55</f>
        <v>54256</v>
      </c>
      <c r="H56" s="180">
        <f>SUM(H54:H55)</f>
        <v>55000</v>
      </c>
    </row>
    <row r="59" spans="2:9" x14ac:dyDescent="0.15">
      <c r="B59" s="167" t="s">
        <v>110</v>
      </c>
    </row>
    <row r="61" spans="2:9" x14ac:dyDescent="0.15">
      <c r="C61" s="165" t="s">
        <v>90</v>
      </c>
    </row>
    <row r="62" spans="2:9" ht="124" customHeight="1" x14ac:dyDescent="0.15">
      <c r="C62" s="232" t="s">
        <v>111</v>
      </c>
      <c r="D62" s="232"/>
      <c r="E62" s="232"/>
      <c r="F62" s="232"/>
      <c r="G62" s="232"/>
      <c r="H62" s="232"/>
      <c r="I62" s="232"/>
    </row>
    <row r="65" spans="3:9" ht="45.5" customHeight="1" x14ac:dyDescent="0.15">
      <c r="C65" s="235" t="s">
        <v>510</v>
      </c>
      <c r="D65" s="235"/>
      <c r="E65" s="235"/>
      <c r="F65" s="235"/>
      <c r="G65" s="235"/>
      <c r="H65" s="235"/>
    </row>
    <row r="67" spans="3:9" x14ac:dyDescent="0.15">
      <c r="C67" s="165" t="s">
        <v>113</v>
      </c>
    </row>
    <row r="69" spans="3:9" x14ac:dyDescent="0.15">
      <c r="C69" s="167" t="s">
        <v>114</v>
      </c>
      <c r="E69" s="165" t="s">
        <v>115</v>
      </c>
      <c r="F69" s="165" t="s">
        <v>82</v>
      </c>
      <c r="G69" s="165" t="s">
        <v>83</v>
      </c>
      <c r="H69" s="165" t="s">
        <v>84</v>
      </c>
      <c r="I69" s="165" t="s">
        <v>116</v>
      </c>
    </row>
    <row r="70" spans="3:9" x14ac:dyDescent="0.15">
      <c r="C70" s="243" t="s">
        <v>117</v>
      </c>
      <c r="D70" s="243"/>
      <c r="G70" s="239">
        <v>20000</v>
      </c>
      <c r="H70" s="239">
        <v>20000</v>
      </c>
    </row>
    <row r="71" spans="3:9" x14ac:dyDescent="0.15">
      <c r="C71" s="245" t="s">
        <v>118</v>
      </c>
      <c r="D71" s="245"/>
      <c r="G71" s="239">
        <f>G83</f>
        <v>21600</v>
      </c>
      <c r="H71" s="239">
        <f>H83</f>
        <v>23760.000000000004</v>
      </c>
    </row>
    <row r="72" spans="3:9" x14ac:dyDescent="0.15">
      <c r="C72" s="244" t="s">
        <v>119</v>
      </c>
      <c r="D72" s="244"/>
      <c r="G72" s="239">
        <f>G89</f>
        <v>14320</v>
      </c>
      <c r="H72" s="239">
        <f>H89</f>
        <v>14752</v>
      </c>
    </row>
    <row r="73" spans="3:9" x14ac:dyDescent="0.15">
      <c r="C73" s="245" t="s">
        <v>120</v>
      </c>
      <c r="D73" s="244"/>
      <c r="G73" s="239">
        <f>F94</f>
        <v>4000</v>
      </c>
      <c r="H73" s="239">
        <f>F94</f>
        <v>4000</v>
      </c>
    </row>
    <row r="74" spans="3:9" x14ac:dyDescent="0.15">
      <c r="C74" s="244" t="s">
        <v>121</v>
      </c>
      <c r="D74" s="244"/>
      <c r="G74" s="239">
        <v>3000</v>
      </c>
      <c r="H74" s="239">
        <v>4000</v>
      </c>
    </row>
    <row r="75" spans="3:9" x14ac:dyDescent="0.15">
      <c r="C75" s="244" t="s">
        <v>122</v>
      </c>
      <c r="D75" s="244"/>
      <c r="G75" s="239">
        <v>1000</v>
      </c>
      <c r="H75" s="239">
        <v>1000</v>
      </c>
    </row>
    <row r="76" spans="3:9" x14ac:dyDescent="0.15">
      <c r="C76" s="244" t="s">
        <v>123</v>
      </c>
      <c r="D76" s="244"/>
      <c r="G76" s="239">
        <f>G99</f>
        <v>3024</v>
      </c>
      <c r="H76" s="239">
        <f>H99</f>
        <v>3326.4</v>
      </c>
    </row>
    <row r="77" spans="3:9" x14ac:dyDescent="0.15">
      <c r="C77" s="171" t="s">
        <v>124</v>
      </c>
      <c r="D77" s="171"/>
      <c r="G77" s="239">
        <f>SUM(G70:G76)</f>
        <v>66944</v>
      </c>
      <c r="H77" s="239">
        <f>SUM(H70:H76)</f>
        <v>70838.399999999994</v>
      </c>
    </row>
    <row r="79" spans="3:9" ht="68.5" customHeight="1" x14ac:dyDescent="0.15">
      <c r="C79" s="235" t="s">
        <v>125</v>
      </c>
      <c r="D79" s="235"/>
      <c r="E79" s="235"/>
      <c r="F79" s="235"/>
      <c r="G79" s="235"/>
      <c r="H79" s="235"/>
    </row>
    <row r="81" spans="4:8" x14ac:dyDescent="0.15">
      <c r="G81" s="170" t="s">
        <v>102</v>
      </c>
      <c r="H81" s="170" t="s">
        <v>103</v>
      </c>
    </row>
    <row r="82" spans="4:8" x14ac:dyDescent="0.15">
      <c r="D82" s="165" t="s">
        <v>126</v>
      </c>
      <c r="F82" s="165" t="s">
        <v>127</v>
      </c>
      <c r="G82" s="180">
        <f>G24</f>
        <v>216000</v>
      </c>
      <c r="H82" s="180">
        <f>H24</f>
        <v>237600.00000000003</v>
      </c>
    </row>
    <row r="83" spans="4:8" x14ac:dyDescent="0.15">
      <c r="F83" s="234">
        <v>0.1</v>
      </c>
      <c r="G83" s="180">
        <f>G82*F83</f>
        <v>21600</v>
      </c>
      <c r="H83" s="180">
        <f>H82*F83</f>
        <v>23760.000000000004</v>
      </c>
    </row>
    <row r="84" spans="4:8" x14ac:dyDescent="0.15">
      <c r="F84" s="234"/>
      <c r="G84" s="180"/>
      <c r="H84" s="180"/>
    </row>
    <row r="86" spans="4:8" x14ac:dyDescent="0.15">
      <c r="D86" s="165" t="s">
        <v>128</v>
      </c>
      <c r="F86" s="165" t="s">
        <v>127</v>
      </c>
      <c r="G86" s="180">
        <f>G82</f>
        <v>216000</v>
      </c>
      <c r="H86" s="180">
        <f>H82</f>
        <v>237600.00000000003</v>
      </c>
    </row>
    <row r="87" spans="4:8" x14ac:dyDescent="0.15">
      <c r="F87" s="234">
        <v>0.02</v>
      </c>
      <c r="G87" s="180">
        <f>G86*F87</f>
        <v>4320</v>
      </c>
      <c r="H87" s="180">
        <f>H86*F87</f>
        <v>4752.0000000000009</v>
      </c>
    </row>
    <row r="88" spans="4:8" x14ac:dyDescent="0.15">
      <c r="F88" s="236" t="s">
        <v>129</v>
      </c>
      <c r="G88" s="246">
        <v>10000</v>
      </c>
      <c r="H88" s="246">
        <v>10000</v>
      </c>
    </row>
    <row r="89" spans="4:8" x14ac:dyDescent="0.15">
      <c r="G89" s="180">
        <f>SUM(G87:G88)</f>
        <v>14320</v>
      </c>
      <c r="H89" s="180">
        <f>SUM(H87:H88)</f>
        <v>14752</v>
      </c>
    </row>
    <row r="90" spans="4:8" x14ac:dyDescent="0.15">
      <c r="G90" s="180"/>
      <c r="H90" s="180"/>
    </row>
    <row r="92" spans="4:8" x14ac:dyDescent="0.15">
      <c r="D92" s="165" t="s">
        <v>130</v>
      </c>
      <c r="E92" s="165" t="s">
        <v>131</v>
      </c>
      <c r="F92" s="165">
        <v>48000</v>
      </c>
    </row>
    <row r="93" spans="4:8" x14ac:dyDescent="0.15">
      <c r="E93" s="165" t="s">
        <v>132</v>
      </c>
      <c r="F93" s="165">
        <v>12</v>
      </c>
    </row>
    <row r="94" spans="4:8" x14ac:dyDescent="0.15">
      <c r="E94" s="165" t="s">
        <v>133</v>
      </c>
      <c r="F94" s="165">
        <f>F92/F93</f>
        <v>4000</v>
      </c>
    </row>
    <row r="97" spans="2:12" x14ac:dyDescent="0.15">
      <c r="D97" s="165" t="s">
        <v>134</v>
      </c>
    </row>
    <row r="98" spans="2:12" x14ac:dyDescent="0.15">
      <c r="E98" s="165" t="s">
        <v>135</v>
      </c>
      <c r="G98" s="180">
        <f>G23</f>
        <v>151200</v>
      </c>
      <c r="H98" s="180">
        <f>H23</f>
        <v>166320</v>
      </c>
    </row>
    <row r="99" spans="2:12" x14ac:dyDescent="0.15">
      <c r="E99" s="234">
        <v>0.02</v>
      </c>
      <c r="G99" s="237">
        <f>G98*0.02</f>
        <v>3024</v>
      </c>
      <c r="H99" s="237">
        <f>H98*0.02</f>
        <v>3326.4</v>
      </c>
    </row>
    <row r="102" spans="2:12" x14ac:dyDescent="0.15">
      <c r="B102" s="167" t="s">
        <v>136</v>
      </c>
    </row>
    <row r="103" spans="2:12" x14ac:dyDescent="0.15">
      <c r="C103" s="165" t="s">
        <v>137</v>
      </c>
      <c r="K103" s="165" t="s">
        <v>138</v>
      </c>
    </row>
    <row r="104" spans="2:12" x14ac:dyDescent="0.15">
      <c r="C104" s="167" t="s">
        <v>139</v>
      </c>
      <c r="D104" s="167"/>
      <c r="E104" s="167" t="s">
        <v>81</v>
      </c>
      <c r="F104" s="167" t="s">
        <v>82</v>
      </c>
      <c r="G104" s="167" t="s">
        <v>83</v>
      </c>
      <c r="H104" s="167" t="s">
        <v>84</v>
      </c>
      <c r="I104" s="167" t="s">
        <v>85</v>
      </c>
      <c r="K104" s="167" t="s">
        <v>140</v>
      </c>
    </row>
    <row r="105" spans="2:12" x14ac:dyDescent="0.15">
      <c r="C105" s="165" t="s">
        <v>141</v>
      </c>
      <c r="D105" s="165" t="s">
        <v>142</v>
      </c>
      <c r="E105" s="239"/>
      <c r="F105" s="239"/>
      <c r="G105" s="239">
        <f>G24</f>
        <v>216000</v>
      </c>
      <c r="H105" s="239">
        <f>H24</f>
        <v>237600.00000000003</v>
      </c>
      <c r="I105" s="239"/>
    </row>
    <row r="106" spans="2:12" x14ac:dyDescent="0.15">
      <c r="C106" s="238" t="s">
        <v>143</v>
      </c>
      <c r="D106" s="165" t="s">
        <v>142</v>
      </c>
      <c r="E106" s="239"/>
      <c r="F106" s="239"/>
      <c r="G106" s="239">
        <f>G37</f>
        <v>129600</v>
      </c>
      <c r="H106" s="239">
        <f>H37</f>
        <v>142560</v>
      </c>
      <c r="I106" s="239"/>
      <c r="K106" s="165" t="s">
        <v>144</v>
      </c>
      <c r="L106" s="165" t="str">
        <f>K106</f>
        <v>Contribution Margin</v>
      </c>
    </row>
    <row r="107" spans="2:12" x14ac:dyDescent="0.15">
      <c r="C107" s="165" t="s">
        <v>105</v>
      </c>
      <c r="D107" s="165" t="s">
        <v>142</v>
      </c>
      <c r="E107" s="239"/>
      <c r="F107" s="239"/>
      <c r="G107" s="239">
        <f>G105-G106</f>
        <v>86400</v>
      </c>
      <c r="H107" s="239">
        <f>G107*1.1</f>
        <v>95040.000000000015</v>
      </c>
      <c r="I107" s="239"/>
      <c r="K107" s="165" t="s">
        <v>105</v>
      </c>
      <c r="L107" s="165" t="str">
        <f>L106&amp;", "&amp;K107</f>
        <v>Contribution Margin, Gross Profit</v>
      </c>
    </row>
    <row r="108" spans="2:12" x14ac:dyDescent="0.15">
      <c r="C108" s="238" t="s">
        <v>145</v>
      </c>
      <c r="D108" s="165" t="s">
        <v>142</v>
      </c>
      <c r="G108" s="239">
        <f>G77</f>
        <v>66944</v>
      </c>
      <c r="H108" s="239">
        <f>H77</f>
        <v>70838.399999999994</v>
      </c>
      <c r="I108" s="239"/>
      <c r="K108" s="238" t="s">
        <v>143</v>
      </c>
      <c r="L108" s="165" t="str">
        <f>L107&amp;", "&amp;K108</f>
        <v>Contribution Margin, Gross Profit, Less COGS</v>
      </c>
    </row>
    <row r="109" spans="2:12" x14ac:dyDescent="0.15">
      <c r="C109" s="165" t="s">
        <v>146</v>
      </c>
      <c r="D109" s="165" t="s">
        <v>142</v>
      </c>
      <c r="G109" s="239">
        <f>G107-G108</f>
        <v>19456</v>
      </c>
      <c r="H109" s="239">
        <f>H107-H108</f>
        <v>24201.60000000002</v>
      </c>
      <c r="I109" s="239"/>
      <c r="K109" s="238" t="s">
        <v>147</v>
      </c>
      <c r="L109" s="165" t="str">
        <f>L108&amp;", "&amp;K109</f>
        <v>Contribution Margin, Gross Profit, Less COGS, Less Fixed Costs</v>
      </c>
    </row>
    <row r="110" spans="2:12" x14ac:dyDescent="0.15">
      <c r="K110" s="238" t="s">
        <v>145</v>
      </c>
      <c r="L110" s="165" t="str">
        <f>L109&amp;", "&amp;K110</f>
        <v>Contribution Margin, Gross Profit, Less COGS, Less Fixed Costs, Less Operating Expenses</v>
      </c>
    </row>
    <row r="111" spans="2:12" x14ac:dyDescent="0.15">
      <c r="C111" s="165" t="s">
        <v>148</v>
      </c>
      <c r="K111" s="238"/>
    </row>
    <row r="112" spans="2:12" x14ac:dyDescent="0.15">
      <c r="C112" s="247" t="str">
        <f>_xlfn.CONCAT(C105:C109)</f>
        <v>Sales revenueLess COGSGross ProfitLess Operating ExpensesOperating Income</v>
      </c>
      <c r="D112" s="165" t="s">
        <v>67</v>
      </c>
      <c r="K112" s="238" t="s">
        <v>149</v>
      </c>
      <c r="L112" s="165" t="str">
        <f>L110&amp;", "&amp;K112</f>
        <v>Contribution Margin, Gross Profit, Less COGS, Less Fixed Costs, Less Operating Expenses, Less Variable Costs</v>
      </c>
    </row>
    <row r="113" spans="2:12" x14ac:dyDescent="0.15">
      <c r="K113" s="165" t="s">
        <v>146</v>
      </c>
      <c r="L113" s="165" t="str">
        <f>L112&amp;", "&amp;K113</f>
        <v>Contribution Margin, Gross Profit, Less COGS, Less Fixed Costs, Less Operating Expenses, Less Variable Costs, Operating Income</v>
      </c>
    </row>
    <row r="114" spans="2:12" x14ac:dyDescent="0.15">
      <c r="B114" s="167" t="s">
        <v>150</v>
      </c>
      <c r="K114" s="165" t="s">
        <v>141</v>
      </c>
      <c r="L114" s="165" t="str">
        <f>L113&amp;", "&amp;K114</f>
        <v>Contribution Margin, Gross Profit, Less COGS, Less Fixed Costs, Less Operating Expenses, Less Variable Costs, Operating Income, Sales revenue</v>
      </c>
    </row>
    <row r="115" spans="2:12" x14ac:dyDescent="0.15">
      <c r="D115" s="238" t="s">
        <v>151</v>
      </c>
    </row>
    <row r="116" spans="2:12" x14ac:dyDescent="0.15">
      <c r="C116" s="165" t="s">
        <v>90</v>
      </c>
      <c r="L116" s="165" t="s">
        <v>152</v>
      </c>
    </row>
    <row r="117" spans="2:12" x14ac:dyDescent="0.15">
      <c r="C117" s="165" t="s">
        <v>153</v>
      </c>
    </row>
    <row r="118" spans="2:12" x14ac:dyDescent="0.15">
      <c r="C118" s="165" t="s">
        <v>154</v>
      </c>
    </row>
    <row r="120" spans="2:12" x14ac:dyDescent="0.15">
      <c r="C120" s="165" t="s">
        <v>155</v>
      </c>
    </row>
    <row r="122" spans="2:12" x14ac:dyDescent="0.15">
      <c r="C122" s="165" t="s">
        <v>156</v>
      </c>
      <c r="D122" s="239">
        <f>F24</f>
        <v>200000</v>
      </c>
      <c r="E122" s="239"/>
      <c r="F122" s="239" t="s">
        <v>157</v>
      </c>
      <c r="G122" s="239"/>
      <c r="H122" s="239">
        <f>G23</f>
        <v>151200</v>
      </c>
    </row>
    <row r="123" spans="2:12" x14ac:dyDescent="0.15">
      <c r="C123" s="165" t="s">
        <v>158</v>
      </c>
      <c r="D123" s="239">
        <f>D122*0.7</f>
        <v>140000</v>
      </c>
      <c r="E123" s="239"/>
      <c r="F123" s="239" t="s">
        <v>159</v>
      </c>
      <c r="G123" s="239"/>
      <c r="H123" s="239">
        <f>H122*0.8</f>
        <v>120960</v>
      </c>
    </row>
    <row r="124" spans="2:12" x14ac:dyDescent="0.15">
      <c r="C124" s="165" t="s">
        <v>160</v>
      </c>
      <c r="D124" s="239">
        <f>D123*0.8</f>
        <v>112000</v>
      </c>
      <c r="E124" s="239"/>
      <c r="F124" s="239" t="s">
        <v>161</v>
      </c>
      <c r="G124" s="239"/>
      <c r="H124" s="239">
        <f>H122*0.18</f>
        <v>27216</v>
      </c>
    </row>
    <row r="125" spans="2:12" x14ac:dyDescent="0.15">
      <c r="C125" s="165" t="s">
        <v>162</v>
      </c>
      <c r="D125" s="239">
        <f>D123*0.18</f>
        <v>25200</v>
      </c>
      <c r="E125" s="239"/>
      <c r="F125" s="239"/>
      <c r="G125" s="239"/>
      <c r="H125" s="239"/>
    </row>
    <row r="126" spans="2:12" x14ac:dyDescent="0.15">
      <c r="D126" s="239"/>
      <c r="E126" s="239"/>
      <c r="F126" s="239"/>
      <c r="G126" s="239"/>
      <c r="H126" s="239"/>
    </row>
    <row r="127" spans="2:12" x14ac:dyDescent="0.15">
      <c r="C127" s="165" t="s">
        <v>163</v>
      </c>
      <c r="D127" s="239">
        <v>250000</v>
      </c>
      <c r="E127" s="239"/>
      <c r="F127" s="239"/>
      <c r="G127" s="239"/>
      <c r="H127" s="239"/>
    </row>
    <row r="128" spans="2:12" x14ac:dyDescent="0.15">
      <c r="C128" s="165" t="s">
        <v>164</v>
      </c>
      <c r="D128" s="239">
        <f>D127*0.7</f>
        <v>175000</v>
      </c>
      <c r="E128" s="239"/>
      <c r="F128" s="239"/>
      <c r="G128" s="239"/>
      <c r="H128" s="239"/>
    </row>
    <row r="129" spans="2:8" x14ac:dyDescent="0.15">
      <c r="C129" s="165" t="s">
        <v>165</v>
      </c>
      <c r="D129" s="239">
        <f>D128*0.8</f>
        <v>140000</v>
      </c>
      <c r="E129" s="239"/>
      <c r="F129" s="239"/>
      <c r="G129" s="239"/>
      <c r="H129" s="239"/>
    </row>
    <row r="130" spans="2:8" x14ac:dyDescent="0.15">
      <c r="C130" s="165" t="s">
        <v>166</v>
      </c>
      <c r="D130" s="239">
        <f>D128*0.18</f>
        <v>31500</v>
      </c>
      <c r="E130" s="239"/>
      <c r="F130" s="239"/>
      <c r="G130" s="239"/>
      <c r="H130" s="239"/>
    </row>
    <row r="132" spans="2:8" x14ac:dyDescent="0.15">
      <c r="C132" s="167" t="s">
        <v>167</v>
      </c>
      <c r="E132" s="165" t="s">
        <v>115</v>
      </c>
      <c r="F132" s="165" t="s">
        <v>82</v>
      </c>
      <c r="G132" s="167" t="s">
        <v>168</v>
      </c>
      <c r="H132" s="167" t="s">
        <v>84</v>
      </c>
    </row>
    <row r="133" spans="2:8" x14ac:dyDescent="0.15">
      <c r="C133" s="165" t="s">
        <v>169</v>
      </c>
      <c r="G133" s="239">
        <f>G22</f>
        <v>64800</v>
      </c>
      <c r="H133" s="239">
        <f>H22</f>
        <v>71280</v>
      </c>
    </row>
    <row r="134" spans="2:8" x14ac:dyDescent="0.15">
      <c r="C134" s="165" t="s">
        <v>170</v>
      </c>
      <c r="G134" s="239">
        <f>D124</f>
        <v>112000</v>
      </c>
      <c r="H134" s="239">
        <f>H123</f>
        <v>120960</v>
      </c>
    </row>
    <row r="135" spans="2:8" x14ac:dyDescent="0.15">
      <c r="C135" s="165" t="s">
        <v>171</v>
      </c>
      <c r="G135" s="239">
        <f>D130</f>
        <v>31500</v>
      </c>
      <c r="H135" s="239">
        <f>D125</f>
        <v>25200</v>
      </c>
    </row>
    <row r="136" spans="2:8" x14ac:dyDescent="0.15">
      <c r="C136" s="168" t="s">
        <v>172</v>
      </c>
      <c r="G136" s="239">
        <f>SUM(G133:G135)</f>
        <v>208300</v>
      </c>
      <c r="H136" s="239">
        <f>SUM(H133:H135)</f>
        <v>217440</v>
      </c>
    </row>
    <row r="139" spans="2:8" x14ac:dyDescent="0.15">
      <c r="B139" s="167" t="s">
        <v>173</v>
      </c>
    </row>
    <row r="141" spans="2:8" x14ac:dyDescent="0.15">
      <c r="C141" s="165" t="s">
        <v>90</v>
      </c>
    </row>
    <row r="142" spans="2:8" x14ac:dyDescent="0.15">
      <c r="C142" s="165" t="s">
        <v>174</v>
      </c>
    </row>
    <row r="144" spans="2:8" x14ac:dyDescent="0.15">
      <c r="C144" s="165" t="s">
        <v>175</v>
      </c>
      <c r="E144" s="165" t="s">
        <v>115</v>
      </c>
      <c r="F144" s="165" t="s">
        <v>82</v>
      </c>
      <c r="G144" s="248" t="s">
        <v>83</v>
      </c>
      <c r="H144" s="248" t="s">
        <v>84</v>
      </c>
    </row>
    <row r="145" spans="2:8" x14ac:dyDescent="0.15">
      <c r="C145" s="165" t="s">
        <v>176</v>
      </c>
      <c r="G145" s="239">
        <v>0</v>
      </c>
      <c r="H145" s="239">
        <v>35000</v>
      </c>
    </row>
    <row r="148" spans="2:8" x14ac:dyDescent="0.15">
      <c r="B148" s="167" t="s">
        <v>177</v>
      </c>
    </row>
    <row r="149" spans="2:8" x14ac:dyDescent="0.15">
      <c r="B149" s="167"/>
      <c r="C149" s="165" t="s">
        <v>178</v>
      </c>
    </row>
    <row r="151" spans="2:8" x14ac:dyDescent="0.15">
      <c r="C151" s="165" t="s">
        <v>179</v>
      </c>
      <c r="E151" s="165" t="s">
        <v>115</v>
      </c>
      <c r="F151" s="165" t="s">
        <v>82</v>
      </c>
      <c r="G151" s="167" t="s">
        <v>83</v>
      </c>
      <c r="H151" s="167" t="s">
        <v>84</v>
      </c>
    </row>
    <row r="152" spans="2:8" x14ac:dyDescent="0.15">
      <c r="C152" s="165" t="s">
        <v>180</v>
      </c>
      <c r="G152" s="239">
        <f>G145</f>
        <v>0</v>
      </c>
      <c r="H152" s="239">
        <f>H145</f>
        <v>35000</v>
      </c>
    </row>
    <row r="153" spans="2:8" x14ac:dyDescent="0.15">
      <c r="C153" s="165" t="s">
        <v>181</v>
      </c>
      <c r="G153" s="239">
        <v>20000</v>
      </c>
      <c r="H153" s="239">
        <v>20000</v>
      </c>
    </row>
    <row r="154" spans="2:8" x14ac:dyDescent="0.15">
      <c r="C154" s="165" t="s">
        <v>182</v>
      </c>
      <c r="G154" s="239">
        <f>E163</f>
        <v>20000</v>
      </c>
      <c r="H154" s="239">
        <f>E166</f>
        <v>21600</v>
      </c>
    </row>
    <row r="155" spans="2:8" x14ac:dyDescent="0.15">
      <c r="C155" s="165" t="s">
        <v>183</v>
      </c>
      <c r="G155" s="239">
        <f>E172</f>
        <v>14000</v>
      </c>
      <c r="H155" s="239">
        <f>H172</f>
        <v>14320</v>
      </c>
    </row>
    <row r="156" spans="2:8" x14ac:dyDescent="0.15">
      <c r="C156" s="165" t="s">
        <v>184</v>
      </c>
      <c r="G156" s="239">
        <v>2000</v>
      </c>
      <c r="H156" s="239">
        <v>3000</v>
      </c>
    </row>
    <row r="157" spans="2:8" x14ac:dyDescent="0.15">
      <c r="C157" s="165" t="s">
        <v>185</v>
      </c>
      <c r="G157" s="239">
        <v>0</v>
      </c>
      <c r="H157" s="239">
        <v>6000</v>
      </c>
    </row>
    <row r="158" spans="2:8" x14ac:dyDescent="0.15">
      <c r="C158" s="165" t="s">
        <v>186</v>
      </c>
      <c r="G158" s="239">
        <f>G41</f>
        <v>130896</v>
      </c>
      <c r="H158" s="239">
        <f>H41</f>
        <v>143304</v>
      </c>
    </row>
    <row r="159" spans="2:8" x14ac:dyDescent="0.15">
      <c r="C159" s="165" t="s">
        <v>187</v>
      </c>
      <c r="G159" s="239">
        <f>SUM(G152:G158)</f>
        <v>186896</v>
      </c>
      <c r="H159" s="239">
        <f>SUM(H152:H158)</f>
        <v>243224</v>
      </c>
    </row>
    <row r="161" spans="2:8" ht="45" customHeight="1" x14ac:dyDescent="0.15">
      <c r="C161" s="232" t="s">
        <v>188</v>
      </c>
      <c r="D161" s="232"/>
      <c r="E161" s="232"/>
      <c r="F161" s="232"/>
      <c r="G161" s="232"/>
      <c r="H161" s="232"/>
    </row>
    <row r="162" spans="2:8" x14ac:dyDescent="0.15">
      <c r="C162" s="165" t="s">
        <v>126</v>
      </c>
      <c r="D162" s="165" t="s">
        <v>189</v>
      </c>
      <c r="E162" s="239">
        <f>F24</f>
        <v>200000</v>
      </c>
    </row>
    <row r="163" spans="2:8" x14ac:dyDescent="0.15">
      <c r="D163" s="234">
        <v>0.1</v>
      </c>
      <c r="E163" s="239">
        <f>E162*0.1</f>
        <v>20000</v>
      </c>
      <c r="F163" s="165" t="s">
        <v>190</v>
      </c>
    </row>
    <row r="164" spans="2:8" x14ac:dyDescent="0.15">
      <c r="E164" s="239"/>
    </row>
    <row r="165" spans="2:8" x14ac:dyDescent="0.15">
      <c r="D165" s="165" t="s">
        <v>191</v>
      </c>
      <c r="E165" s="239">
        <f>G24</f>
        <v>216000</v>
      </c>
    </row>
    <row r="166" spans="2:8" x14ac:dyDescent="0.15">
      <c r="D166" s="234">
        <v>0.1</v>
      </c>
      <c r="E166" s="239">
        <f>E165*0.1</f>
        <v>21600</v>
      </c>
      <c r="F166" s="165" t="s">
        <v>192</v>
      </c>
    </row>
    <row r="168" spans="2:8" x14ac:dyDescent="0.15">
      <c r="C168" s="165" t="s">
        <v>193</v>
      </c>
    </row>
    <row r="169" spans="2:8" x14ac:dyDescent="0.15">
      <c r="D169" s="165" t="s">
        <v>189</v>
      </c>
      <c r="E169" s="239">
        <f>E162</f>
        <v>200000</v>
      </c>
      <c r="G169" s="165" t="s">
        <v>194</v>
      </c>
      <c r="H169" s="240">
        <f>E165</f>
        <v>216000</v>
      </c>
    </row>
    <row r="170" spans="2:8" x14ac:dyDescent="0.15">
      <c r="D170" s="234">
        <v>0.02</v>
      </c>
      <c r="E170" s="239">
        <f>E169*0.02</f>
        <v>4000</v>
      </c>
      <c r="G170" s="234">
        <v>0.02</v>
      </c>
      <c r="H170" s="240">
        <f>H169*0.02</f>
        <v>4320</v>
      </c>
    </row>
    <row r="171" spans="2:8" x14ac:dyDescent="0.15">
      <c r="D171" s="165" t="s">
        <v>195</v>
      </c>
      <c r="E171" s="239">
        <v>10000</v>
      </c>
      <c r="G171" s="165" t="s">
        <v>195</v>
      </c>
      <c r="H171" s="240">
        <v>10000</v>
      </c>
    </row>
    <row r="172" spans="2:8" x14ac:dyDescent="0.15">
      <c r="D172" s="165" t="s">
        <v>196</v>
      </c>
      <c r="E172" s="239">
        <f>SUM(E170:E171)</f>
        <v>14000</v>
      </c>
      <c r="G172" s="165" t="s">
        <v>196</v>
      </c>
      <c r="H172" s="240">
        <f>SUM(H170:H171)</f>
        <v>14320</v>
      </c>
    </row>
    <row r="175" spans="2:8" x14ac:dyDescent="0.15">
      <c r="B175" s="167" t="s">
        <v>197</v>
      </c>
    </row>
    <row r="176" spans="2:8" x14ac:dyDescent="0.15">
      <c r="C176" s="165" t="s">
        <v>198</v>
      </c>
    </row>
    <row r="177" spans="3:9" ht="34" customHeight="1" x14ac:dyDescent="0.15">
      <c r="C177" s="232" t="s">
        <v>199</v>
      </c>
      <c r="D177" s="232"/>
      <c r="E177" s="232"/>
      <c r="F177" s="232"/>
      <c r="G177" s="232"/>
      <c r="H177" s="232"/>
      <c r="I177" s="232"/>
    </row>
    <row r="180" spans="3:9" x14ac:dyDescent="0.15">
      <c r="C180" s="165" t="s">
        <v>200</v>
      </c>
      <c r="E180" s="165" t="s">
        <v>115</v>
      </c>
      <c r="F180" s="165" t="s">
        <v>201</v>
      </c>
      <c r="G180" s="167" t="s">
        <v>83</v>
      </c>
      <c r="H180" s="167" t="s">
        <v>84</v>
      </c>
    </row>
    <row r="181" spans="3:9" x14ac:dyDescent="0.15">
      <c r="C181" s="165" t="s">
        <v>202</v>
      </c>
      <c r="G181" s="239">
        <v>12000</v>
      </c>
      <c r="H181" s="239">
        <f>G188</f>
        <v>33404</v>
      </c>
    </row>
    <row r="182" spans="3:9" x14ac:dyDescent="0.15">
      <c r="C182" s="238" t="s">
        <v>203</v>
      </c>
      <c r="G182" s="239">
        <f>G136</f>
        <v>208300</v>
      </c>
      <c r="H182" s="239">
        <f>H136</f>
        <v>217440</v>
      </c>
    </row>
    <row r="183" spans="3:9" x14ac:dyDescent="0.15">
      <c r="C183" s="238" t="s">
        <v>204</v>
      </c>
      <c r="G183" s="239">
        <f>-G159</f>
        <v>-186896</v>
      </c>
      <c r="H183" s="239">
        <f>-H159</f>
        <v>-243224</v>
      </c>
    </row>
    <row r="184" spans="3:9" x14ac:dyDescent="0.15">
      <c r="C184" s="165" t="s">
        <v>205</v>
      </c>
      <c r="G184" s="239">
        <f>SUM(G181:G183)</f>
        <v>33404</v>
      </c>
      <c r="H184" s="239">
        <f>SUM(H181:H183)</f>
        <v>7620</v>
      </c>
    </row>
    <row r="185" spans="3:9" x14ac:dyDescent="0.15">
      <c r="C185" s="238" t="s">
        <v>206</v>
      </c>
      <c r="G185" s="239">
        <v>0</v>
      </c>
      <c r="H185" s="239">
        <v>2380</v>
      </c>
    </row>
    <row r="186" spans="3:9" x14ac:dyDescent="0.15">
      <c r="C186" s="238" t="s">
        <v>207</v>
      </c>
      <c r="G186" s="239">
        <v>0</v>
      </c>
      <c r="H186" s="239">
        <v>0</v>
      </c>
    </row>
    <row r="187" spans="3:9" x14ac:dyDescent="0.15">
      <c r="C187" s="238" t="s">
        <v>208</v>
      </c>
      <c r="G187" s="239">
        <v>0</v>
      </c>
      <c r="H187" s="239">
        <v>0</v>
      </c>
    </row>
    <row r="188" spans="3:9" x14ac:dyDescent="0.15">
      <c r="C188" s="165" t="s">
        <v>209</v>
      </c>
      <c r="G188" s="239">
        <f>SUM(G184:G187)</f>
        <v>33404</v>
      </c>
      <c r="H188" s="239">
        <f>SUM(H184:H187)</f>
        <v>10000</v>
      </c>
    </row>
  </sheetData>
  <mergeCells count="22">
    <mergeCell ref="C76:D76"/>
    <mergeCell ref="C79:H79"/>
    <mergeCell ref="C161:H161"/>
    <mergeCell ref="C177:I177"/>
    <mergeCell ref="C70:D70"/>
    <mergeCell ref="C71:D71"/>
    <mergeCell ref="C72:D72"/>
    <mergeCell ref="C73:D73"/>
    <mergeCell ref="C74:D74"/>
    <mergeCell ref="C75:D75"/>
    <mergeCell ref="C40:D40"/>
    <mergeCell ref="C41:D41"/>
    <mergeCell ref="C43:I43"/>
    <mergeCell ref="C50:I50"/>
    <mergeCell ref="C62:I62"/>
    <mergeCell ref="C65:H65"/>
    <mergeCell ref="B9:I9"/>
    <mergeCell ref="C16:J16"/>
    <mergeCell ref="C18:J18"/>
    <mergeCell ref="C32:J32"/>
    <mergeCell ref="C37:D37"/>
    <mergeCell ref="C39:D39"/>
  </mergeCells>
  <conditionalFormatting sqref="A1:A2">
    <cfRule type="expression" dxfId="99" priority="8">
      <formula>$A$2/$B$2&gt;=0.076</formula>
    </cfRule>
  </conditionalFormatting>
  <conditionalFormatting sqref="B1:B2">
    <cfRule type="expression" dxfId="98" priority="9">
      <formula>$A$2/$B$2&gt;=0.153</formula>
    </cfRule>
  </conditionalFormatting>
  <conditionalFormatting sqref="C1:C2">
    <cfRule type="expression" dxfId="97" priority="10">
      <formula>$A$2/$B$2&gt;=0.23</formula>
    </cfRule>
  </conditionalFormatting>
  <conditionalFormatting sqref="D1:D2">
    <cfRule type="expression" dxfId="96" priority="11">
      <formula>$A$2/$B$2&gt;=0.307</formula>
    </cfRule>
  </conditionalFormatting>
  <conditionalFormatting sqref="E1:E2">
    <cfRule type="expression" dxfId="95" priority="12">
      <formula>$A$2/$B$2&gt;=0.384</formula>
    </cfRule>
  </conditionalFormatting>
  <conditionalFormatting sqref="F1:F2">
    <cfRule type="expression" dxfId="94" priority="13">
      <formula>$A$2/$B$2&gt;=0.461</formula>
    </cfRule>
  </conditionalFormatting>
  <conditionalFormatting sqref="G1:G2">
    <cfRule type="expression" dxfId="93" priority="14">
      <formula>$A$2/$B$2&gt;=0.538</formula>
    </cfRule>
  </conditionalFormatting>
  <conditionalFormatting sqref="H1:H2">
    <cfRule type="expression" dxfId="92" priority="15">
      <formula>$A$2/$B$2&gt;=0.615</formula>
    </cfRule>
  </conditionalFormatting>
  <conditionalFormatting sqref="I1:P2">
    <cfRule type="expression" dxfId="91" priority="16">
      <formula>$A$2/$B$2&gt;=0.692</formula>
    </cfRule>
  </conditionalFormatting>
  <conditionalFormatting sqref="X1:AF1 X2:AO2 AH1:AK1 AM1:AO1">
    <cfRule type="expression" dxfId="90" priority="17">
      <formula>$A$2/$B$2&gt;=1</formula>
    </cfRule>
  </conditionalFormatting>
  <conditionalFormatting sqref="O1">
    <cfRule type="expression" dxfId="89" priority="7">
      <formula>$A$2/$B$2&gt;=0.846</formula>
    </cfRule>
  </conditionalFormatting>
  <conditionalFormatting sqref="AG1">
    <cfRule type="expression" dxfId="88" priority="6">
      <formula>$A$2/$B$2&gt;=0.846</formula>
    </cfRule>
  </conditionalFormatting>
  <conditionalFormatting sqref="AL1">
    <cfRule type="expression" dxfId="87" priority="5">
      <formula>$A$2/$B$2&gt;=0.846</formula>
    </cfRule>
  </conditionalFormatting>
  <conditionalFormatting sqref="L1">
    <cfRule type="expression" dxfId="86" priority="4">
      <formula>$A$2/$B$2&gt;=0.846</formula>
    </cfRule>
  </conditionalFormatting>
  <conditionalFormatting sqref="Q1:R2">
    <cfRule type="expression" dxfId="85" priority="3">
      <formula>$A$2/$B$2&gt;=0.846</formula>
    </cfRule>
  </conditionalFormatting>
  <conditionalFormatting sqref="P1">
    <cfRule type="expression" dxfId="84" priority="2">
      <formula>$P$1&lt;&gt;""</formula>
    </cfRule>
  </conditionalFormatting>
  <conditionalFormatting sqref="A1:O2 X1:AO2 P2:R2 Q1:R1">
    <cfRule type="expression" dxfId="83" priority="1">
      <formula>$P$1="Feedback OFF"</formula>
    </cfRule>
  </conditionalFormatting>
  <dataValidations count="2">
    <dataValidation type="list" allowBlank="1" showInputMessage="1" showErrorMessage="1" sqref="C105:C109" xr:uid="{3B8BD09F-A988-3D44-A6D5-ABEF3BE66AFB}">
      <formula1>"Contribution Margin, Gross Profit, Less COGS, Less Fixed Costs, Less Operating Expenses, Less Variable Costs, Operating Income, Sales revenue"</formula1>
    </dataValidation>
    <dataValidation type="list" allowBlank="1" showInputMessage="1" showErrorMessage="1" sqref="P1" xr:uid="{F6F97077-3222-9647-B602-CD7BB9AE2F2B}">
      <formula1>"Feedback ON, Taunting ON, Feedback OFF"</formula1>
    </dataValidation>
  </dataValidation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A3F04-5212-A740-AB1B-D12A032EF887}">
  <sheetPr>
    <tabColor rgb="FF4FADEA"/>
  </sheetPr>
  <dimension ref="B1:AN69"/>
  <sheetViews>
    <sheetView zoomScale="80" zoomScaleNormal="80" workbookViewId="0">
      <selection activeCell="M14" sqref="M14:O41"/>
    </sheetView>
  </sheetViews>
  <sheetFormatPr baseColWidth="10" defaultRowHeight="9" x14ac:dyDescent="0.15"/>
  <cols>
    <col min="1" max="1" width="2.33203125" style="165" customWidth="1"/>
    <col min="2" max="2" width="8.5" style="165" bestFit="1" customWidth="1"/>
    <col min="3" max="3" width="18" style="170" customWidth="1"/>
    <col min="4" max="4" width="13.33203125" style="170" bestFit="1" customWidth="1"/>
    <col min="5" max="5" width="12.1640625" style="170" bestFit="1" customWidth="1"/>
    <col min="6" max="6" width="12" style="170" bestFit="1" customWidth="1"/>
    <col min="7" max="7" width="16.6640625" style="165" bestFit="1" customWidth="1"/>
    <col min="8" max="8" width="19.5" style="165" bestFit="1" customWidth="1"/>
    <col min="9" max="9" width="14.6640625" style="165" customWidth="1"/>
    <col min="10" max="10" width="19.5" style="165" bestFit="1" customWidth="1"/>
    <col min="11" max="12" width="5" style="165" customWidth="1"/>
    <col min="13" max="13" width="11.33203125" style="165" bestFit="1" customWidth="1"/>
    <col min="14" max="14" width="16.33203125" style="165" bestFit="1" customWidth="1"/>
    <col min="15" max="15" width="16.1640625" style="165" bestFit="1" customWidth="1"/>
    <col min="16" max="16" width="15.1640625" style="165" bestFit="1" customWidth="1"/>
    <col min="17" max="17" width="20.6640625" style="165" bestFit="1" customWidth="1"/>
    <col min="18" max="18" width="7.6640625" style="165" customWidth="1"/>
    <col min="19" max="20" width="12.83203125" style="165" customWidth="1"/>
    <col min="21" max="16384" width="10.83203125" style="165"/>
  </cols>
  <sheetData>
    <row r="1" spans="2:40" s="166" customFormat="1" x14ac:dyDescent="0.15">
      <c r="C1" s="170"/>
      <c r="D1" s="170"/>
      <c r="E1" s="170"/>
      <c r="F1" s="170"/>
    </row>
    <row r="2" spans="2:40" s="166" customFormat="1" x14ac:dyDescent="0.15">
      <c r="C2" s="170"/>
      <c r="D2" s="170"/>
      <c r="E2" s="170"/>
      <c r="F2" s="170"/>
    </row>
    <row r="4" spans="2:40" s="176" customFormat="1" x14ac:dyDescent="0.15">
      <c r="B4" s="257">
        <v>0</v>
      </c>
      <c r="C4" s="257"/>
      <c r="D4" s="257"/>
      <c r="E4" s="257"/>
      <c r="F4" s="257"/>
      <c r="G4" s="257"/>
      <c r="H4" s="257"/>
    </row>
    <row r="5" spans="2:40" s="176" customFormat="1" x14ac:dyDescent="0.15">
      <c r="B5" s="255">
        <v>0</v>
      </c>
      <c r="C5" s="255"/>
      <c r="D5" s="255"/>
      <c r="E5" s="255"/>
      <c r="F5" s="255"/>
      <c r="G5" s="255"/>
      <c r="H5" s="255"/>
    </row>
    <row r="6" spans="2:40" s="176" customFormat="1" x14ac:dyDescent="0.15">
      <c r="B6" s="256">
        <v>0</v>
      </c>
      <c r="C6" s="256"/>
      <c r="D6" s="256"/>
      <c r="E6" s="256"/>
      <c r="F6" s="256"/>
      <c r="G6" s="256"/>
      <c r="H6" s="256"/>
    </row>
    <row r="7" spans="2:40" s="176" customFormat="1" x14ac:dyDescent="0.15">
      <c r="B7" s="256">
        <v>0</v>
      </c>
      <c r="C7" s="256"/>
      <c r="D7" s="256"/>
      <c r="E7" s="256"/>
      <c r="F7" s="256"/>
      <c r="G7" s="256"/>
      <c r="H7" s="256"/>
    </row>
    <row r="8" spans="2:40" s="176" customFormat="1" x14ac:dyDescent="0.15">
      <c r="B8" s="256">
        <v>0</v>
      </c>
      <c r="C8" s="256"/>
      <c r="D8" s="256"/>
      <c r="E8" s="256"/>
      <c r="F8" s="256"/>
      <c r="G8" s="256"/>
      <c r="H8" s="256"/>
    </row>
    <row r="9" spans="2:40" s="176" customFormat="1" x14ac:dyDescent="0.15"/>
    <row r="10" spans="2:40" x14ac:dyDescent="0.15">
      <c r="B10" s="173">
        <v>0</v>
      </c>
      <c r="C10" s="173">
        <v>0</v>
      </c>
      <c r="D10" s="173">
        <v>0</v>
      </c>
      <c r="E10" s="173">
        <v>0</v>
      </c>
      <c r="F10" s="173">
        <v>0</v>
      </c>
      <c r="G10" s="173">
        <v>0</v>
      </c>
      <c r="H10" s="173">
        <v>0</v>
      </c>
      <c r="I10" s="173">
        <v>0</v>
      </c>
      <c r="J10" s="173">
        <v>0</v>
      </c>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row>
    <row r="11" spans="2:40" x14ac:dyDescent="0.15">
      <c r="B11" s="171">
        <v>0</v>
      </c>
      <c r="C11" s="170">
        <v>0</v>
      </c>
      <c r="D11" s="170">
        <v>0</v>
      </c>
      <c r="E11" s="170">
        <v>0</v>
      </c>
      <c r="F11" s="170">
        <v>0</v>
      </c>
      <c r="G11" s="258">
        <v>0</v>
      </c>
      <c r="H11" s="259">
        <v>1</v>
      </c>
      <c r="I11" s="258">
        <v>0</v>
      </c>
      <c r="J11" s="259">
        <v>1</v>
      </c>
      <c r="M11" s="209">
        <v>0</v>
      </c>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row>
    <row r="12" spans="2:40" x14ac:dyDescent="0.15">
      <c r="B12" s="171">
        <v>0</v>
      </c>
      <c r="C12" s="170">
        <v>0</v>
      </c>
      <c r="D12" s="170">
        <v>0</v>
      </c>
      <c r="E12" s="170">
        <v>0</v>
      </c>
      <c r="F12" s="170">
        <v>0</v>
      </c>
      <c r="G12" s="258">
        <v>0</v>
      </c>
      <c r="H12" s="259">
        <v>1</v>
      </c>
      <c r="I12" s="258">
        <v>0</v>
      </c>
      <c r="J12" s="259">
        <v>1</v>
      </c>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row>
    <row r="13" spans="2:40" x14ac:dyDescent="0.15">
      <c r="B13" s="171">
        <v>0</v>
      </c>
      <c r="C13" s="170">
        <v>0</v>
      </c>
      <c r="D13" s="170">
        <v>0</v>
      </c>
      <c r="E13" s="170">
        <v>0</v>
      </c>
      <c r="F13" s="170">
        <v>0</v>
      </c>
      <c r="G13" s="258">
        <v>0</v>
      </c>
      <c r="H13" s="259">
        <v>0</v>
      </c>
      <c r="I13" s="258">
        <v>0</v>
      </c>
      <c r="J13" s="259">
        <v>0</v>
      </c>
      <c r="M13" s="176"/>
      <c r="N13" s="176"/>
      <c r="O13" s="176"/>
    </row>
    <row r="14" spans="2:40" x14ac:dyDescent="0.15">
      <c r="B14" s="171">
        <v>0</v>
      </c>
      <c r="C14" s="170">
        <v>0</v>
      </c>
      <c r="D14" s="170">
        <v>0</v>
      </c>
      <c r="E14" s="170">
        <v>0</v>
      </c>
      <c r="F14" s="170">
        <v>0</v>
      </c>
      <c r="G14" s="258">
        <v>0</v>
      </c>
      <c r="H14" s="259">
        <v>0</v>
      </c>
      <c r="I14" s="258">
        <v>0</v>
      </c>
      <c r="J14" s="259">
        <v>0</v>
      </c>
      <c r="M14" s="165">
        <v>0</v>
      </c>
      <c r="N14" s="165">
        <v>0</v>
      </c>
      <c r="O14" s="165">
        <v>0</v>
      </c>
      <c r="R14" s="165">
        <v>0</v>
      </c>
      <c r="S14" s="165">
        <v>0</v>
      </c>
      <c r="T14" s="165">
        <v>0</v>
      </c>
    </row>
    <row r="15" spans="2:40" x14ac:dyDescent="0.15">
      <c r="B15" s="171">
        <v>0</v>
      </c>
      <c r="C15" s="170">
        <v>0</v>
      </c>
      <c r="D15" s="170">
        <v>0</v>
      </c>
      <c r="E15" s="170">
        <v>0</v>
      </c>
      <c r="F15" s="170">
        <v>0</v>
      </c>
      <c r="G15" s="258">
        <v>0</v>
      </c>
      <c r="H15" s="259">
        <v>0</v>
      </c>
      <c r="I15" s="258">
        <v>0</v>
      </c>
      <c r="J15" s="259">
        <v>0</v>
      </c>
      <c r="M15" s="165">
        <v>0</v>
      </c>
      <c r="N15" s="237">
        <v>0</v>
      </c>
      <c r="O15" s="237">
        <v>0</v>
      </c>
      <c r="R15" s="165">
        <v>0</v>
      </c>
      <c r="S15" s="165">
        <v>1</v>
      </c>
      <c r="T15" s="165">
        <v>1</v>
      </c>
    </row>
    <row r="16" spans="2:40" x14ac:dyDescent="0.15">
      <c r="B16" s="171">
        <v>0</v>
      </c>
      <c r="C16" s="170">
        <v>0</v>
      </c>
      <c r="D16" s="170">
        <v>0</v>
      </c>
      <c r="E16" s="170">
        <v>0</v>
      </c>
      <c r="F16" s="170">
        <v>0</v>
      </c>
      <c r="G16" s="260">
        <v>0</v>
      </c>
      <c r="H16" s="259">
        <v>0</v>
      </c>
      <c r="I16" s="260">
        <v>0</v>
      </c>
      <c r="J16" s="259">
        <v>0</v>
      </c>
      <c r="M16" s="165">
        <v>0</v>
      </c>
      <c r="N16" s="237">
        <v>0</v>
      </c>
      <c r="O16" s="237">
        <v>0</v>
      </c>
      <c r="R16" s="165">
        <v>0</v>
      </c>
      <c r="S16" s="165">
        <v>1</v>
      </c>
      <c r="T16" s="165">
        <v>1</v>
      </c>
    </row>
    <row r="17" spans="2:20" x14ac:dyDescent="0.15">
      <c r="B17" s="171">
        <v>0</v>
      </c>
      <c r="C17" s="170">
        <v>0</v>
      </c>
      <c r="D17" s="170">
        <v>0</v>
      </c>
      <c r="E17" s="170">
        <v>0</v>
      </c>
      <c r="F17" s="170">
        <v>0</v>
      </c>
      <c r="G17" s="258">
        <v>0</v>
      </c>
      <c r="H17" s="259">
        <v>0</v>
      </c>
      <c r="I17" s="258">
        <v>0</v>
      </c>
      <c r="J17" s="259">
        <v>0</v>
      </c>
      <c r="M17" s="165">
        <v>0</v>
      </c>
      <c r="N17" s="237">
        <v>0</v>
      </c>
      <c r="O17" s="237">
        <v>0</v>
      </c>
      <c r="R17" s="165">
        <v>0</v>
      </c>
      <c r="S17" s="165">
        <v>0</v>
      </c>
      <c r="T17" s="165">
        <v>0</v>
      </c>
    </row>
    <row r="18" spans="2:20" x14ac:dyDescent="0.15">
      <c r="B18" s="171">
        <v>0</v>
      </c>
      <c r="C18" s="170">
        <v>0</v>
      </c>
      <c r="D18" s="170">
        <v>0</v>
      </c>
      <c r="E18" s="170">
        <v>0</v>
      </c>
      <c r="F18" s="170">
        <v>0</v>
      </c>
      <c r="G18" s="258">
        <v>0</v>
      </c>
      <c r="H18" s="259">
        <v>0</v>
      </c>
      <c r="I18" s="258">
        <v>0</v>
      </c>
      <c r="J18" s="259">
        <v>0</v>
      </c>
      <c r="M18" s="165">
        <v>0</v>
      </c>
      <c r="N18" s="237">
        <v>0</v>
      </c>
      <c r="O18" s="237">
        <v>0</v>
      </c>
      <c r="R18" s="165">
        <v>0</v>
      </c>
      <c r="S18" s="165">
        <v>0</v>
      </c>
      <c r="T18" s="165">
        <v>0</v>
      </c>
    </row>
    <row r="19" spans="2:20" x14ac:dyDescent="0.15">
      <c r="B19" s="171">
        <v>0</v>
      </c>
      <c r="C19" s="170">
        <v>0</v>
      </c>
      <c r="D19" s="170">
        <v>0</v>
      </c>
      <c r="E19" s="170">
        <v>0</v>
      </c>
      <c r="F19" s="170">
        <v>0</v>
      </c>
      <c r="G19" s="258">
        <v>0</v>
      </c>
      <c r="H19" s="259">
        <v>0</v>
      </c>
      <c r="I19" s="258">
        <v>0</v>
      </c>
      <c r="J19" s="259">
        <v>0</v>
      </c>
      <c r="M19" s="165">
        <v>0</v>
      </c>
      <c r="N19" s="237">
        <v>0</v>
      </c>
      <c r="O19" s="237">
        <v>0</v>
      </c>
      <c r="R19" s="165">
        <v>0</v>
      </c>
      <c r="S19" s="165">
        <v>0</v>
      </c>
      <c r="T19" s="165">
        <v>0</v>
      </c>
    </row>
    <row r="20" spans="2:20" x14ac:dyDescent="0.15">
      <c r="B20" s="171">
        <v>0</v>
      </c>
      <c r="C20" s="170">
        <v>0</v>
      </c>
      <c r="D20" s="170">
        <v>0</v>
      </c>
      <c r="E20" s="170">
        <v>0</v>
      </c>
      <c r="F20" s="170">
        <v>0</v>
      </c>
      <c r="G20" s="258">
        <v>0</v>
      </c>
      <c r="H20" s="259">
        <v>0</v>
      </c>
      <c r="I20" s="258">
        <v>0</v>
      </c>
      <c r="J20" s="259">
        <v>0</v>
      </c>
      <c r="M20" s="165">
        <v>0</v>
      </c>
      <c r="N20" s="237">
        <v>0</v>
      </c>
      <c r="O20" s="237">
        <v>0</v>
      </c>
      <c r="R20" s="165">
        <v>0</v>
      </c>
      <c r="S20" s="165">
        <v>0</v>
      </c>
      <c r="T20" s="165">
        <v>0</v>
      </c>
    </row>
    <row r="21" spans="2:20" x14ac:dyDescent="0.15">
      <c r="B21" s="171">
        <v>0</v>
      </c>
      <c r="C21" s="170">
        <v>0</v>
      </c>
      <c r="D21" s="170">
        <v>0</v>
      </c>
      <c r="E21" s="170">
        <v>0</v>
      </c>
      <c r="F21" s="170">
        <v>0</v>
      </c>
      <c r="G21" s="260">
        <v>0</v>
      </c>
      <c r="H21" s="259">
        <v>0</v>
      </c>
      <c r="I21" s="260">
        <v>0</v>
      </c>
      <c r="J21" s="259">
        <v>0</v>
      </c>
      <c r="M21" s="165">
        <v>0</v>
      </c>
      <c r="N21" s="237">
        <v>0</v>
      </c>
      <c r="O21" s="237">
        <v>0</v>
      </c>
      <c r="R21" s="165">
        <v>0</v>
      </c>
      <c r="S21" s="165">
        <v>0</v>
      </c>
      <c r="T21" s="165">
        <v>0</v>
      </c>
    </row>
    <row r="22" spans="2:20" x14ac:dyDescent="0.15">
      <c r="B22" s="171">
        <v>0</v>
      </c>
      <c r="C22" s="170">
        <v>0</v>
      </c>
      <c r="D22" s="170">
        <v>0</v>
      </c>
      <c r="E22" s="170">
        <v>0</v>
      </c>
      <c r="F22" s="170">
        <v>0</v>
      </c>
      <c r="G22" s="258">
        <v>0</v>
      </c>
      <c r="H22" s="259">
        <v>0</v>
      </c>
      <c r="I22" s="258">
        <v>0</v>
      </c>
      <c r="J22" s="259">
        <v>0</v>
      </c>
      <c r="M22" s="165">
        <v>0</v>
      </c>
      <c r="N22" s="237">
        <v>0</v>
      </c>
      <c r="O22" s="237">
        <v>0</v>
      </c>
      <c r="R22" s="165">
        <v>0</v>
      </c>
      <c r="S22" s="165">
        <v>0</v>
      </c>
      <c r="T22" s="165">
        <v>0</v>
      </c>
    </row>
    <row r="23" spans="2:20" x14ac:dyDescent="0.15">
      <c r="B23" s="171">
        <v>0</v>
      </c>
      <c r="C23" s="170">
        <v>0</v>
      </c>
      <c r="D23" s="170">
        <v>0</v>
      </c>
      <c r="E23" s="170">
        <v>0</v>
      </c>
      <c r="F23" s="170">
        <v>0</v>
      </c>
      <c r="G23" s="258">
        <v>0</v>
      </c>
      <c r="H23" s="259">
        <v>0</v>
      </c>
      <c r="I23" s="258">
        <v>0</v>
      </c>
      <c r="J23" s="259">
        <v>0</v>
      </c>
      <c r="M23" s="165">
        <v>0</v>
      </c>
      <c r="N23" s="237">
        <v>0</v>
      </c>
      <c r="O23" s="237">
        <v>0</v>
      </c>
      <c r="R23" s="165">
        <v>0</v>
      </c>
      <c r="S23" s="165">
        <v>0</v>
      </c>
      <c r="T23" s="165">
        <v>0</v>
      </c>
    </row>
    <row r="24" spans="2:20" x14ac:dyDescent="0.15">
      <c r="B24" s="171">
        <v>0</v>
      </c>
      <c r="C24" s="170">
        <v>0</v>
      </c>
      <c r="D24" s="170">
        <v>0</v>
      </c>
      <c r="E24" s="170">
        <v>0</v>
      </c>
      <c r="F24" s="170">
        <v>0</v>
      </c>
      <c r="G24" s="258">
        <v>0</v>
      </c>
      <c r="H24" s="259">
        <v>0</v>
      </c>
      <c r="I24" s="258">
        <v>0</v>
      </c>
      <c r="J24" s="259">
        <v>0</v>
      </c>
      <c r="M24" s="165">
        <v>0</v>
      </c>
      <c r="N24" s="237">
        <v>0</v>
      </c>
      <c r="O24" s="237">
        <v>0</v>
      </c>
      <c r="R24" s="165">
        <v>0</v>
      </c>
      <c r="S24" s="165">
        <v>0</v>
      </c>
      <c r="T24" s="165">
        <v>0</v>
      </c>
    </row>
    <row r="25" spans="2:20" x14ac:dyDescent="0.15">
      <c r="B25" s="171">
        <v>0</v>
      </c>
      <c r="C25" s="170">
        <v>0</v>
      </c>
      <c r="D25" s="170">
        <v>0</v>
      </c>
      <c r="E25" s="170">
        <v>0</v>
      </c>
      <c r="F25" s="170">
        <v>0</v>
      </c>
      <c r="G25" s="258">
        <v>0</v>
      </c>
      <c r="H25" s="259">
        <v>0</v>
      </c>
      <c r="I25" s="258">
        <v>0</v>
      </c>
      <c r="J25" s="259">
        <v>0</v>
      </c>
      <c r="M25" s="165">
        <v>0</v>
      </c>
      <c r="N25" s="237">
        <v>0</v>
      </c>
      <c r="O25" s="237">
        <v>0</v>
      </c>
      <c r="R25" s="165">
        <v>0</v>
      </c>
      <c r="S25" s="165">
        <v>0</v>
      </c>
      <c r="T25" s="165">
        <v>0</v>
      </c>
    </row>
    <row r="26" spans="2:20" x14ac:dyDescent="0.15">
      <c r="B26" s="171">
        <v>0</v>
      </c>
      <c r="C26" s="170">
        <v>0</v>
      </c>
      <c r="D26" s="170">
        <v>0</v>
      </c>
      <c r="E26" s="170">
        <v>0</v>
      </c>
      <c r="F26" s="170">
        <v>0</v>
      </c>
      <c r="G26" s="258">
        <v>0</v>
      </c>
      <c r="H26" s="259">
        <v>0</v>
      </c>
      <c r="I26" s="258">
        <v>0</v>
      </c>
      <c r="J26" s="259">
        <v>0</v>
      </c>
      <c r="M26" s="165">
        <v>0</v>
      </c>
      <c r="N26" s="237">
        <v>0</v>
      </c>
      <c r="O26" s="237">
        <v>0</v>
      </c>
      <c r="R26" s="165">
        <v>0</v>
      </c>
      <c r="S26" s="165">
        <v>0</v>
      </c>
      <c r="T26" s="165">
        <v>0</v>
      </c>
    </row>
    <row r="27" spans="2:20" x14ac:dyDescent="0.15">
      <c r="B27" s="171">
        <v>0</v>
      </c>
      <c r="C27" s="170">
        <v>0</v>
      </c>
      <c r="D27" s="170">
        <v>0</v>
      </c>
      <c r="E27" s="170">
        <v>0</v>
      </c>
      <c r="F27" s="170">
        <v>0</v>
      </c>
      <c r="G27" s="258">
        <v>0</v>
      </c>
      <c r="H27" s="259">
        <v>0</v>
      </c>
      <c r="I27" s="258">
        <v>0</v>
      </c>
      <c r="J27" s="259">
        <v>0</v>
      </c>
      <c r="M27" s="165">
        <v>0</v>
      </c>
      <c r="N27" s="237">
        <v>0</v>
      </c>
      <c r="O27" s="237">
        <v>0</v>
      </c>
      <c r="R27" s="165">
        <v>0</v>
      </c>
      <c r="S27" s="165">
        <v>0</v>
      </c>
      <c r="T27" s="165">
        <v>0</v>
      </c>
    </row>
    <row r="28" spans="2:20" x14ac:dyDescent="0.15">
      <c r="B28" s="171">
        <v>0</v>
      </c>
      <c r="C28" s="170">
        <v>0</v>
      </c>
      <c r="D28" s="170">
        <v>0</v>
      </c>
      <c r="E28" s="170">
        <v>0</v>
      </c>
      <c r="F28" s="170">
        <v>0</v>
      </c>
      <c r="G28" s="258">
        <v>0</v>
      </c>
      <c r="H28" s="259">
        <v>0</v>
      </c>
      <c r="I28" s="258">
        <v>0</v>
      </c>
      <c r="J28" s="259">
        <v>0</v>
      </c>
      <c r="M28" s="165">
        <v>0</v>
      </c>
      <c r="N28" s="237">
        <v>0</v>
      </c>
      <c r="O28" s="237">
        <v>0</v>
      </c>
      <c r="R28" s="165">
        <v>0</v>
      </c>
      <c r="S28" s="165">
        <v>0</v>
      </c>
      <c r="T28" s="165">
        <v>0</v>
      </c>
    </row>
    <row r="29" spans="2:20" x14ac:dyDescent="0.15">
      <c r="B29" s="171">
        <v>0</v>
      </c>
      <c r="C29" s="170">
        <v>0</v>
      </c>
      <c r="D29" s="170">
        <v>0</v>
      </c>
      <c r="E29" s="170">
        <v>0</v>
      </c>
      <c r="F29" s="170">
        <v>0</v>
      </c>
      <c r="G29" s="258">
        <v>0</v>
      </c>
      <c r="H29" s="259">
        <v>0</v>
      </c>
      <c r="I29" s="258">
        <v>0</v>
      </c>
      <c r="J29" s="259">
        <v>0</v>
      </c>
      <c r="M29" s="165">
        <v>0</v>
      </c>
      <c r="N29" s="237">
        <v>0</v>
      </c>
      <c r="O29" s="237">
        <v>0</v>
      </c>
      <c r="R29" s="165">
        <v>0</v>
      </c>
      <c r="S29" s="165">
        <v>0</v>
      </c>
      <c r="T29" s="165">
        <v>0</v>
      </c>
    </row>
    <row r="30" spans="2:20" x14ac:dyDescent="0.15">
      <c r="B30" s="171">
        <v>0</v>
      </c>
      <c r="C30" s="170">
        <v>0</v>
      </c>
      <c r="D30" s="170">
        <v>0</v>
      </c>
      <c r="E30" s="170">
        <v>0</v>
      </c>
      <c r="F30" s="170">
        <v>0</v>
      </c>
      <c r="G30" s="258">
        <v>0</v>
      </c>
      <c r="H30" s="259">
        <v>0</v>
      </c>
      <c r="I30" s="258">
        <v>0</v>
      </c>
      <c r="J30" s="259">
        <v>0</v>
      </c>
      <c r="M30" s="165">
        <v>0</v>
      </c>
      <c r="N30" s="237">
        <v>0</v>
      </c>
      <c r="O30" s="237">
        <v>0</v>
      </c>
      <c r="R30" s="165">
        <v>0</v>
      </c>
      <c r="S30" s="165">
        <v>0</v>
      </c>
      <c r="T30" s="165">
        <v>0</v>
      </c>
    </row>
    <row r="31" spans="2:20" x14ac:dyDescent="0.15">
      <c r="B31" s="171">
        <v>0</v>
      </c>
      <c r="C31" s="170">
        <v>0</v>
      </c>
      <c r="D31" s="170">
        <v>0</v>
      </c>
      <c r="E31" s="170">
        <v>0</v>
      </c>
      <c r="F31" s="170">
        <v>0</v>
      </c>
      <c r="G31" s="258">
        <v>0</v>
      </c>
      <c r="H31" s="259">
        <v>0</v>
      </c>
      <c r="I31" s="258">
        <v>0</v>
      </c>
      <c r="J31" s="259">
        <v>0</v>
      </c>
      <c r="M31" s="165">
        <v>0</v>
      </c>
      <c r="N31" s="237">
        <v>0</v>
      </c>
      <c r="O31" s="237">
        <v>0</v>
      </c>
      <c r="R31" s="165">
        <v>0</v>
      </c>
      <c r="S31" s="165">
        <v>0</v>
      </c>
      <c r="T31" s="165">
        <v>0</v>
      </c>
    </row>
    <row r="32" spans="2:20" x14ac:dyDescent="0.15">
      <c r="B32" s="171">
        <v>0</v>
      </c>
      <c r="C32" s="170">
        <v>0</v>
      </c>
      <c r="D32" s="170">
        <v>0</v>
      </c>
      <c r="E32" s="170">
        <v>0</v>
      </c>
      <c r="F32" s="170">
        <v>0</v>
      </c>
      <c r="G32" s="258">
        <v>0</v>
      </c>
      <c r="H32" s="259">
        <v>0</v>
      </c>
      <c r="I32" s="258">
        <v>0</v>
      </c>
      <c r="J32" s="259">
        <v>0</v>
      </c>
      <c r="M32" s="165">
        <v>0</v>
      </c>
      <c r="N32" s="237">
        <v>0</v>
      </c>
      <c r="O32" s="237">
        <v>0</v>
      </c>
      <c r="R32" s="165">
        <v>0</v>
      </c>
      <c r="S32" s="165">
        <v>0</v>
      </c>
      <c r="T32" s="165">
        <v>0</v>
      </c>
    </row>
    <row r="33" spans="2:20" x14ac:dyDescent="0.15">
      <c r="B33" s="171">
        <v>0</v>
      </c>
      <c r="C33" s="170">
        <v>0</v>
      </c>
      <c r="D33" s="170">
        <v>0</v>
      </c>
      <c r="E33" s="170">
        <v>0</v>
      </c>
      <c r="F33" s="170">
        <v>0</v>
      </c>
      <c r="G33" s="258">
        <v>0</v>
      </c>
      <c r="H33" s="259">
        <v>0</v>
      </c>
      <c r="I33" s="258">
        <v>0</v>
      </c>
      <c r="J33" s="259">
        <v>0</v>
      </c>
      <c r="M33" s="165">
        <v>0</v>
      </c>
      <c r="N33" s="237">
        <v>0</v>
      </c>
      <c r="O33" s="237">
        <v>0</v>
      </c>
      <c r="R33" s="165">
        <v>0</v>
      </c>
      <c r="S33" s="165">
        <v>0</v>
      </c>
      <c r="T33" s="165">
        <v>0</v>
      </c>
    </row>
    <row r="34" spans="2:20" x14ac:dyDescent="0.15">
      <c r="B34" s="171">
        <v>0</v>
      </c>
      <c r="C34" s="170">
        <v>0</v>
      </c>
      <c r="D34" s="170">
        <v>0</v>
      </c>
      <c r="E34" s="170">
        <v>0</v>
      </c>
      <c r="F34" s="170">
        <v>0</v>
      </c>
      <c r="G34" s="258">
        <v>0</v>
      </c>
      <c r="H34" s="259">
        <v>0</v>
      </c>
      <c r="I34" s="258">
        <v>0</v>
      </c>
      <c r="J34" s="259">
        <v>0</v>
      </c>
      <c r="M34" s="165">
        <v>0</v>
      </c>
      <c r="N34" s="237">
        <v>0</v>
      </c>
      <c r="O34" s="237">
        <v>0</v>
      </c>
      <c r="R34" s="165">
        <v>0</v>
      </c>
      <c r="S34" s="165">
        <v>0</v>
      </c>
      <c r="T34" s="165">
        <v>0</v>
      </c>
    </row>
    <row r="35" spans="2:20" x14ac:dyDescent="0.15">
      <c r="B35" s="171">
        <v>0</v>
      </c>
      <c r="C35" s="170">
        <v>0</v>
      </c>
      <c r="D35" s="170">
        <v>0</v>
      </c>
      <c r="E35" s="170">
        <v>0</v>
      </c>
      <c r="F35" s="170">
        <v>0</v>
      </c>
      <c r="G35" s="258">
        <v>0</v>
      </c>
      <c r="H35" s="259">
        <v>0</v>
      </c>
      <c r="I35" s="258">
        <v>0</v>
      </c>
      <c r="J35" s="259">
        <v>0</v>
      </c>
      <c r="M35" s="165">
        <v>0</v>
      </c>
      <c r="N35" s="237">
        <v>0</v>
      </c>
      <c r="O35" s="237">
        <v>0</v>
      </c>
      <c r="R35" s="165">
        <v>0</v>
      </c>
      <c r="S35" s="165">
        <v>0</v>
      </c>
      <c r="T35" s="165">
        <v>0</v>
      </c>
    </row>
    <row r="36" spans="2:20" x14ac:dyDescent="0.15">
      <c r="B36" s="171">
        <v>0</v>
      </c>
      <c r="C36" s="170">
        <v>0</v>
      </c>
      <c r="D36" s="170">
        <v>0</v>
      </c>
      <c r="E36" s="170">
        <v>0</v>
      </c>
      <c r="F36" s="170">
        <v>0</v>
      </c>
      <c r="G36" s="258">
        <v>0</v>
      </c>
      <c r="H36" s="259">
        <v>0</v>
      </c>
      <c r="I36" s="258">
        <v>0</v>
      </c>
      <c r="J36" s="259">
        <v>0</v>
      </c>
      <c r="M36" s="165">
        <v>0</v>
      </c>
      <c r="N36" s="237">
        <v>0</v>
      </c>
      <c r="O36" s="237">
        <v>0</v>
      </c>
      <c r="R36" s="165">
        <v>0</v>
      </c>
      <c r="S36" s="165">
        <v>0</v>
      </c>
      <c r="T36" s="165">
        <v>0</v>
      </c>
    </row>
    <row r="37" spans="2:20" x14ac:dyDescent="0.15">
      <c r="B37" s="171">
        <v>0</v>
      </c>
      <c r="C37" s="170">
        <v>0</v>
      </c>
      <c r="D37" s="170">
        <v>0</v>
      </c>
      <c r="E37" s="170">
        <v>0</v>
      </c>
      <c r="F37" s="170">
        <v>0</v>
      </c>
      <c r="G37" s="258">
        <v>0</v>
      </c>
      <c r="H37" s="259">
        <v>0</v>
      </c>
      <c r="I37" s="258">
        <v>0</v>
      </c>
      <c r="J37" s="259">
        <v>0</v>
      </c>
      <c r="M37" s="165">
        <v>0</v>
      </c>
      <c r="N37" s="237">
        <v>0</v>
      </c>
      <c r="O37" s="237">
        <v>0</v>
      </c>
      <c r="R37" s="165">
        <v>0</v>
      </c>
      <c r="S37" s="165">
        <v>0</v>
      </c>
      <c r="T37" s="165">
        <v>0</v>
      </c>
    </row>
    <row r="38" spans="2:20" x14ac:dyDescent="0.15">
      <c r="B38" s="171">
        <v>0</v>
      </c>
      <c r="C38" s="170">
        <v>0</v>
      </c>
      <c r="D38" s="170">
        <v>0</v>
      </c>
      <c r="E38" s="170">
        <v>0</v>
      </c>
      <c r="F38" s="170">
        <v>0</v>
      </c>
      <c r="G38" s="258">
        <v>0</v>
      </c>
      <c r="H38" s="259">
        <v>0</v>
      </c>
      <c r="I38" s="258">
        <v>0</v>
      </c>
      <c r="J38" s="259">
        <v>0</v>
      </c>
      <c r="M38" s="165">
        <v>0</v>
      </c>
      <c r="N38" s="237">
        <v>0</v>
      </c>
      <c r="O38" s="237">
        <v>0</v>
      </c>
      <c r="R38" s="165">
        <v>0</v>
      </c>
      <c r="S38" s="165">
        <v>0</v>
      </c>
      <c r="T38" s="165">
        <v>0</v>
      </c>
    </row>
    <row r="39" spans="2:20" x14ac:dyDescent="0.15">
      <c r="B39" s="171">
        <v>0</v>
      </c>
      <c r="C39" s="170">
        <v>0</v>
      </c>
      <c r="D39" s="170">
        <v>0</v>
      </c>
      <c r="E39" s="170">
        <v>0</v>
      </c>
      <c r="F39" s="170">
        <v>0</v>
      </c>
      <c r="G39" s="258">
        <v>0</v>
      </c>
      <c r="H39" s="259">
        <v>0</v>
      </c>
      <c r="I39" s="258">
        <v>0</v>
      </c>
      <c r="J39" s="259">
        <v>0</v>
      </c>
      <c r="M39" s="165">
        <v>0</v>
      </c>
      <c r="N39" s="237">
        <v>0</v>
      </c>
      <c r="O39" s="237">
        <v>0</v>
      </c>
      <c r="R39" s="165">
        <v>0</v>
      </c>
      <c r="S39" s="165">
        <v>0</v>
      </c>
      <c r="T39" s="165">
        <v>0</v>
      </c>
    </row>
    <row r="40" spans="2:20" x14ac:dyDescent="0.15">
      <c r="B40" s="171">
        <v>0</v>
      </c>
      <c r="C40" s="170">
        <v>0</v>
      </c>
      <c r="D40" s="170">
        <v>0</v>
      </c>
      <c r="E40" s="170">
        <v>0</v>
      </c>
      <c r="F40" s="170">
        <v>0</v>
      </c>
      <c r="G40" s="258">
        <v>0</v>
      </c>
      <c r="H40" s="259">
        <v>0</v>
      </c>
      <c r="I40" s="258">
        <v>0</v>
      </c>
      <c r="J40" s="259">
        <v>0</v>
      </c>
      <c r="M40" s="165">
        <v>0</v>
      </c>
      <c r="N40" s="237">
        <v>0</v>
      </c>
      <c r="O40" s="237">
        <v>0</v>
      </c>
      <c r="R40" s="165">
        <v>0</v>
      </c>
      <c r="S40" s="165">
        <v>0</v>
      </c>
      <c r="T40" s="165">
        <v>0</v>
      </c>
    </row>
    <row r="41" spans="2:20" x14ac:dyDescent="0.15">
      <c r="B41" s="171">
        <v>0</v>
      </c>
      <c r="C41" s="170">
        <v>0</v>
      </c>
      <c r="D41" s="170">
        <v>0</v>
      </c>
      <c r="E41" s="170">
        <v>0</v>
      </c>
      <c r="F41" s="170">
        <v>0</v>
      </c>
      <c r="G41" s="258">
        <v>0</v>
      </c>
      <c r="H41" s="259">
        <v>0</v>
      </c>
      <c r="I41" s="258">
        <v>0</v>
      </c>
      <c r="J41" s="259">
        <v>0</v>
      </c>
      <c r="M41" s="165">
        <v>0</v>
      </c>
      <c r="N41" s="237">
        <v>0</v>
      </c>
      <c r="O41" s="237">
        <v>0</v>
      </c>
      <c r="R41" s="165">
        <v>0</v>
      </c>
      <c r="S41" s="165">
        <v>1</v>
      </c>
      <c r="T41" s="165">
        <v>1</v>
      </c>
    </row>
    <row r="42" spans="2:20" x14ac:dyDescent="0.15">
      <c r="B42" s="171">
        <v>0</v>
      </c>
      <c r="C42" s="170">
        <v>0</v>
      </c>
      <c r="D42" s="170">
        <v>0</v>
      </c>
      <c r="E42" s="170">
        <v>0</v>
      </c>
      <c r="F42" s="170">
        <v>0</v>
      </c>
      <c r="G42" s="258">
        <v>0</v>
      </c>
      <c r="H42" s="259">
        <v>0</v>
      </c>
      <c r="I42" s="258">
        <v>0</v>
      </c>
      <c r="J42" s="259">
        <v>0</v>
      </c>
    </row>
    <row r="43" spans="2:20" x14ac:dyDescent="0.15">
      <c r="B43" s="171">
        <v>0</v>
      </c>
      <c r="C43" s="170">
        <v>0</v>
      </c>
      <c r="D43" s="170">
        <v>0</v>
      </c>
      <c r="E43" s="170">
        <v>0</v>
      </c>
      <c r="F43" s="170">
        <v>0</v>
      </c>
      <c r="G43" s="258">
        <v>0</v>
      </c>
      <c r="H43" s="259">
        <v>0</v>
      </c>
      <c r="I43" s="258">
        <v>0</v>
      </c>
      <c r="J43" s="259">
        <v>0</v>
      </c>
    </row>
    <row r="44" spans="2:20" x14ac:dyDescent="0.15">
      <c r="B44" s="171">
        <v>0</v>
      </c>
      <c r="C44" s="170">
        <v>0</v>
      </c>
      <c r="D44" s="170">
        <v>0</v>
      </c>
      <c r="E44" s="170">
        <v>0</v>
      </c>
      <c r="F44" s="170">
        <v>0</v>
      </c>
      <c r="G44" s="258">
        <v>0</v>
      </c>
      <c r="H44" s="259">
        <v>0</v>
      </c>
      <c r="I44" s="258">
        <v>0</v>
      </c>
      <c r="J44" s="259">
        <v>0</v>
      </c>
    </row>
    <row r="45" spans="2:20" x14ac:dyDescent="0.15">
      <c r="B45" s="171">
        <v>0</v>
      </c>
      <c r="C45" s="170">
        <v>0</v>
      </c>
      <c r="D45" s="170">
        <v>0</v>
      </c>
      <c r="E45" s="170">
        <v>0</v>
      </c>
      <c r="F45" s="170">
        <v>0</v>
      </c>
      <c r="G45" s="258">
        <v>0</v>
      </c>
      <c r="H45" s="259">
        <v>0</v>
      </c>
      <c r="I45" s="258">
        <v>0</v>
      </c>
      <c r="J45" s="259">
        <v>0</v>
      </c>
    </row>
    <row r="46" spans="2:20" x14ac:dyDescent="0.15">
      <c r="B46" s="171">
        <v>0</v>
      </c>
      <c r="C46" s="170">
        <v>0</v>
      </c>
      <c r="D46" s="170">
        <v>0</v>
      </c>
      <c r="E46" s="170">
        <v>0</v>
      </c>
      <c r="F46" s="170">
        <v>0</v>
      </c>
      <c r="G46" s="258">
        <v>0</v>
      </c>
      <c r="H46" s="259">
        <v>0</v>
      </c>
      <c r="I46" s="258">
        <v>0</v>
      </c>
      <c r="J46" s="259">
        <v>0</v>
      </c>
    </row>
    <row r="47" spans="2:20" x14ac:dyDescent="0.15">
      <c r="B47" s="171">
        <v>0</v>
      </c>
      <c r="C47" s="170">
        <v>0</v>
      </c>
      <c r="D47" s="170">
        <v>0</v>
      </c>
      <c r="E47" s="170">
        <v>0</v>
      </c>
      <c r="F47" s="170">
        <v>0</v>
      </c>
      <c r="G47" s="258">
        <v>0</v>
      </c>
      <c r="H47" s="259">
        <v>0</v>
      </c>
      <c r="I47" s="258">
        <v>0</v>
      </c>
      <c r="J47" s="259">
        <v>0</v>
      </c>
    </row>
    <row r="48" spans="2:20" x14ac:dyDescent="0.15">
      <c r="B48" s="171">
        <v>0</v>
      </c>
      <c r="C48" s="170">
        <v>0</v>
      </c>
      <c r="D48" s="170">
        <v>0</v>
      </c>
      <c r="E48" s="170">
        <v>0</v>
      </c>
      <c r="F48" s="170">
        <v>0</v>
      </c>
      <c r="G48" s="260">
        <v>0</v>
      </c>
      <c r="H48" s="259">
        <v>0</v>
      </c>
      <c r="I48" s="260">
        <v>0</v>
      </c>
      <c r="J48" s="259">
        <v>0</v>
      </c>
    </row>
    <row r="49" spans="2:10" x14ac:dyDescent="0.15">
      <c r="B49" s="171">
        <v>0</v>
      </c>
      <c r="C49" s="170">
        <v>0</v>
      </c>
      <c r="D49" s="170">
        <v>0</v>
      </c>
      <c r="E49" s="170">
        <v>0</v>
      </c>
      <c r="F49" s="170">
        <v>0</v>
      </c>
      <c r="G49" s="258">
        <v>0</v>
      </c>
      <c r="H49" s="259">
        <v>0</v>
      </c>
      <c r="I49" s="258">
        <v>0</v>
      </c>
      <c r="J49" s="259">
        <v>0</v>
      </c>
    </row>
    <row r="50" spans="2:10" x14ac:dyDescent="0.15">
      <c r="B50" s="171">
        <v>0</v>
      </c>
      <c r="C50" s="170">
        <v>0</v>
      </c>
      <c r="D50" s="170">
        <v>0</v>
      </c>
      <c r="E50" s="170">
        <v>0</v>
      </c>
      <c r="F50" s="170">
        <v>0</v>
      </c>
      <c r="G50" s="258">
        <v>0</v>
      </c>
      <c r="H50" s="259">
        <v>0</v>
      </c>
      <c r="I50" s="258">
        <v>0</v>
      </c>
      <c r="J50" s="259">
        <v>0</v>
      </c>
    </row>
    <row r="51" spans="2:10" x14ac:dyDescent="0.15">
      <c r="B51" s="171">
        <v>0</v>
      </c>
      <c r="C51" s="170">
        <v>0</v>
      </c>
      <c r="D51" s="170">
        <v>0</v>
      </c>
      <c r="E51" s="170">
        <v>0</v>
      </c>
      <c r="F51" s="170">
        <v>0</v>
      </c>
      <c r="G51" s="258">
        <v>0</v>
      </c>
      <c r="H51" s="259">
        <v>0</v>
      </c>
      <c r="I51" s="258">
        <v>0</v>
      </c>
      <c r="J51" s="259">
        <v>0</v>
      </c>
    </row>
    <row r="52" spans="2:10" x14ac:dyDescent="0.15">
      <c r="B52" s="171">
        <v>0</v>
      </c>
      <c r="C52" s="170">
        <v>0</v>
      </c>
      <c r="D52" s="170">
        <v>0</v>
      </c>
      <c r="E52" s="170">
        <v>0</v>
      </c>
      <c r="F52" s="170">
        <v>0</v>
      </c>
      <c r="G52" s="258">
        <v>0</v>
      </c>
      <c r="H52" s="259">
        <v>0</v>
      </c>
      <c r="I52" s="258">
        <v>0</v>
      </c>
      <c r="J52" s="259">
        <v>0</v>
      </c>
    </row>
    <row r="53" spans="2:10" x14ac:dyDescent="0.15">
      <c r="B53" s="171">
        <v>0</v>
      </c>
      <c r="C53" s="170">
        <v>0</v>
      </c>
      <c r="D53" s="170">
        <v>0</v>
      </c>
      <c r="E53" s="170">
        <v>0</v>
      </c>
      <c r="F53" s="170">
        <v>0</v>
      </c>
      <c r="G53" s="258">
        <v>0</v>
      </c>
      <c r="H53" s="259">
        <v>0</v>
      </c>
      <c r="I53" s="258">
        <v>0</v>
      </c>
      <c r="J53" s="259">
        <v>0</v>
      </c>
    </row>
    <row r="54" spans="2:10" x14ac:dyDescent="0.15">
      <c r="B54" s="171">
        <v>0</v>
      </c>
      <c r="C54" s="170">
        <v>0</v>
      </c>
      <c r="D54" s="170">
        <v>0</v>
      </c>
      <c r="E54" s="170">
        <v>0</v>
      </c>
      <c r="F54" s="170">
        <v>0</v>
      </c>
      <c r="G54" s="258">
        <v>0</v>
      </c>
      <c r="H54" s="259">
        <v>0</v>
      </c>
      <c r="I54" s="258">
        <v>0</v>
      </c>
      <c r="J54" s="259">
        <v>0</v>
      </c>
    </row>
    <row r="55" spans="2:10" x14ac:dyDescent="0.15">
      <c r="B55" s="171">
        <v>0</v>
      </c>
      <c r="C55" s="170">
        <v>0</v>
      </c>
      <c r="D55" s="170">
        <v>0</v>
      </c>
      <c r="E55" s="170">
        <v>0</v>
      </c>
      <c r="F55" s="170">
        <v>0</v>
      </c>
      <c r="G55" s="258">
        <v>0</v>
      </c>
      <c r="H55" s="259">
        <v>0</v>
      </c>
      <c r="I55" s="258">
        <v>0</v>
      </c>
      <c r="J55" s="259">
        <v>0</v>
      </c>
    </row>
    <row r="56" spans="2:10" x14ac:dyDescent="0.15">
      <c r="B56" s="171">
        <v>0</v>
      </c>
      <c r="C56" s="170">
        <v>0</v>
      </c>
      <c r="D56" s="170">
        <v>0</v>
      </c>
      <c r="E56" s="170">
        <v>0</v>
      </c>
      <c r="F56" s="170">
        <v>0</v>
      </c>
      <c r="G56" s="258">
        <v>0</v>
      </c>
      <c r="H56" s="259">
        <v>0</v>
      </c>
      <c r="I56" s="258">
        <v>0</v>
      </c>
      <c r="J56" s="259">
        <v>0</v>
      </c>
    </row>
    <row r="57" spans="2:10" x14ac:dyDescent="0.15">
      <c r="B57" s="171">
        <v>0</v>
      </c>
      <c r="C57" s="170">
        <v>0</v>
      </c>
      <c r="D57" s="170">
        <v>0</v>
      </c>
      <c r="E57" s="170">
        <v>0</v>
      </c>
      <c r="F57" s="170">
        <v>0</v>
      </c>
      <c r="G57" s="258">
        <v>0</v>
      </c>
      <c r="H57" s="259">
        <v>0</v>
      </c>
      <c r="I57" s="258">
        <v>0</v>
      </c>
      <c r="J57" s="259">
        <v>0</v>
      </c>
    </row>
    <row r="58" spans="2:10" x14ac:dyDescent="0.15">
      <c r="B58" s="171">
        <v>0</v>
      </c>
      <c r="C58" s="170">
        <v>0</v>
      </c>
      <c r="D58" s="170">
        <v>0</v>
      </c>
      <c r="E58" s="170">
        <v>0</v>
      </c>
      <c r="F58" s="170">
        <v>0</v>
      </c>
      <c r="G58" s="258">
        <v>0</v>
      </c>
      <c r="H58" s="259">
        <v>0</v>
      </c>
      <c r="I58" s="258">
        <v>0</v>
      </c>
      <c r="J58" s="259">
        <v>0</v>
      </c>
    </row>
    <row r="59" spans="2:10" x14ac:dyDescent="0.15">
      <c r="B59" s="171">
        <v>0</v>
      </c>
      <c r="C59" s="170">
        <v>0</v>
      </c>
      <c r="D59" s="170">
        <v>0</v>
      </c>
      <c r="E59" s="170">
        <v>0</v>
      </c>
      <c r="F59" s="170">
        <v>0</v>
      </c>
      <c r="G59" s="258">
        <v>0</v>
      </c>
      <c r="H59" s="259">
        <v>0</v>
      </c>
      <c r="I59" s="258">
        <v>0</v>
      </c>
      <c r="J59" s="259">
        <v>0</v>
      </c>
    </row>
    <row r="60" spans="2:10" x14ac:dyDescent="0.15">
      <c r="B60" s="171">
        <v>0</v>
      </c>
      <c r="C60" s="170">
        <v>0</v>
      </c>
      <c r="D60" s="170">
        <v>0</v>
      </c>
      <c r="E60" s="170">
        <v>0</v>
      </c>
      <c r="F60" s="170">
        <v>0</v>
      </c>
      <c r="G60" s="258">
        <v>0</v>
      </c>
      <c r="H60" s="259">
        <v>0</v>
      </c>
      <c r="I60" s="258">
        <v>0</v>
      </c>
      <c r="J60" s="259">
        <v>0</v>
      </c>
    </row>
    <row r="61" spans="2:10" x14ac:dyDescent="0.15">
      <c r="B61" s="171">
        <v>0</v>
      </c>
      <c r="C61" s="170">
        <v>0</v>
      </c>
      <c r="D61" s="170">
        <v>0</v>
      </c>
      <c r="E61" s="170">
        <v>0</v>
      </c>
      <c r="F61" s="170">
        <v>0</v>
      </c>
      <c r="G61" s="258">
        <v>0</v>
      </c>
      <c r="H61" s="259">
        <v>0</v>
      </c>
      <c r="I61" s="258">
        <v>0</v>
      </c>
      <c r="J61" s="259">
        <v>0</v>
      </c>
    </row>
    <row r="62" spans="2:10" x14ac:dyDescent="0.15">
      <c r="B62" s="171">
        <v>0</v>
      </c>
      <c r="C62" s="170">
        <v>0</v>
      </c>
      <c r="D62" s="170">
        <v>0</v>
      </c>
      <c r="E62" s="170">
        <v>0</v>
      </c>
      <c r="F62" s="170">
        <v>0</v>
      </c>
      <c r="G62" s="258">
        <v>0</v>
      </c>
      <c r="H62" s="259">
        <v>0</v>
      </c>
      <c r="I62" s="258">
        <v>0</v>
      </c>
      <c r="J62" s="259">
        <v>0</v>
      </c>
    </row>
    <row r="63" spans="2:10" x14ac:dyDescent="0.15">
      <c r="B63" s="171">
        <v>0</v>
      </c>
      <c r="C63" s="170">
        <v>0</v>
      </c>
      <c r="D63" s="170">
        <v>0</v>
      </c>
      <c r="E63" s="170">
        <v>0</v>
      </c>
      <c r="F63" s="170">
        <v>0</v>
      </c>
      <c r="G63" s="258">
        <v>0</v>
      </c>
      <c r="H63" s="259">
        <v>0</v>
      </c>
      <c r="I63" s="258">
        <v>0</v>
      </c>
      <c r="J63" s="259">
        <v>0</v>
      </c>
    </row>
    <row r="64" spans="2:10" x14ac:dyDescent="0.15">
      <c r="B64" s="171">
        <v>0</v>
      </c>
      <c r="C64" s="170">
        <v>0</v>
      </c>
      <c r="D64" s="170">
        <v>0</v>
      </c>
      <c r="E64" s="170">
        <v>0</v>
      </c>
      <c r="F64" s="170">
        <v>0</v>
      </c>
      <c r="G64" s="258">
        <v>0</v>
      </c>
      <c r="H64" s="259">
        <v>0</v>
      </c>
      <c r="I64" s="258">
        <v>0</v>
      </c>
      <c r="J64" s="259">
        <v>0</v>
      </c>
    </row>
    <row r="65" spans="2:10" x14ac:dyDescent="0.15">
      <c r="B65" s="171">
        <v>0</v>
      </c>
      <c r="C65" s="170">
        <v>0</v>
      </c>
      <c r="D65" s="170">
        <v>0</v>
      </c>
      <c r="E65" s="170">
        <v>0</v>
      </c>
      <c r="F65" s="170">
        <v>0</v>
      </c>
      <c r="G65" s="260">
        <v>0</v>
      </c>
      <c r="H65" s="259">
        <v>0</v>
      </c>
      <c r="I65" s="260">
        <v>0</v>
      </c>
      <c r="J65" s="259">
        <v>0</v>
      </c>
    </row>
    <row r="66" spans="2:10" x14ac:dyDescent="0.15">
      <c r="B66" s="171">
        <v>0</v>
      </c>
      <c r="C66" s="170">
        <v>0</v>
      </c>
      <c r="D66" s="170">
        <v>0</v>
      </c>
      <c r="E66" s="170">
        <v>0</v>
      </c>
      <c r="F66" s="170">
        <v>0</v>
      </c>
      <c r="G66" s="258">
        <v>0</v>
      </c>
      <c r="H66" s="259">
        <v>0</v>
      </c>
      <c r="I66" s="258">
        <v>0</v>
      </c>
      <c r="J66" s="259">
        <v>0</v>
      </c>
    </row>
    <row r="67" spans="2:10" x14ac:dyDescent="0.15">
      <c r="B67" s="171">
        <v>0</v>
      </c>
      <c r="C67" s="170">
        <v>0</v>
      </c>
      <c r="D67" s="170">
        <v>0</v>
      </c>
      <c r="E67" s="170">
        <v>0</v>
      </c>
      <c r="F67" s="170">
        <v>0</v>
      </c>
      <c r="G67" s="258">
        <v>0</v>
      </c>
      <c r="H67" s="259">
        <v>0</v>
      </c>
      <c r="I67" s="258">
        <v>0</v>
      </c>
      <c r="J67" s="259">
        <v>0</v>
      </c>
    </row>
    <row r="68" spans="2:10" x14ac:dyDescent="0.15">
      <c r="B68" s="171">
        <v>0</v>
      </c>
      <c r="C68" s="170">
        <v>0</v>
      </c>
      <c r="D68" s="170">
        <v>0</v>
      </c>
      <c r="E68" s="170">
        <v>0</v>
      </c>
      <c r="F68" s="170">
        <v>0</v>
      </c>
      <c r="G68" s="258">
        <v>0</v>
      </c>
      <c r="H68" s="259">
        <v>0</v>
      </c>
      <c r="I68" s="258">
        <v>0</v>
      </c>
      <c r="J68" s="259">
        <v>0</v>
      </c>
    </row>
    <row r="69" spans="2:10" x14ac:dyDescent="0.15">
      <c r="B69" s="171">
        <v>0</v>
      </c>
      <c r="C69" s="170">
        <v>0</v>
      </c>
      <c r="D69" s="170">
        <v>0</v>
      </c>
      <c r="E69" s="170">
        <v>0</v>
      </c>
      <c r="F69" s="170">
        <v>0</v>
      </c>
      <c r="G69" s="258">
        <v>0</v>
      </c>
      <c r="H69" s="259">
        <v>1</v>
      </c>
      <c r="I69" s="258">
        <v>0</v>
      </c>
      <c r="J69" s="259">
        <v>1</v>
      </c>
    </row>
  </sheetData>
  <mergeCells count="2">
    <mergeCell ref="B4:H4"/>
    <mergeCell ref="B5:H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B2C2E-6E7D-9647-948A-BFF9E64ACF4B}">
  <sheetPr>
    <tabColor rgb="FF4FADEA"/>
  </sheetPr>
  <dimension ref="A1:AN69"/>
  <sheetViews>
    <sheetView zoomScale="80" zoomScaleNormal="80" workbookViewId="0">
      <selection activeCell="H11" sqref="H11"/>
    </sheetView>
  </sheetViews>
  <sheetFormatPr baseColWidth="10" defaultRowHeight="9" x14ac:dyDescent="0.15"/>
  <cols>
    <col min="1" max="1" width="2.33203125" style="165" customWidth="1"/>
    <col min="2" max="2" width="8.5" style="165" bestFit="1" customWidth="1"/>
    <col min="3" max="3" width="18" style="170" customWidth="1"/>
    <col min="4" max="4" width="13.33203125" style="170" bestFit="1" customWidth="1"/>
    <col min="5" max="5" width="12.1640625" style="170" bestFit="1" customWidth="1"/>
    <col min="6" max="6" width="12" style="170" bestFit="1" customWidth="1"/>
    <col min="7" max="7" width="16.1640625" style="165" bestFit="1" customWidth="1"/>
    <col min="8" max="8" width="13" style="165" bestFit="1" customWidth="1"/>
    <col min="9" max="9" width="14.6640625" style="165" customWidth="1"/>
    <col min="10" max="10" width="13.5" style="165" bestFit="1" customWidth="1"/>
    <col min="11" max="12" width="5" style="165" customWidth="1"/>
    <col min="13" max="13" width="11.33203125" style="165" bestFit="1" customWidth="1"/>
    <col min="14" max="14" width="16.33203125" style="165" bestFit="1" customWidth="1"/>
    <col min="15" max="15" width="16.1640625" style="165" bestFit="1" customWidth="1"/>
    <col min="16" max="16" width="15.1640625" style="165" bestFit="1" customWidth="1"/>
    <col min="17" max="17" width="20.6640625" style="165" bestFit="1" customWidth="1"/>
    <col min="18" max="18" width="7.6640625" style="165" customWidth="1"/>
    <col min="19" max="20" width="12.83203125" style="165" customWidth="1"/>
    <col min="21" max="16384" width="10.83203125" style="165"/>
  </cols>
  <sheetData>
    <row r="1" spans="1:40" s="166" customFormat="1" x14ac:dyDescent="0.15">
      <c r="C1" s="170"/>
      <c r="D1" s="170"/>
      <c r="E1" s="170"/>
      <c r="F1" s="170"/>
      <c r="I1" s="166" t="s">
        <v>501</v>
      </c>
    </row>
    <row r="2" spans="1:40" s="166" customFormat="1" x14ac:dyDescent="0.15">
      <c r="A2" s="181">
        <f ca="1">IF('Bakery Pivots'!$D$2="DRAGGING CELLS IS NOT PERMITTED. PLEASE UNDO LAST ACTION!!",0,IF('Bakery Pivots'!$P$1&lt;&gt;"Feedback OFF",IF(Scoreboard!$F$24="",SUMIFS('Bakery PivotsPT'!A3:$AL$69, 'Bakery PivotsPT'!A3:$AL$69, "&gt;0", 'Bakery PivotsSC'!A3:$AL$69, "PerfectMsg")+ABS(SUMIFS('Bakery PivotsPT'!A3:$AL$69, 'Bakery PivotsPT'!A3:$AL$69, "&lt;0", 'Bakery PivotsSC'!A3:$AL$69, "PerfectMsg")),0),0))</f>
        <v>0</v>
      </c>
      <c r="B2" s="181">
        <f>SUMIF('Bakery PivotsPT'!A3:$AL$69,"&gt;0")</f>
        <v>12</v>
      </c>
      <c r="C2" s="170"/>
      <c r="D2" s="170"/>
      <c r="E2" s="170"/>
      <c r="F2" s="170"/>
    </row>
    <row r="4" spans="1:40" s="176" customFormat="1" x14ac:dyDescent="0.15">
      <c r="B4" s="257">
        <v>0</v>
      </c>
      <c r="C4" s="257"/>
      <c r="D4" s="257"/>
      <c r="E4" s="257"/>
      <c r="F4" s="257"/>
      <c r="G4" s="257"/>
      <c r="H4" s="257"/>
    </row>
    <row r="5" spans="1:40" s="176" customFormat="1" x14ac:dyDescent="0.15">
      <c r="B5" s="255">
        <v>0</v>
      </c>
      <c r="C5" s="255"/>
      <c r="D5" s="255"/>
      <c r="E5" s="255"/>
      <c r="F5" s="255"/>
      <c r="G5" s="255"/>
      <c r="H5" s="255"/>
    </row>
    <row r="6" spans="1:40" s="176" customFormat="1" x14ac:dyDescent="0.15">
      <c r="B6" s="256">
        <v>0</v>
      </c>
      <c r="C6" s="256"/>
      <c r="D6" s="256"/>
      <c r="E6" s="256"/>
      <c r="F6" s="256"/>
      <c r="G6" s="256"/>
      <c r="H6" s="256"/>
    </row>
    <row r="7" spans="1:40" s="176" customFormat="1" x14ac:dyDescent="0.15">
      <c r="B7" s="256">
        <v>0</v>
      </c>
      <c r="C7" s="256"/>
      <c r="D7" s="256"/>
      <c r="E7" s="256"/>
      <c r="F7" s="256"/>
      <c r="G7" s="256"/>
      <c r="H7" s="256"/>
    </row>
    <row r="8" spans="1:40" s="176" customFormat="1" x14ac:dyDescent="0.15">
      <c r="B8" s="256">
        <v>0</v>
      </c>
      <c r="C8" s="256"/>
      <c r="D8" s="256"/>
      <c r="E8" s="256"/>
      <c r="F8" s="256"/>
      <c r="G8" s="256"/>
      <c r="H8" s="256"/>
    </row>
    <row r="9" spans="1:40" s="176" customFormat="1" x14ac:dyDescent="0.15"/>
    <row r="10" spans="1:40" x14ac:dyDescent="0.15">
      <c r="B10" s="173">
        <v>0</v>
      </c>
      <c r="C10" s="173">
        <v>0</v>
      </c>
      <c r="D10" s="173">
        <v>0</v>
      </c>
      <c r="E10" s="173">
        <v>0</v>
      </c>
      <c r="F10" s="173">
        <v>0</v>
      </c>
      <c r="G10" s="173">
        <v>0</v>
      </c>
      <c r="H10" s="173">
        <v>0</v>
      </c>
      <c r="I10" s="173">
        <v>0</v>
      </c>
      <c r="J10" s="173">
        <v>0</v>
      </c>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row>
    <row r="11" spans="1:40" x14ac:dyDescent="0.15">
      <c r="B11" s="171">
        <v>0</v>
      </c>
      <c r="C11" s="170">
        <v>0</v>
      </c>
      <c r="D11" s="170">
        <v>0</v>
      </c>
      <c r="E11" s="170">
        <v>0</v>
      </c>
      <c r="F11" s="170">
        <v>0</v>
      </c>
      <c r="G11" s="258">
        <v>0</v>
      </c>
      <c r="H11" s="259" t="str">
        <f ca="1">_xlfn.IFS(ISBLANK('Bakery Pivots'!H11),"",IF(NOT(ISNA('#_Bakery Pivots'!H11)),IF(ISNA('Bakery Pivots'!H11),TRUE,FALSE),FALSE),"StuNAMsg",IF(AND(ISNA('#_Bakery Pivots'!H11),ISNA('Bakery Pivots'!H11)),TRUE,FALSE),"PerfectMsg",IF(NOT(ISERROR('#_Bakery Pivots'!H11)),IF(ISERROR('Bakery Pivots'!H11),TRUE,FALSE),FALSE),"StuErrorMsg",IF(TYPE('#_Bakery Pivots'!H11)&lt;&gt;TYPE('Bakery Pivots'!H11),TRUE,FALSE),"WrongTypeMsg",IF(_xlfn.ISFORMULA('#_Bakery Pivots'!H11),IF(NOT(_xlfn.ISFORMULA('Bakery Pivots'!H11)),TRUE),FALSE),"MissingFormulaMsg",IF(NOT(AND(ISNUMBER(FIND("[",_xlfn.FORMULATEXT('#_Bakery Pivots'!H11))),ISNUMBER(FIND("!",_xlfn.FORMULATEXT('#_Bakery Pivots'!H11))))),AND(ISNUMBER(FIND("[",_xlfn.FORMULATEXT('Bakery Pivots'!H11))),ISNUMBER(FIND("!",_xlfn.FORMULATEXT('Bakery Pivots'!H11)))),FALSE),"ExternalRefsMsg",IF(ISNUMBER('#_Bakery Pivots'!H11),IF(ABS('#_Bakery Pivots'!H11-'Bakery Pivots'!H11)&gt;0.00001,TRUE,FALSE),IF('#_Bakery Pivots'!H11&lt;&gt;'Bakery Pivots'!H11,TRUE,FALSE)),IF(ISNUMBER('#_Bakery Pivots'!H11),IF('#_Bakery Pivots'!H11&gt;'Bakery Pivots'!H11,"TooLow","TooHigh"),"WrongAnswer"),NOT(_xlfn.ISFORMULA('#_Bakery Pivots'!H11)),"PerfectMsg",IF((LEN(SUBSTITUTE(SUBSTITUTE(SUBSTITUTE(SUBSTITUTE(SUBSTITUTE(SUBSTITUTE(SUBSTITUTE(SUBSTITUTE(SUBSTITUTE(SUBSTITUTE(SUBSTITUTE(SUBSTITUTE(SUBSTITUTE(SUBSTITUTE(SUBSTITUTE(SUBSTITUTE(SUBSTITUTE(SUBSTITUTE(SUBSTITUTE(SUBSTITUTE(SUBSTITUTE(SUBSTITUTE(SUBSTITUTE(IF(_xlfn.ISFORMULA('Bakery Pivots'!H11),_xlfn.FORMULATEXT('Bakery Pivots'!H11),'Bakery Pivots'!H11),"9","#"),"8","#"),"7","#"),"6","#"),"5","#"),"4","#"),"3","#"),"2","#"),"1","#"),"0","#"),"$",""),"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Pivots'!H11),_xlfn.FORMULATEXT('Bakery Pivots'!H11),'Bakery Pivots'!H11),"9","#"),"8","#"),"7","#"),"6","#"),"5","#"),"4","#"),"3","#"),"2","#"),"1","#"),"0","#"),"$",""),"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Pivots'!H11),_xlfn.FORMULATEXT('#_Bakery Pivots'!H11),'#_Bakery Pivots'!H11),"9","#"),"8","#"),"7","#"),"6","#"),"5","#"),"4","#"),"3","#"),"2","#"),"1","#"),"0","#"),"$",""),"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Pivots'!H11),_xlfn.FORMULATEXT('#_Bakery Pivots'!H11),'#_Bakery Pivots'!H11),"9","#"),"8","#"),"7","#"),"6","#"),"5","#"),"4","#"),"3","#"),"2","#"),"1","#"),"0","#"),"$","")," ",""),",","@"),"&gt;","@"),"&lt;","@"),"=","@"),")","@"),"(","@"),"^","@"),"/","@"),"+","@"),"*","@"),"-","@"),"@#","")))/2,TRUE,FALSE),"HardCodeMsg",IF(LEN(IF(_xlfn.ISFORMULA('Bakery Pivots'!H11),_xlfn.FORMULATEXT('Bakery Pivots'!H11),'Bakery Pivots'!H11))-LEN(SUBSTITUTE(IF(_xlfn.ISFORMULA('Bakery Pivots'!H11),_xlfn.FORMULATEXT('Bakery Pivots'!H11),'Bakery Pivots'!H11),"""",""))&gt;LEN(IF(_xlfn.ISFORMULA('#_Bakery Pivots'!H11),_xlfn.FORMULATEXT('#_Bakery Pivots'!H11),'#_Bakery Pivots'!H11))-LEN(SUBSTITUTE(IF(_xlfn.ISFORMULA('#_Bakery Pivots'!H11),_xlfn.FORMULATEXT('#_Bakery Pivots'!H11),'#_Bakery Pivots'!H11),"""","")),TRUE,FALSE),"HardQuoteMsg",IF(LEN(IF(_xlfn.ISFORMULA('Bakery Pivots'!H11),_xlfn.FORMULATEXT('Bakery Pivots'!H11),'Bakery Pivots'!H11))-LEN(SUBSTITUTE(IF(_xlfn.ISFORMULA('Bakery Pivots'!H11),_xlfn.FORMULATEXT('Bakery Pivots'!H11),'Bakery Pivots'!H11),"$",""))&lt;0.5*(LEN(IF(_xlfn.ISFORMULA('#_Bakery Pivots'!H11),_xlfn.FORMULATEXT('#_Bakery Pivots'!H11),'#_Bakery Pivots'!H11))-LEN(SUBSTITUTE(IF(_xlfn.ISFORMULA('#_Bakery Pivots'!H11),_xlfn.FORMULATEXT('#_Bakery Pivots'!H11),'#_Bakery Pivots'!H11),"$",""))),TRUE,FALSE),"MissingAbsMsg",TRUE,"PerfectMsg")</f>
        <v/>
      </c>
      <c r="I11" s="258">
        <v>0</v>
      </c>
      <c r="J11" s="259" t="str">
        <f ca="1">_xlfn.IFS(ISBLANK('Bakery Pivots'!J11),"",IF(NOT(ISNA('#_Bakery Pivots'!J11)),IF(ISNA('Bakery Pivots'!J11),TRUE,FALSE),FALSE),"StuNAMsg",IF(AND(ISNA('#_Bakery Pivots'!J11),ISNA('Bakery Pivots'!J11)),TRUE,FALSE),"PerfectMsg",IF(NOT(ISERROR('#_Bakery Pivots'!J11)),IF(ISERROR('Bakery Pivots'!J11),TRUE,FALSE),FALSE),"StuErrorMsg",IF(TYPE('#_Bakery Pivots'!J11)&lt;&gt;TYPE('Bakery Pivots'!J11),TRUE,FALSE),"WrongTypeMsg",IF(_xlfn.ISFORMULA('#_Bakery Pivots'!J11),IF(NOT(_xlfn.ISFORMULA('Bakery Pivots'!J11)),TRUE),FALSE),"MissingFormulaMsg",IF(NOT(AND(ISNUMBER(FIND("[",_xlfn.FORMULATEXT('#_Bakery Pivots'!J11))),ISNUMBER(FIND("!",_xlfn.FORMULATEXT('#_Bakery Pivots'!J11))))),AND(ISNUMBER(FIND("[",_xlfn.FORMULATEXT('Bakery Pivots'!J11))),ISNUMBER(FIND("!",_xlfn.FORMULATEXT('Bakery Pivots'!J11)))),FALSE),"ExternalRefsMsg",IF(ISNUMBER('#_Bakery Pivots'!J11),IF(ABS('#_Bakery Pivots'!J11-'Bakery Pivots'!J11)&gt;0.00001,TRUE,FALSE),IF('#_Bakery Pivots'!J11&lt;&gt;'Bakery Pivots'!J11,TRUE,FALSE)),IF(ISNUMBER('#_Bakery Pivots'!J11),IF('#_Bakery Pivots'!J11&gt;'Bakery Pivots'!J11,"TooLow","TooHigh"),"WrongAnswer"),NOT(_xlfn.ISFORMULA('#_Bakery Pivots'!J11)),"PerfectMsg",IF((LEN(SUBSTITUTE(SUBSTITUTE(SUBSTITUTE(SUBSTITUTE(SUBSTITUTE(SUBSTITUTE(SUBSTITUTE(SUBSTITUTE(SUBSTITUTE(SUBSTITUTE(SUBSTITUTE(SUBSTITUTE(SUBSTITUTE(SUBSTITUTE(SUBSTITUTE(SUBSTITUTE(SUBSTITUTE(SUBSTITUTE(SUBSTITUTE(SUBSTITUTE(SUBSTITUTE(SUBSTITUTE(SUBSTITUTE(IF(_xlfn.ISFORMULA('Bakery Pivots'!J11),_xlfn.FORMULATEXT('Bakery Pivots'!J11),'Bakery Pivots'!J11),"9","#"),"8","#"),"7","#"),"6","#"),"5","#"),"4","#"),"3","#"),"2","#"),"1","#"),"0","#"),"$",""),"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Pivots'!J11),_xlfn.FORMULATEXT('Bakery Pivots'!J11),'Bakery Pivots'!J11),"9","#"),"8","#"),"7","#"),"6","#"),"5","#"),"4","#"),"3","#"),"2","#"),"1","#"),"0","#"),"$",""),"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Pivots'!J11),_xlfn.FORMULATEXT('#_Bakery Pivots'!J11),'#_Bakery Pivots'!J11),"9","#"),"8","#"),"7","#"),"6","#"),"5","#"),"4","#"),"3","#"),"2","#"),"1","#"),"0","#"),"$",""),"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Pivots'!J11),_xlfn.FORMULATEXT('#_Bakery Pivots'!J11),'#_Bakery Pivots'!J11),"9","#"),"8","#"),"7","#"),"6","#"),"5","#"),"4","#"),"3","#"),"2","#"),"1","#"),"0","#"),"$","")," ",""),",","@"),"&gt;","@"),"&lt;","@"),"=","@"),")","@"),"(","@"),"^","@"),"/","@"),"+","@"),"*","@"),"-","@"),"@#","")))/2,TRUE,FALSE),"HardCodeMsg",IF(LEN(IF(_xlfn.ISFORMULA('Bakery Pivots'!J11),_xlfn.FORMULATEXT('Bakery Pivots'!J11),'Bakery Pivots'!J11))-LEN(SUBSTITUTE(IF(_xlfn.ISFORMULA('Bakery Pivots'!J11),_xlfn.FORMULATEXT('Bakery Pivots'!J11),'Bakery Pivots'!J11),"""",""))&gt;LEN(IF(_xlfn.ISFORMULA('#_Bakery Pivots'!J11),_xlfn.FORMULATEXT('#_Bakery Pivots'!J11),'#_Bakery Pivots'!J11))-LEN(SUBSTITUTE(IF(_xlfn.ISFORMULA('#_Bakery Pivots'!J11),_xlfn.FORMULATEXT('#_Bakery Pivots'!J11),'#_Bakery Pivots'!J11),"""","")),TRUE,FALSE),"HardQuoteMsg",IF(LEN(IF(_xlfn.ISFORMULA('Bakery Pivots'!J11),_xlfn.FORMULATEXT('Bakery Pivots'!J11),'Bakery Pivots'!J11))-LEN(SUBSTITUTE(IF(_xlfn.ISFORMULA('Bakery Pivots'!J11),_xlfn.FORMULATEXT('Bakery Pivots'!J11),'Bakery Pivots'!J11),"$",""))&lt;0.5*(LEN(IF(_xlfn.ISFORMULA('#_Bakery Pivots'!J11),_xlfn.FORMULATEXT('#_Bakery Pivots'!J11),'#_Bakery Pivots'!J11))-LEN(SUBSTITUTE(IF(_xlfn.ISFORMULA('#_Bakery Pivots'!J11),_xlfn.FORMULATEXT('#_Bakery Pivots'!J11),'#_Bakery Pivots'!J11),"$",""))),TRUE,FALSE),"MissingAbsMsg",TRUE,"PerfectMsg")</f>
        <v/>
      </c>
      <c r="M11" s="209">
        <v>0</v>
      </c>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row>
    <row r="12" spans="1:40" x14ac:dyDescent="0.15">
      <c r="B12" s="171">
        <v>0</v>
      </c>
      <c r="C12" s="170">
        <v>0</v>
      </c>
      <c r="D12" s="170">
        <v>0</v>
      </c>
      <c r="E12" s="170">
        <v>0</v>
      </c>
      <c r="F12" s="170">
        <v>0</v>
      </c>
      <c r="G12" s="258">
        <v>0</v>
      </c>
      <c r="H12" s="259" t="str">
        <f ca="1">_xlfn.IFS(ISBLANK('Bakery Pivots'!H12),"",IF(NOT(ISNA('#_Bakery Pivots'!H12)),IF(ISNA('Bakery Pivots'!H12),TRUE,FALSE),FALSE),"StuNAMsg",IF(AND(ISNA('#_Bakery Pivots'!H12),ISNA('Bakery Pivots'!H12)),TRUE,FALSE),"PerfectMsg",IF(NOT(ISERROR('#_Bakery Pivots'!H12)),IF(ISERROR('Bakery Pivots'!H12),TRUE,FALSE),FALSE),"StuErrorMsg",IF(TYPE('#_Bakery Pivots'!H12)&lt;&gt;TYPE('Bakery Pivots'!H12),TRUE,FALSE),"WrongTypeMsg",IF(_xlfn.ISFORMULA('#_Bakery Pivots'!H12),IF(NOT(_xlfn.ISFORMULA('Bakery Pivots'!H12)),TRUE),FALSE),"MissingFormulaMsg",IF(NOT(AND(ISNUMBER(FIND("[",_xlfn.FORMULATEXT('#_Bakery Pivots'!H12))),ISNUMBER(FIND("!",_xlfn.FORMULATEXT('#_Bakery Pivots'!H12))))),AND(ISNUMBER(FIND("[",_xlfn.FORMULATEXT('Bakery Pivots'!H12))),ISNUMBER(FIND("!",_xlfn.FORMULATEXT('Bakery Pivots'!H12)))),FALSE),"ExternalRefsMsg",IF(ISNUMBER('#_Bakery Pivots'!H12),IF(ABS('#_Bakery Pivots'!H12-'Bakery Pivots'!H12)&gt;0.00001,TRUE,FALSE),IF('#_Bakery Pivots'!H12&lt;&gt;'Bakery Pivots'!H12,TRUE,FALSE)),IF(ISNUMBER('#_Bakery Pivots'!H12),IF('#_Bakery Pivots'!H12&gt;'Bakery Pivots'!H12,"TooLow","TooHigh"),"WrongAnswer"),NOT(_xlfn.ISFORMULA('#_Bakery Pivots'!H12)),"PerfectMsg",IF((LEN(SUBSTITUTE(SUBSTITUTE(SUBSTITUTE(SUBSTITUTE(SUBSTITUTE(SUBSTITUTE(SUBSTITUTE(SUBSTITUTE(SUBSTITUTE(SUBSTITUTE(SUBSTITUTE(SUBSTITUTE(SUBSTITUTE(SUBSTITUTE(SUBSTITUTE(SUBSTITUTE(SUBSTITUTE(SUBSTITUTE(SUBSTITUTE(SUBSTITUTE(SUBSTITUTE(SUBSTITUTE(SUBSTITUTE(IF(_xlfn.ISFORMULA('Bakery Pivots'!H12),_xlfn.FORMULATEXT('Bakery Pivots'!H12),'Bakery Pivots'!H12),"9","#"),"8","#"),"7","#"),"6","#"),"5","#"),"4","#"),"3","#"),"2","#"),"1","#"),"0","#"),"$",""),"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Pivots'!H12),_xlfn.FORMULATEXT('Bakery Pivots'!H12),'Bakery Pivots'!H12),"9","#"),"8","#"),"7","#"),"6","#"),"5","#"),"4","#"),"3","#"),"2","#"),"1","#"),"0","#"),"$",""),"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Pivots'!H12),_xlfn.FORMULATEXT('#_Bakery Pivots'!H12),'#_Bakery Pivots'!H12),"9","#"),"8","#"),"7","#"),"6","#"),"5","#"),"4","#"),"3","#"),"2","#"),"1","#"),"0","#"),"$",""),"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Pivots'!H12),_xlfn.FORMULATEXT('#_Bakery Pivots'!H12),'#_Bakery Pivots'!H12),"9","#"),"8","#"),"7","#"),"6","#"),"5","#"),"4","#"),"3","#"),"2","#"),"1","#"),"0","#"),"$","")," ",""),",","@"),"&gt;","@"),"&lt;","@"),"=","@"),")","@"),"(","@"),"^","@"),"/","@"),"+","@"),"*","@"),"-","@"),"@#","")))/2,TRUE,FALSE),"HardCodeMsg",IF(LEN(IF(_xlfn.ISFORMULA('Bakery Pivots'!H12),_xlfn.FORMULATEXT('Bakery Pivots'!H12),'Bakery Pivots'!H12))-LEN(SUBSTITUTE(IF(_xlfn.ISFORMULA('Bakery Pivots'!H12),_xlfn.FORMULATEXT('Bakery Pivots'!H12),'Bakery Pivots'!H12),"""",""))&gt;LEN(IF(_xlfn.ISFORMULA('#_Bakery Pivots'!H12),_xlfn.FORMULATEXT('#_Bakery Pivots'!H12),'#_Bakery Pivots'!H12))-LEN(SUBSTITUTE(IF(_xlfn.ISFORMULA('#_Bakery Pivots'!H12),_xlfn.FORMULATEXT('#_Bakery Pivots'!H12),'#_Bakery Pivots'!H12),"""","")),TRUE,FALSE),"HardQuoteMsg",IF(LEN(IF(_xlfn.ISFORMULA('Bakery Pivots'!H12),_xlfn.FORMULATEXT('Bakery Pivots'!H12),'Bakery Pivots'!H12))-LEN(SUBSTITUTE(IF(_xlfn.ISFORMULA('Bakery Pivots'!H12),_xlfn.FORMULATEXT('Bakery Pivots'!H12),'Bakery Pivots'!H12),"$",""))&lt;0.5*(LEN(IF(_xlfn.ISFORMULA('#_Bakery Pivots'!H12),_xlfn.FORMULATEXT('#_Bakery Pivots'!H12),'#_Bakery Pivots'!H12))-LEN(SUBSTITUTE(IF(_xlfn.ISFORMULA('#_Bakery Pivots'!H12),_xlfn.FORMULATEXT('#_Bakery Pivots'!H12),'#_Bakery Pivots'!H12),"$",""))),TRUE,FALSE),"MissingAbsMsg",TRUE,"PerfectMsg")</f>
        <v/>
      </c>
      <c r="I12" s="258">
        <v>0</v>
      </c>
      <c r="J12" s="259" t="str">
        <f ca="1">_xlfn.IFS(ISBLANK('Bakery Pivots'!J12),"",IF(NOT(ISNA('#_Bakery Pivots'!J12)),IF(ISNA('Bakery Pivots'!J12),TRUE,FALSE),FALSE),"StuNAMsg",IF(AND(ISNA('#_Bakery Pivots'!J12),ISNA('Bakery Pivots'!J12)),TRUE,FALSE),"PerfectMsg",IF(NOT(ISERROR('#_Bakery Pivots'!J12)),IF(ISERROR('Bakery Pivots'!J12),TRUE,FALSE),FALSE),"StuErrorMsg",IF(TYPE('#_Bakery Pivots'!J12)&lt;&gt;TYPE('Bakery Pivots'!J12),TRUE,FALSE),"WrongTypeMsg",IF(_xlfn.ISFORMULA('#_Bakery Pivots'!J12),IF(NOT(_xlfn.ISFORMULA('Bakery Pivots'!J12)),TRUE),FALSE),"MissingFormulaMsg",IF(NOT(AND(ISNUMBER(FIND("[",_xlfn.FORMULATEXT('#_Bakery Pivots'!J12))),ISNUMBER(FIND("!",_xlfn.FORMULATEXT('#_Bakery Pivots'!J12))))),AND(ISNUMBER(FIND("[",_xlfn.FORMULATEXT('Bakery Pivots'!J12))),ISNUMBER(FIND("!",_xlfn.FORMULATEXT('Bakery Pivots'!J12)))),FALSE),"ExternalRefsMsg",IF(ISNUMBER('#_Bakery Pivots'!J12),IF(ABS('#_Bakery Pivots'!J12-'Bakery Pivots'!J12)&gt;0.00001,TRUE,FALSE),IF('#_Bakery Pivots'!J12&lt;&gt;'Bakery Pivots'!J12,TRUE,FALSE)),IF(ISNUMBER('#_Bakery Pivots'!J12),IF('#_Bakery Pivots'!J12&gt;'Bakery Pivots'!J12,"TooLow","TooHigh"),"WrongAnswer"),NOT(_xlfn.ISFORMULA('#_Bakery Pivots'!J12)),"PerfectMsg",IF((LEN(SUBSTITUTE(SUBSTITUTE(SUBSTITUTE(SUBSTITUTE(SUBSTITUTE(SUBSTITUTE(SUBSTITUTE(SUBSTITUTE(SUBSTITUTE(SUBSTITUTE(SUBSTITUTE(SUBSTITUTE(SUBSTITUTE(SUBSTITUTE(SUBSTITUTE(SUBSTITUTE(SUBSTITUTE(SUBSTITUTE(SUBSTITUTE(SUBSTITUTE(SUBSTITUTE(SUBSTITUTE(SUBSTITUTE(IF(_xlfn.ISFORMULA('Bakery Pivots'!J12),_xlfn.FORMULATEXT('Bakery Pivots'!J12),'Bakery Pivots'!J12),"9","#"),"8","#"),"7","#"),"6","#"),"5","#"),"4","#"),"3","#"),"2","#"),"1","#"),"0","#"),"$",""),"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Pivots'!J12),_xlfn.FORMULATEXT('Bakery Pivots'!J12),'Bakery Pivots'!J12),"9","#"),"8","#"),"7","#"),"6","#"),"5","#"),"4","#"),"3","#"),"2","#"),"1","#"),"0","#"),"$",""),"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Pivots'!J12),_xlfn.FORMULATEXT('#_Bakery Pivots'!J12),'#_Bakery Pivots'!J12),"9","#"),"8","#"),"7","#"),"6","#"),"5","#"),"4","#"),"3","#"),"2","#"),"1","#"),"0","#"),"$",""),"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Pivots'!J12),_xlfn.FORMULATEXT('#_Bakery Pivots'!J12),'#_Bakery Pivots'!J12),"9","#"),"8","#"),"7","#"),"6","#"),"5","#"),"4","#"),"3","#"),"2","#"),"1","#"),"0","#"),"$","")," ",""),",","@"),"&gt;","@"),"&lt;","@"),"=","@"),")","@"),"(","@"),"^","@"),"/","@"),"+","@"),"*","@"),"-","@"),"@#","")))/2,TRUE,FALSE),"HardCodeMsg",IF(LEN(IF(_xlfn.ISFORMULA('Bakery Pivots'!J12),_xlfn.FORMULATEXT('Bakery Pivots'!J12),'Bakery Pivots'!J12))-LEN(SUBSTITUTE(IF(_xlfn.ISFORMULA('Bakery Pivots'!J12),_xlfn.FORMULATEXT('Bakery Pivots'!J12),'Bakery Pivots'!J12),"""",""))&gt;LEN(IF(_xlfn.ISFORMULA('#_Bakery Pivots'!J12),_xlfn.FORMULATEXT('#_Bakery Pivots'!J12),'#_Bakery Pivots'!J12))-LEN(SUBSTITUTE(IF(_xlfn.ISFORMULA('#_Bakery Pivots'!J12),_xlfn.FORMULATEXT('#_Bakery Pivots'!J12),'#_Bakery Pivots'!J12),"""","")),TRUE,FALSE),"HardQuoteMsg",IF(LEN(IF(_xlfn.ISFORMULA('Bakery Pivots'!J12),_xlfn.FORMULATEXT('Bakery Pivots'!J12),'Bakery Pivots'!J12))-LEN(SUBSTITUTE(IF(_xlfn.ISFORMULA('Bakery Pivots'!J12),_xlfn.FORMULATEXT('Bakery Pivots'!J12),'Bakery Pivots'!J12),"$",""))&lt;0.5*(LEN(IF(_xlfn.ISFORMULA('#_Bakery Pivots'!J12),_xlfn.FORMULATEXT('#_Bakery Pivots'!J12),'#_Bakery Pivots'!J12))-LEN(SUBSTITUTE(IF(_xlfn.ISFORMULA('#_Bakery Pivots'!J12),_xlfn.FORMULATEXT('#_Bakery Pivots'!J12),'#_Bakery Pivots'!J12),"$",""))),TRUE,FALSE),"MissingAbsMsg",TRUE,"PerfectMsg")</f>
        <v/>
      </c>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row>
    <row r="13" spans="1:40" x14ac:dyDescent="0.15">
      <c r="B13" s="171">
        <v>0</v>
      </c>
      <c r="C13" s="170">
        <v>0</v>
      </c>
      <c r="D13" s="170">
        <v>0</v>
      </c>
      <c r="E13" s="170">
        <v>0</v>
      </c>
      <c r="F13" s="170">
        <v>0</v>
      </c>
      <c r="G13" s="258">
        <v>0</v>
      </c>
      <c r="H13" s="259" t="str">
        <f ca="1">_xlfn.IFS(ISBLANK('Bakery Pivots'!H13),"",IF(NOT(ISNA('#_Bakery Pivots'!H13)),IF(ISNA('Bakery Pivots'!H13),TRUE,FALSE),FALSE),"StuNAMsg",IF(AND(ISNA('#_Bakery Pivots'!H13),ISNA('Bakery Pivots'!H13)),TRUE,FALSE),"PerfectMsg",IF(NOT(ISERROR('#_Bakery Pivots'!H13)),IF(ISERROR('Bakery Pivots'!H13),TRUE,FALSE),FALSE),"StuErrorMsg",IF(TYPE('#_Bakery Pivots'!H13)&lt;&gt;TYPE('Bakery Pivots'!H13),TRUE,FALSE),"WrongTypeMsg",IF(_xlfn.ISFORMULA('#_Bakery Pivots'!H13),IF(NOT(_xlfn.ISFORMULA('Bakery Pivots'!H13)),TRUE),FALSE),"MissingFormulaMsg",IF(NOT(AND(ISNUMBER(FIND("[",_xlfn.FORMULATEXT('#_Bakery Pivots'!H13))),ISNUMBER(FIND("!",_xlfn.FORMULATEXT('#_Bakery Pivots'!H13))))),AND(ISNUMBER(FIND("[",_xlfn.FORMULATEXT('Bakery Pivots'!H13))),ISNUMBER(FIND("!",_xlfn.FORMULATEXT('Bakery Pivots'!H13)))),FALSE),"ExternalRefsMsg",IF(ISNUMBER('#_Bakery Pivots'!H13),IF(ABS('#_Bakery Pivots'!H13-'Bakery Pivots'!H13)&gt;0.00001,TRUE,FALSE),IF('#_Bakery Pivots'!H13&lt;&gt;'Bakery Pivots'!H13,TRUE,FALSE)),IF(ISNUMBER('#_Bakery Pivots'!H13),IF('#_Bakery Pivots'!H13&gt;'Bakery Pivots'!H13,"TooLow","TooHigh"),"WrongAnswer"),NOT(_xlfn.ISFORMULA('#_Bakery Pivots'!H13)),"PerfectMsg",IF((LEN(SUBSTITUTE(SUBSTITUTE(SUBSTITUTE(SUBSTITUTE(SUBSTITUTE(SUBSTITUTE(SUBSTITUTE(SUBSTITUTE(SUBSTITUTE(SUBSTITUTE(SUBSTITUTE(SUBSTITUTE(SUBSTITUTE(SUBSTITUTE(SUBSTITUTE(SUBSTITUTE(SUBSTITUTE(SUBSTITUTE(SUBSTITUTE(SUBSTITUTE(SUBSTITUTE(SUBSTITUTE(SUBSTITUTE(IF(_xlfn.ISFORMULA('Bakery Pivots'!H13),_xlfn.FORMULATEXT('Bakery Pivots'!H13),'Bakery Pivots'!H13),"9","#"),"8","#"),"7","#"),"6","#"),"5","#"),"4","#"),"3","#"),"2","#"),"1","#"),"0","#"),"$",""),"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Pivots'!H13),_xlfn.FORMULATEXT('Bakery Pivots'!H13),'Bakery Pivots'!H13),"9","#"),"8","#"),"7","#"),"6","#"),"5","#"),"4","#"),"3","#"),"2","#"),"1","#"),"0","#"),"$",""),"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Pivots'!H13),_xlfn.FORMULATEXT('#_Bakery Pivots'!H13),'#_Bakery Pivots'!H13),"9","#"),"8","#"),"7","#"),"6","#"),"5","#"),"4","#"),"3","#"),"2","#"),"1","#"),"0","#"),"$",""),"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Pivots'!H13),_xlfn.FORMULATEXT('#_Bakery Pivots'!H13),'#_Bakery Pivots'!H13),"9","#"),"8","#"),"7","#"),"6","#"),"5","#"),"4","#"),"3","#"),"2","#"),"1","#"),"0","#"),"$","")," ",""),",","@"),"&gt;","@"),"&lt;","@"),"=","@"),")","@"),"(","@"),"^","@"),"/","@"),"+","@"),"*","@"),"-","@"),"@#","")))/2,TRUE,FALSE),"HardCodeMsg",IF(LEN(IF(_xlfn.ISFORMULA('Bakery Pivots'!H13),_xlfn.FORMULATEXT('Bakery Pivots'!H13),'Bakery Pivots'!H13))-LEN(SUBSTITUTE(IF(_xlfn.ISFORMULA('Bakery Pivots'!H13),_xlfn.FORMULATEXT('Bakery Pivots'!H13),'Bakery Pivots'!H13),"""",""))&gt;LEN(IF(_xlfn.ISFORMULA('#_Bakery Pivots'!H13),_xlfn.FORMULATEXT('#_Bakery Pivots'!H13),'#_Bakery Pivots'!H13))-LEN(SUBSTITUTE(IF(_xlfn.ISFORMULA('#_Bakery Pivots'!H13),_xlfn.FORMULATEXT('#_Bakery Pivots'!H13),'#_Bakery Pivots'!H13),"""","")),TRUE,FALSE),"HardQuoteMsg",IF(LEN(IF(_xlfn.ISFORMULA('Bakery Pivots'!H13),_xlfn.FORMULATEXT('Bakery Pivots'!H13),'Bakery Pivots'!H13))-LEN(SUBSTITUTE(IF(_xlfn.ISFORMULA('Bakery Pivots'!H13),_xlfn.FORMULATEXT('Bakery Pivots'!H13),'Bakery Pivots'!H13),"$",""))&lt;0.5*(LEN(IF(_xlfn.ISFORMULA('#_Bakery Pivots'!H13),_xlfn.FORMULATEXT('#_Bakery Pivots'!H13),'#_Bakery Pivots'!H13))-LEN(SUBSTITUTE(IF(_xlfn.ISFORMULA('#_Bakery Pivots'!H13),_xlfn.FORMULATEXT('#_Bakery Pivots'!H13),'#_Bakery Pivots'!H13),"$",""))),TRUE,FALSE),"MissingAbsMsg",TRUE,"PerfectMsg")</f>
        <v/>
      </c>
      <c r="I13" s="258">
        <v>0</v>
      </c>
      <c r="J13" s="259" t="str">
        <f ca="1">_xlfn.IFS(ISBLANK('Bakery Pivots'!J13),"",IF(NOT(ISNA('#_Bakery Pivots'!J13)),IF(ISNA('Bakery Pivots'!J13),TRUE,FALSE),FALSE),"StuNAMsg",IF(AND(ISNA('#_Bakery Pivots'!J13),ISNA('Bakery Pivots'!J13)),TRUE,FALSE),"PerfectMsg",IF(NOT(ISERROR('#_Bakery Pivots'!J13)),IF(ISERROR('Bakery Pivots'!J13),TRUE,FALSE),FALSE),"StuErrorMsg",IF(TYPE('#_Bakery Pivots'!J13)&lt;&gt;TYPE('Bakery Pivots'!J13),TRUE,FALSE),"WrongTypeMsg",IF(_xlfn.ISFORMULA('#_Bakery Pivots'!J13),IF(NOT(_xlfn.ISFORMULA('Bakery Pivots'!J13)),TRUE),FALSE),"MissingFormulaMsg",IF(NOT(AND(ISNUMBER(FIND("[",_xlfn.FORMULATEXT('#_Bakery Pivots'!J13))),ISNUMBER(FIND("!",_xlfn.FORMULATEXT('#_Bakery Pivots'!J13))))),AND(ISNUMBER(FIND("[",_xlfn.FORMULATEXT('Bakery Pivots'!J13))),ISNUMBER(FIND("!",_xlfn.FORMULATEXT('Bakery Pivots'!J13)))),FALSE),"ExternalRefsMsg",IF(ISNUMBER('#_Bakery Pivots'!J13),IF(ABS('#_Bakery Pivots'!J13-'Bakery Pivots'!J13)&gt;0.00001,TRUE,FALSE),IF('#_Bakery Pivots'!J13&lt;&gt;'Bakery Pivots'!J13,TRUE,FALSE)),IF(ISNUMBER('#_Bakery Pivots'!J13),IF('#_Bakery Pivots'!J13&gt;'Bakery Pivots'!J13,"TooLow","TooHigh"),"WrongAnswer"),NOT(_xlfn.ISFORMULA('#_Bakery Pivots'!J13)),"PerfectMsg",IF((LEN(SUBSTITUTE(SUBSTITUTE(SUBSTITUTE(SUBSTITUTE(SUBSTITUTE(SUBSTITUTE(SUBSTITUTE(SUBSTITUTE(SUBSTITUTE(SUBSTITUTE(SUBSTITUTE(SUBSTITUTE(SUBSTITUTE(SUBSTITUTE(SUBSTITUTE(SUBSTITUTE(SUBSTITUTE(SUBSTITUTE(SUBSTITUTE(SUBSTITUTE(SUBSTITUTE(SUBSTITUTE(SUBSTITUTE(IF(_xlfn.ISFORMULA('Bakery Pivots'!J13),_xlfn.FORMULATEXT('Bakery Pivots'!J13),'Bakery Pivots'!J13),"9","#"),"8","#"),"7","#"),"6","#"),"5","#"),"4","#"),"3","#"),"2","#"),"1","#"),"0","#"),"$",""),"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Pivots'!J13),_xlfn.FORMULATEXT('Bakery Pivots'!J13),'Bakery Pivots'!J13),"9","#"),"8","#"),"7","#"),"6","#"),"5","#"),"4","#"),"3","#"),"2","#"),"1","#"),"0","#"),"$",""),"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Pivots'!J13),_xlfn.FORMULATEXT('#_Bakery Pivots'!J13),'#_Bakery Pivots'!J13),"9","#"),"8","#"),"7","#"),"6","#"),"5","#"),"4","#"),"3","#"),"2","#"),"1","#"),"0","#"),"$",""),"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Pivots'!J13),_xlfn.FORMULATEXT('#_Bakery Pivots'!J13),'#_Bakery Pivots'!J13),"9","#"),"8","#"),"7","#"),"6","#"),"5","#"),"4","#"),"3","#"),"2","#"),"1","#"),"0","#"),"$","")," ",""),",","@"),"&gt;","@"),"&lt;","@"),"=","@"),")","@"),"(","@"),"^","@"),"/","@"),"+","@"),"*","@"),"-","@"),"@#","")))/2,TRUE,FALSE),"HardCodeMsg",IF(LEN(IF(_xlfn.ISFORMULA('Bakery Pivots'!J13),_xlfn.FORMULATEXT('Bakery Pivots'!J13),'Bakery Pivots'!J13))-LEN(SUBSTITUTE(IF(_xlfn.ISFORMULA('Bakery Pivots'!J13),_xlfn.FORMULATEXT('Bakery Pivots'!J13),'Bakery Pivots'!J13),"""",""))&gt;LEN(IF(_xlfn.ISFORMULA('#_Bakery Pivots'!J13),_xlfn.FORMULATEXT('#_Bakery Pivots'!J13),'#_Bakery Pivots'!J13))-LEN(SUBSTITUTE(IF(_xlfn.ISFORMULA('#_Bakery Pivots'!J13),_xlfn.FORMULATEXT('#_Bakery Pivots'!J13),'#_Bakery Pivots'!J13),"""","")),TRUE,FALSE),"HardQuoteMsg",IF(LEN(IF(_xlfn.ISFORMULA('Bakery Pivots'!J13),_xlfn.FORMULATEXT('Bakery Pivots'!J13),'Bakery Pivots'!J13))-LEN(SUBSTITUTE(IF(_xlfn.ISFORMULA('Bakery Pivots'!J13),_xlfn.FORMULATEXT('Bakery Pivots'!J13),'Bakery Pivots'!J13),"$",""))&lt;0.5*(LEN(IF(_xlfn.ISFORMULA('#_Bakery Pivots'!J13),_xlfn.FORMULATEXT('#_Bakery Pivots'!J13),'#_Bakery Pivots'!J13))-LEN(SUBSTITUTE(IF(_xlfn.ISFORMULA('#_Bakery Pivots'!J13),_xlfn.FORMULATEXT('#_Bakery Pivots'!J13),'#_Bakery Pivots'!J13),"$",""))),TRUE,FALSE),"MissingAbsMsg",TRUE,"PerfectMsg")</f>
        <v/>
      </c>
      <c r="M13" s="176"/>
      <c r="N13" s="176"/>
      <c r="O13" s="176"/>
    </row>
    <row r="14" spans="1:40" x14ac:dyDescent="0.15">
      <c r="B14" s="171">
        <v>0</v>
      </c>
      <c r="C14" s="170">
        <v>0</v>
      </c>
      <c r="D14" s="170">
        <v>0</v>
      </c>
      <c r="E14" s="170">
        <v>0</v>
      </c>
      <c r="F14" s="170">
        <v>0</v>
      </c>
      <c r="G14" s="258">
        <v>0</v>
      </c>
      <c r="H14" s="259" t="str">
        <f ca="1">_xlfn.IFS(ISBLANK('Bakery Pivots'!H14),"",IF(NOT(ISNA('#_Bakery Pivots'!H14)),IF(ISNA('Bakery Pivots'!H14),TRUE,FALSE),FALSE),"StuNAMsg",IF(AND(ISNA('#_Bakery Pivots'!H14),ISNA('Bakery Pivots'!H14)),TRUE,FALSE),"PerfectMsg",IF(NOT(ISERROR('#_Bakery Pivots'!H14)),IF(ISERROR('Bakery Pivots'!H14),TRUE,FALSE),FALSE),"StuErrorMsg",IF(TYPE('#_Bakery Pivots'!H14)&lt;&gt;TYPE('Bakery Pivots'!H14),TRUE,FALSE),"WrongTypeMsg",IF(_xlfn.ISFORMULA('#_Bakery Pivots'!H14),IF(NOT(_xlfn.ISFORMULA('Bakery Pivots'!H14)),TRUE),FALSE),"MissingFormulaMsg",IF(NOT(AND(ISNUMBER(FIND("[",_xlfn.FORMULATEXT('#_Bakery Pivots'!H14))),ISNUMBER(FIND("!",_xlfn.FORMULATEXT('#_Bakery Pivots'!H14))))),AND(ISNUMBER(FIND("[",_xlfn.FORMULATEXT('Bakery Pivots'!H14))),ISNUMBER(FIND("!",_xlfn.FORMULATEXT('Bakery Pivots'!H14)))),FALSE),"ExternalRefsMsg",IF(ISNUMBER('#_Bakery Pivots'!H14),IF(ABS('#_Bakery Pivots'!H14-'Bakery Pivots'!H14)&gt;0.00001,TRUE,FALSE),IF('#_Bakery Pivots'!H14&lt;&gt;'Bakery Pivots'!H14,TRUE,FALSE)),IF(ISNUMBER('#_Bakery Pivots'!H14),IF('#_Bakery Pivots'!H14&gt;'Bakery Pivots'!H14,"TooLow","TooHigh"),"WrongAnswer"),NOT(_xlfn.ISFORMULA('#_Bakery Pivots'!H14)),"PerfectMsg",IF((LEN(SUBSTITUTE(SUBSTITUTE(SUBSTITUTE(SUBSTITUTE(SUBSTITUTE(SUBSTITUTE(SUBSTITUTE(SUBSTITUTE(SUBSTITUTE(SUBSTITUTE(SUBSTITUTE(SUBSTITUTE(SUBSTITUTE(SUBSTITUTE(SUBSTITUTE(SUBSTITUTE(SUBSTITUTE(SUBSTITUTE(SUBSTITUTE(SUBSTITUTE(SUBSTITUTE(SUBSTITUTE(SUBSTITUTE(IF(_xlfn.ISFORMULA('Bakery Pivots'!H14),_xlfn.FORMULATEXT('Bakery Pivots'!H14),'Bakery Pivots'!H14),"9","#"),"8","#"),"7","#"),"6","#"),"5","#"),"4","#"),"3","#"),"2","#"),"1","#"),"0","#"),"$",""),"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Pivots'!H14),_xlfn.FORMULATEXT('Bakery Pivots'!H14),'Bakery Pivots'!H14),"9","#"),"8","#"),"7","#"),"6","#"),"5","#"),"4","#"),"3","#"),"2","#"),"1","#"),"0","#"),"$",""),"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Pivots'!H14),_xlfn.FORMULATEXT('#_Bakery Pivots'!H14),'#_Bakery Pivots'!H14),"9","#"),"8","#"),"7","#"),"6","#"),"5","#"),"4","#"),"3","#"),"2","#"),"1","#"),"0","#"),"$",""),"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Pivots'!H14),_xlfn.FORMULATEXT('#_Bakery Pivots'!H14),'#_Bakery Pivots'!H14),"9","#"),"8","#"),"7","#"),"6","#"),"5","#"),"4","#"),"3","#"),"2","#"),"1","#"),"0","#"),"$","")," ",""),",","@"),"&gt;","@"),"&lt;","@"),"=","@"),")","@"),"(","@"),"^","@"),"/","@"),"+","@"),"*","@"),"-","@"),"@#","")))/2,TRUE,FALSE),"HardCodeMsg",IF(LEN(IF(_xlfn.ISFORMULA('Bakery Pivots'!H14),_xlfn.FORMULATEXT('Bakery Pivots'!H14),'Bakery Pivots'!H14))-LEN(SUBSTITUTE(IF(_xlfn.ISFORMULA('Bakery Pivots'!H14),_xlfn.FORMULATEXT('Bakery Pivots'!H14),'Bakery Pivots'!H14),"""",""))&gt;LEN(IF(_xlfn.ISFORMULA('#_Bakery Pivots'!H14),_xlfn.FORMULATEXT('#_Bakery Pivots'!H14),'#_Bakery Pivots'!H14))-LEN(SUBSTITUTE(IF(_xlfn.ISFORMULA('#_Bakery Pivots'!H14),_xlfn.FORMULATEXT('#_Bakery Pivots'!H14),'#_Bakery Pivots'!H14),"""","")),TRUE,FALSE),"HardQuoteMsg",IF(LEN(IF(_xlfn.ISFORMULA('Bakery Pivots'!H14),_xlfn.FORMULATEXT('Bakery Pivots'!H14),'Bakery Pivots'!H14))-LEN(SUBSTITUTE(IF(_xlfn.ISFORMULA('Bakery Pivots'!H14),_xlfn.FORMULATEXT('Bakery Pivots'!H14),'Bakery Pivots'!H14),"$",""))&lt;0.5*(LEN(IF(_xlfn.ISFORMULA('#_Bakery Pivots'!H14),_xlfn.FORMULATEXT('#_Bakery Pivots'!H14),'#_Bakery Pivots'!H14))-LEN(SUBSTITUTE(IF(_xlfn.ISFORMULA('#_Bakery Pivots'!H14),_xlfn.FORMULATEXT('#_Bakery Pivots'!H14),'#_Bakery Pivots'!H14),"$",""))),TRUE,FALSE),"MissingAbsMsg",TRUE,"PerfectMsg")</f>
        <v/>
      </c>
      <c r="I14" s="258">
        <v>0</v>
      </c>
      <c r="J14" s="259" t="str">
        <f ca="1">_xlfn.IFS(ISBLANK('Bakery Pivots'!J14),"",IF(NOT(ISNA('#_Bakery Pivots'!J14)),IF(ISNA('Bakery Pivots'!J14),TRUE,FALSE),FALSE),"StuNAMsg",IF(AND(ISNA('#_Bakery Pivots'!J14),ISNA('Bakery Pivots'!J14)),TRUE,FALSE),"PerfectMsg",IF(NOT(ISERROR('#_Bakery Pivots'!J14)),IF(ISERROR('Bakery Pivots'!J14),TRUE,FALSE),FALSE),"StuErrorMsg",IF(TYPE('#_Bakery Pivots'!J14)&lt;&gt;TYPE('Bakery Pivots'!J14),TRUE,FALSE),"WrongTypeMsg",IF(_xlfn.ISFORMULA('#_Bakery Pivots'!J14),IF(NOT(_xlfn.ISFORMULA('Bakery Pivots'!J14)),TRUE),FALSE),"MissingFormulaMsg",IF(NOT(AND(ISNUMBER(FIND("[",_xlfn.FORMULATEXT('#_Bakery Pivots'!J14))),ISNUMBER(FIND("!",_xlfn.FORMULATEXT('#_Bakery Pivots'!J14))))),AND(ISNUMBER(FIND("[",_xlfn.FORMULATEXT('Bakery Pivots'!J14))),ISNUMBER(FIND("!",_xlfn.FORMULATEXT('Bakery Pivots'!J14)))),FALSE),"ExternalRefsMsg",IF(ISNUMBER('#_Bakery Pivots'!J14),IF(ABS('#_Bakery Pivots'!J14-'Bakery Pivots'!J14)&gt;0.00001,TRUE,FALSE),IF('#_Bakery Pivots'!J14&lt;&gt;'Bakery Pivots'!J14,TRUE,FALSE)),IF(ISNUMBER('#_Bakery Pivots'!J14),IF('#_Bakery Pivots'!J14&gt;'Bakery Pivots'!J14,"TooLow","TooHigh"),"WrongAnswer"),NOT(_xlfn.ISFORMULA('#_Bakery Pivots'!J14)),"PerfectMsg",IF((LEN(SUBSTITUTE(SUBSTITUTE(SUBSTITUTE(SUBSTITUTE(SUBSTITUTE(SUBSTITUTE(SUBSTITUTE(SUBSTITUTE(SUBSTITUTE(SUBSTITUTE(SUBSTITUTE(SUBSTITUTE(SUBSTITUTE(SUBSTITUTE(SUBSTITUTE(SUBSTITUTE(SUBSTITUTE(SUBSTITUTE(SUBSTITUTE(SUBSTITUTE(SUBSTITUTE(SUBSTITUTE(SUBSTITUTE(IF(_xlfn.ISFORMULA('Bakery Pivots'!J14),_xlfn.FORMULATEXT('Bakery Pivots'!J14),'Bakery Pivots'!J14),"9","#"),"8","#"),"7","#"),"6","#"),"5","#"),"4","#"),"3","#"),"2","#"),"1","#"),"0","#"),"$",""),"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Pivots'!J14),_xlfn.FORMULATEXT('Bakery Pivots'!J14),'Bakery Pivots'!J14),"9","#"),"8","#"),"7","#"),"6","#"),"5","#"),"4","#"),"3","#"),"2","#"),"1","#"),"0","#"),"$",""),"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Pivots'!J14),_xlfn.FORMULATEXT('#_Bakery Pivots'!J14),'#_Bakery Pivots'!J14),"9","#"),"8","#"),"7","#"),"6","#"),"5","#"),"4","#"),"3","#"),"2","#"),"1","#"),"0","#"),"$",""),"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Pivots'!J14),_xlfn.FORMULATEXT('#_Bakery Pivots'!J14),'#_Bakery Pivots'!J14),"9","#"),"8","#"),"7","#"),"6","#"),"5","#"),"4","#"),"3","#"),"2","#"),"1","#"),"0","#"),"$","")," ",""),",","@"),"&gt;","@"),"&lt;","@"),"=","@"),")","@"),"(","@"),"^","@"),"/","@"),"+","@"),"*","@"),"-","@"),"@#","")))/2,TRUE,FALSE),"HardCodeMsg",IF(LEN(IF(_xlfn.ISFORMULA('Bakery Pivots'!J14),_xlfn.FORMULATEXT('Bakery Pivots'!J14),'Bakery Pivots'!J14))-LEN(SUBSTITUTE(IF(_xlfn.ISFORMULA('Bakery Pivots'!J14),_xlfn.FORMULATEXT('Bakery Pivots'!J14),'Bakery Pivots'!J14),"""",""))&gt;LEN(IF(_xlfn.ISFORMULA('#_Bakery Pivots'!J14),_xlfn.FORMULATEXT('#_Bakery Pivots'!J14),'#_Bakery Pivots'!J14))-LEN(SUBSTITUTE(IF(_xlfn.ISFORMULA('#_Bakery Pivots'!J14),_xlfn.FORMULATEXT('#_Bakery Pivots'!J14),'#_Bakery Pivots'!J14),"""","")),TRUE,FALSE),"HardQuoteMsg",IF(LEN(IF(_xlfn.ISFORMULA('Bakery Pivots'!J14),_xlfn.FORMULATEXT('Bakery Pivots'!J14),'Bakery Pivots'!J14))-LEN(SUBSTITUTE(IF(_xlfn.ISFORMULA('Bakery Pivots'!J14),_xlfn.FORMULATEXT('Bakery Pivots'!J14),'Bakery Pivots'!J14),"$",""))&lt;0.5*(LEN(IF(_xlfn.ISFORMULA('#_Bakery Pivots'!J14),_xlfn.FORMULATEXT('#_Bakery Pivots'!J14),'#_Bakery Pivots'!J14))-LEN(SUBSTITUTE(IF(_xlfn.ISFORMULA('#_Bakery Pivots'!J14),_xlfn.FORMULATEXT('#_Bakery Pivots'!J14),'#_Bakery Pivots'!J14),"$",""))),TRUE,FALSE),"MissingAbsMsg",TRUE,"PerfectMsg")</f>
        <v/>
      </c>
      <c r="M14" s="165">
        <v>0</v>
      </c>
      <c r="N14" s="165">
        <v>0</v>
      </c>
      <c r="O14" s="165">
        <v>0</v>
      </c>
      <c r="R14" s="165">
        <v>0</v>
      </c>
      <c r="S14" s="165">
        <v>0</v>
      </c>
      <c r="T14" s="165">
        <v>0</v>
      </c>
    </row>
    <row r="15" spans="1:40" x14ac:dyDescent="0.15">
      <c r="B15" s="171">
        <v>0</v>
      </c>
      <c r="C15" s="170">
        <v>0</v>
      </c>
      <c r="D15" s="170">
        <v>0</v>
      </c>
      <c r="E15" s="170">
        <v>0</v>
      </c>
      <c r="F15" s="170">
        <v>0</v>
      </c>
      <c r="G15" s="258">
        <v>0</v>
      </c>
      <c r="H15" s="259" t="str">
        <f ca="1">_xlfn.IFS(ISBLANK('Bakery Pivots'!H15),"",IF(NOT(ISNA('#_Bakery Pivots'!H15)),IF(ISNA('Bakery Pivots'!H15),TRUE,FALSE),FALSE),"StuNAMsg",IF(AND(ISNA('#_Bakery Pivots'!H15),ISNA('Bakery Pivots'!H15)),TRUE,FALSE),"PerfectMsg",IF(NOT(ISERROR('#_Bakery Pivots'!H15)),IF(ISERROR('Bakery Pivots'!H15),TRUE,FALSE),FALSE),"StuErrorMsg",IF(TYPE('#_Bakery Pivots'!H15)&lt;&gt;TYPE('Bakery Pivots'!H15),TRUE,FALSE),"WrongTypeMsg",IF(_xlfn.ISFORMULA('#_Bakery Pivots'!H15),IF(NOT(_xlfn.ISFORMULA('Bakery Pivots'!H15)),TRUE),FALSE),"MissingFormulaMsg",IF(NOT(AND(ISNUMBER(FIND("[",_xlfn.FORMULATEXT('#_Bakery Pivots'!H15))),ISNUMBER(FIND("!",_xlfn.FORMULATEXT('#_Bakery Pivots'!H15))))),AND(ISNUMBER(FIND("[",_xlfn.FORMULATEXT('Bakery Pivots'!H15))),ISNUMBER(FIND("!",_xlfn.FORMULATEXT('Bakery Pivots'!H15)))),FALSE),"ExternalRefsMsg",IF(ISNUMBER('#_Bakery Pivots'!H15),IF(ABS('#_Bakery Pivots'!H15-'Bakery Pivots'!H15)&gt;0.00001,TRUE,FALSE),IF('#_Bakery Pivots'!H15&lt;&gt;'Bakery Pivots'!H15,TRUE,FALSE)),IF(ISNUMBER('#_Bakery Pivots'!H15),IF('#_Bakery Pivots'!H15&gt;'Bakery Pivots'!H15,"TooLow","TooHigh"),"WrongAnswer"),NOT(_xlfn.ISFORMULA('#_Bakery Pivots'!H15)),"PerfectMsg",IF((LEN(SUBSTITUTE(SUBSTITUTE(SUBSTITUTE(SUBSTITUTE(SUBSTITUTE(SUBSTITUTE(SUBSTITUTE(SUBSTITUTE(SUBSTITUTE(SUBSTITUTE(SUBSTITUTE(SUBSTITUTE(SUBSTITUTE(SUBSTITUTE(SUBSTITUTE(SUBSTITUTE(SUBSTITUTE(SUBSTITUTE(SUBSTITUTE(SUBSTITUTE(SUBSTITUTE(SUBSTITUTE(SUBSTITUTE(IF(_xlfn.ISFORMULA('Bakery Pivots'!H15),_xlfn.FORMULATEXT('Bakery Pivots'!H15),'Bakery Pivots'!H15),"9","#"),"8","#"),"7","#"),"6","#"),"5","#"),"4","#"),"3","#"),"2","#"),"1","#"),"0","#"),"$",""),"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Pivots'!H15),_xlfn.FORMULATEXT('Bakery Pivots'!H15),'Bakery Pivots'!H15),"9","#"),"8","#"),"7","#"),"6","#"),"5","#"),"4","#"),"3","#"),"2","#"),"1","#"),"0","#"),"$",""),"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Pivots'!H15),_xlfn.FORMULATEXT('#_Bakery Pivots'!H15),'#_Bakery Pivots'!H15),"9","#"),"8","#"),"7","#"),"6","#"),"5","#"),"4","#"),"3","#"),"2","#"),"1","#"),"0","#"),"$",""),"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Pivots'!H15),_xlfn.FORMULATEXT('#_Bakery Pivots'!H15),'#_Bakery Pivots'!H15),"9","#"),"8","#"),"7","#"),"6","#"),"5","#"),"4","#"),"3","#"),"2","#"),"1","#"),"0","#"),"$","")," ",""),",","@"),"&gt;","@"),"&lt;","@"),"=","@"),")","@"),"(","@"),"^","@"),"/","@"),"+","@"),"*","@"),"-","@"),"@#","")))/2,TRUE,FALSE),"HardCodeMsg",IF(LEN(IF(_xlfn.ISFORMULA('Bakery Pivots'!H15),_xlfn.FORMULATEXT('Bakery Pivots'!H15),'Bakery Pivots'!H15))-LEN(SUBSTITUTE(IF(_xlfn.ISFORMULA('Bakery Pivots'!H15),_xlfn.FORMULATEXT('Bakery Pivots'!H15),'Bakery Pivots'!H15),"""",""))&gt;LEN(IF(_xlfn.ISFORMULA('#_Bakery Pivots'!H15),_xlfn.FORMULATEXT('#_Bakery Pivots'!H15),'#_Bakery Pivots'!H15))-LEN(SUBSTITUTE(IF(_xlfn.ISFORMULA('#_Bakery Pivots'!H15),_xlfn.FORMULATEXT('#_Bakery Pivots'!H15),'#_Bakery Pivots'!H15),"""","")),TRUE,FALSE),"HardQuoteMsg",IF(LEN(IF(_xlfn.ISFORMULA('Bakery Pivots'!H15),_xlfn.FORMULATEXT('Bakery Pivots'!H15),'Bakery Pivots'!H15))-LEN(SUBSTITUTE(IF(_xlfn.ISFORMULA('Bakery Pivots'!H15),_xlfn.FORMULATEXT('Bakery Pivots'!H15),'Bakery Pivots'!H15),"$",""))&lt;0.5*(LEN(IF(_xlfn.ISFORMULA('#_Bakery Pivots'!H15),_xlfn.FORMULATEXT('#_Bakery Pivots'!H15),'#_Bakery Pivots'!H15))-LEN(SUBSTITUTE(IF(_xlfn.ISFORMULA('#_Bakery Pivots'!H15),_xlfn.FORMULATEXT('#_Bakery Pivots'!H15),'#_Bakery Pivots'!H15),"$",""))),TRUE,FALSE),"MissingAbsMsg",TRUE,"PerfectMsg")</f>
        <v/>
      </c>
      <c r="I15" s="258">
        <v>0</v>
      </c>
      <c r="J15" s="259" t="str">
        <f ca="1">_xlfn.IFS(ISBLANK('Bakery Pivots'!J15),"",IF(NOT(ISNA('#_Bakery Pivots'!J15)),IF(ISNA('Bakery Pivots'!J15),TRUE,FALSE),FALSE),"StuNAMsg",IF(AND(ISNA('#_Bakery Pivots'!J15),ISNA('Bakery Pivots'!J15)),TRUE,FALSE),"PerfectMsg",IF(NOT(ISERROR('#_Bakery Pivots'!J15)),IF(ISERROR('Bakery Pivots'!J15),TRUE,FALSE),FALSE),"StuErrorMsg",IF(TYPE('#_Bakery Pivots'!J15)&lt;&gt;TYPE('Bakery Pivots'!J15),TRUE,FALSE),"WrongTypeMsg",IF(_xlfn.ISFORMULA('#_Bakery Pivots'!J15),IF(NOT(_xlfn.ISFORMULA('Bakery Pivots'!J15)),TRUE),FALSE),"MissingFormulaMsg",IF(NOT(AND(ISNUMBER(FIND("[",_xlfn.FORMULATEXT('#_Bakery Pivots'!J15))),ISNUMBER(FIND("!",_xlfn.FORMULATEXT('#_Bakery Pivots'!J15))))),AND(ISNUMBER(FIND("[",_xlfn.FORMULATEXT('Bakery Pivots'!J15))),ISNUMBER(FIND("!",_xlfn.FORMULATEXT('Bakery Pivots'!J15)))),FALSE),"ExternalRefsMsg",IF(ISNUMBER('#_Bakery Pivots'!J15),IF(ABS('#_Bakery Pivots'!J15-'Bakery Pivots'!J15)&gt;0.00001,TRUE,FALSE),IF('#_Bakery Pivots'!J15&lt;&gt;'Bakery Pivots'!J15,TRUE,FALSE)),IF(ISNUMBER('#_Bakery Pivots'!J15),IF('#_Bakery Pivots'!J15&gt;'Bakery Pivots'!J15,"TooLow","TooHigh"),"WrongAnswer"),NOT(_xlfn.ISFORMULA('#_Bakery Pivots'!J15)),"PerfectMsg",IF((LEN(SUBSTITUTE(SUBSTITUTE(SUBSTITUTE(SUBSTITUTE(SUBSTITUTE(SUBSTITUTE(SUBSTITUTE(SUBSTITUTE(SUBSTITUTE(SUBSTITUTE(SUBSTITUTE(SUBSTITUTE(SUBSTITUTE(SUBSTITUTE(SUBSTITUTE(SUBSTITUTE(SUBSTITUTE(SUBSTITUTE(SUBSTITUTE(SUBSTITUTE(SUBSTITUTE(SUBSTITUTE(SUBSTITUTE(IF(_xlfn.ISFORMULA('Bakery Pivots'!J15),_xlfn.FORMULATEXT('Bakery Pivots'!J15),'Bakery Pivots'!J15),"9","#"),"8","#"),"7","#"),"6","#"),"5","#"),"4","#"),"3","#"),"2","#"),"1","#"),"0","#"),"$",""),"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Pivots'!J15),_xlfn.FORMULATEXT('Bakery Pivots'!J15),'Bakery Pivots'!J15),"9","#"),"8","#"),"7","#"),"6","#"),"5","#"),"4","#"),"3","#"),"2","#"),"1","#"),"0","#"),"$",""),"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Pivots'!J15),_xlfn.FORMULATEXT('#_Bakery Pivots'!J15),'#_Bakery Pivots'!J15),"9","#"),"8","#"),"7","#"),"6","#"),"5","#"),"4","#"),"3","#"),"2","#"),"1","#"),"0","#"),"$",""),"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Pivots'!J15),_xlfn.FORMULATEXT('#_Bakery Pivots'!J15),'#_Bakery Pivots'!J15),"9","#"),"8","#"),"7","#"),"6","#"),"5","#"),"4","#"),"3","#"),"2","#"),"1","#"),"0","#"),"$","")," ",""),",","@"),"&gt;","@"),"&lt;","@"),"=","@"),")","@"),"(","@"),"^","@"),"/","@"),"+","@"),"*","@"),"-","@"),"@#","")))/2,TRUE,FALSE),"HardCodeMsg",IF(LEN(IF(_xlfn.ISFORMULA('Bakery Pivots'!J15),_xlfn.FORMULATEXT('Bakery Pivots'!J15),'Bakery Pivots'!J15))-LEN(SUBSTITUTE(IF(_xlfn.ISFORMULA('Bakery Pivots'!J15),_xlfn.FORMULATEXT('Bakery Pivots'!J15),'Bakery Pivots'!J15),"""",""))&gt;LEN(IF(_xlfn.ISFORMULA('#_Bakery Pivots'!J15),_xlfn.FORMULATEXT('#_Bakery Pivots'!J15),'#_Bakery Pivots'!J15))-LEN(SUBSTITUTE(IF(_xlfn.ISFORMULA('#_Bakery Pivots'!J15),_xlfn.FORMULATEXT('#_Bakery Pivots'!J15),'#_Bakery Pivots'!J15),"""","")),TRUE,FALSE),"HardQuoteMsg",IF(LEN(IF(_xlfn.ISFORMULA('Bakery Pivots'!J15),_xlfn.FORMULATEXT('Bakery Pivots'!J15),'Bakery Pivots'!J15))-LEN(SUBSTITUTE(IF(_xlfn.ISFORMULA('Bakery Pivots'!J15),_xlfn.FORMULATEXT('Bakery Pivots'!J15),'Bakery Pivots'!J15),"$",""))&lt;0.5*(LEN(IF(_xlfn.ISFORMULA('#_Bakery Pivots'!J15),_xlfn.FORMULATEXT('#_Bakery Pivots'!J15),'#_Bakery Pivots'!J15))-LEN(SUBSTITUTE(IF(_xlfn.ISFORMULA('#_Bakery Pivots'!J15),_xlfn.FORMULATEXT('#_Bakery Pivots'!J15),'#_Bakery Pivots'!J15),"$",""))),TRUE,FALSE),"MissingAbsMsg",TRUE,"PerfectMsg")</f>
        <v/>
      </c>
      <c r="M15" s="165">
        <v>0</v>
      </c>
      <c r="N15" s="237">
        <v>0</v>
      </c>
      <c r="O15" s="237">
        <v>0</v>
      </c>
      <c r="R15" s="165">
        <v>0</v>
      </c>
      <c r="S15" s="165" t="str">
        <f ca="1">_xlfn.IFS(ISBLANK('Bakery Pivots'!S15),"",IF(NOT(ISNA('#_Bakery Pivots'!S15)),IF(ISNA('Bakery Pivots'!S15),TRUE,FALSE),FALSE),"StuNAMsg",IF(AND(ISNA('#_Bakery Pivots'!S15),ISNA('Bakery Pivots'!S15)),TRUE,FALSE),"PerfectMsg",IF(NOT(ISERROR('#_Bakery Pivots'!S15)),IF(ISERROR('Bakery Pivots'!S15),TRUE,FALSE),FALSE),"StuErrorMsg",IF(TYPE('#_Bakery Pivots'!S15)&lt;&gt;TYPE('Bakery Pivots'!S15),TRUE,FALSE),"WrongTypeMsg",IF(_xlfn.ISFORMULA('#_Bakery Pivots'!S15),IF(NOT(_xlfn.ISFORMULA('Bakery Pivots'!S15)),TRUE),FALSE),"MissingFormulaMsg",IF(NOT(AND(ISNUMBER(FIND("[",_xlfn.FORMULATEXT('#_Bakery Pivots'!S15))),ISNUMBER(FIND("!",_xlfn.FORMULATEXT('#_Bakery Pivots'!S15))))),AND(ISNUMBER(FIND("[",_xlfn.FORMULATEXT('Bakery Pivots'!S15))),ISNUMBER(FIND("!",_xlfn.FORMULATEXT('Bakery Pivots'!S15)))),FALSE),"ExternalRefsMsg",IF(ISNUMBER('#_Bakery Pivots'!S15),IF(ABS('#_Bakery Pivots'!S15-'Bakery Pivots'!S15)&gt;0.00001,TRUE,FALSE),IF('#_Bakery Pivots'!S15&lt;&gt;'Bakery Pivots'!S15,TRUE,FALSE)),IF(ISNUMBER('#_Bakery Pivots'!S15),IF('#_Bakery Pivots'!S15&gt;'Bakery Pivots'!S15,"TooLow","TooHigh"),"WrongAnswer"),NOT(_xlfn.ISFORMULA('#_Bakery Pivots'!S15)),"PerfectMsg",IF((LEN(SUBSTITUTE(SUBSTITUTE(SUBSTITUTE(SUBSTITUTE(SUBSTITUTE(SUBSTITUTE(SUBSTITUTE(SUBSTITUTE(SUBSTITUTE(SUBSTITUTE(SUBSTITUTE(SUBSTITUTE(SUBSTITUTE(SUBSTITUTE(SUBSTITUTE(SUBSTITUTE(SUBSTITUTE(SUBSTITUTE(SUBSTITUTE(SUBSTITUTE(SUBSTITUTE(SUBSTITUTE(SUBSTITUTE(IF(_xlfn.ISFORMULA('Bakery Pivots'!S15),_xlfn.FORMULATEXT('Bakery Pivots'!S15),'Bakery Pivots'!S15),"9","#"),"8","#"),"7","#"),"6","#"),"5","#"),"4","#"),"3","#"),"2","#"),"1","#"),"0","#"),"$",""),"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Pivots'!S15),_xlfn.FORMULATEXT('Bakery Pivots'!S15),'Bakery Pivots'!S15),"9","#"),"8","#"),"7","#"),"6","#"),"5","#"),"4","#"),"3","#"),"2","#"),"1","#"),"0","#"),"$",""),"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Pivots'!S15),_xlfn.FORMULATEXT('#_Bakery Pivots'!S15),'#_Bakery Pivots'!S15),"9","#"),"8","#"),"7","#"),"6","#"),"5","#"),"4","#"),"3","#"),"2","#"),"1","#"),"0","#"),"$",""),"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Pivots'!S15),_xlfn.FORMULATEXT('#_Bakery Pivots'!S15),'#_Bakery Pivots'!S15),"9","#"),"8","#"),"7","#"),"6","#"),"5","#"),"4","#"),"3","#"),"2","#"),"1","#"),"0","#"),"$","")," ",""),",","@"),"&gt;","@"),"&lt;","@"),"=","@"),")","@"),"(","@"),"^","@"),"/","@"),"+","@"),"*","@"),"-","@"),"@#","")))/2,TRUE,FALSE),"HardCodeMsg",IF(LEN(IF(_xlfn.ISFORMULA('Bakery Pivots'!S15),_xlfn.FORMULATEXT('Bakery Pivots'!S15),'Bakery Pivots'!S15))-LEN(SUBSTITUTE(IF(_xlfn.ISFORMULA('Bakery Pivots'!S15),_xlfn.FORMULATEXT('Bakery Pivots'!S15),'Bakery Pivots'!S15),"""",""))&gt;LEN(IF(_xlfn.ISFORMULA('#_Bakery Pivots'!S15),_xlfn.FORMULATEXT('#_Bakery Pivots'!S15),'#_Bakery Pivots'!S15))-LEN(SUBSTITUTE(IF(_xlfn.ISFORMULA('#_Bakery Pivots'!S15),_xlfn.FORMULATEXT('#_Bakery Pivots'!S15),'#_Bakery Pivots'!S15),"""","")),TRUE,FALSE),"HardQuoteMsg",IF(LEN(IF(_xlfn.ISFORMULA('Bakery Pivots'!S15),_xlfn.FORMULATEXT('Bakery Pivots'!S15),'Bakery Pivots'!S15))-LEN(SUBSTITUTE(IF(_xlfn.ISFORMULA('Bakery Pivots'!S15),_xlfn.FORMULATEXT('Bakery Pivots'!S15),'Bakery Pivots'!S15),"$",""))&lt;0.5*(LEN(IF(_xlfn.ISFORMULA('#_Bakery Pivots'!S15),_xlfn.FORMULATEXT('#_Bakery Pivots'!S15),'#_Bakery Pivots'!S15))-LEN(SUBSTITUTE(IF(_xlfn.ISFORMULA('#_Bakery Pivots'!S15),_xlfn.FORMULATEXT('#_Bakery Pivots'!S15),'#_Bakery Pivots'!S15),"$",""))),TRUE,FALSE),"MissingAbsMsg",TRUE,"PerfectMsg")</f>
        <v/>
      </c>
      <c r="T15" s="165" t="str">
        <f ca="1">_xlfn.IFS(ISBLANK('Bakery Pivots'!T15),"",IF(NOT(ISNA('#_Bakery Pivots'!T15)),IF(ISNA('Bakery Pivots'!T15),TRUE,FALSE),FALSE),"StuNAMsg",IF(AND(ISNA('#_Bakery Pivots'!T15),ISNA('Bakery Pivots'!T15)),TRUE,FALSE),"PerfectMsg",IF(NOT(ISERROR('#_Bakery Pivots'!T15)),IF(ISERROR('Bakery Pivots'!T15),TRUE,FALSE),FALSE),"StuErrorMsg",IF(TYPE('#_Bakery Pivots'!T15)&lt;&gt;TYPE('Bakery Pivots'!T15),TRUE,FALSE),"WrongTypeMsg",IF(_xlfn.ISFORMULA('#_Bakery Pivots'!T15),IF(NOT(_xlfn.ISFORMULA('Bakery Pivots'!T15)),TRUE),FALSE),"MissingFormulaMsg",IF(NOT(AND(ISNUMBER(FIND("[",_xlfn.FORMULATEXT('#_Bakery Pivots'!T15))),ISNUMBER(FIND("!",_xlfn.FORMULATEXT('#_Bakery Pivots'!T15))))),AND(ISNUMBER(FIND("[",_xlfn.FORMULATEXT('Bakery Pivots'!T15))),ISNUMBER(FIND("!",_xlfn.FORMULATEXT('Bakery Pivots'!T15)))),FALSE),"ExternalRefsMsg",IF(ISNUMBER('#_Bakery Pivots'!T15),IF(ABS('#_Bakery Pivots'!T15-'Bakery Pivots'!T15)&gt;0.00001,TRUE,FALSE),IF('#_Bakery Pivots'!T15&lt;&gt;'Bakery Pivots'!T15,TRUE,FALSE)),IF(ISNUMBER('#_Bakery Pivots'!T15),IF('#_Bakery Pivots'!T15&gt;'Bakery Pivots'!T15,"TooLow","TooHigh"),"WrongAnswer"),NOT(_xlfn.ISFORMULA('#_Bakery Pivots'!T15)),"PerfectMsg",IF((LEN(SUBSTITUTE(SUBSTITUTE(SUBSTITUTE(SUBSTITUTE(SUBSTITUTE(SUBSTITUTE(SUBSTITUTE(SUBSTITUTE(SUBSTITUTE(SUBSTITUTE(SUBSTITUTE(SUBSTITUTE(SUBSTITUTE(SUBSTITUTE(SUBSTITUTE(SUBSTITUTE(SUBSTITUTE(SUBSTITUTE(SUBSTITUTE(SUBSTITUTE(SUBSTITUTE(SUBSTITUTE(SUBSTITUTE(IF(_xlfn.ISFORMULA('Bakery Pivots'!T15),_xlfn.FORMULATEXT('Bakery Pivots'!T15),'Bakery Pivots'!T15),"9","#"),"8","#"),"7","#"),"6","#"),"5","#"),"4","#"),"3","#"),"2","#"),"1","#"),"0","#"),"$",""),"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Pivots'!T15),_xlfn.FORMULATEXT('Bakery Pivots'!T15),'Bakery Pivots'!T15),"9","#"),"8","#"),"7","#"),"6","#"),"5","#"),"4","#"),"3","#"),"2","#"),"1","#"),"0","#"),"$",""),"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Pivots'!T15),_xlfn.FORMULATEXT('#_Bakery Pivots'!T15),'#_Bakery Pivots'!T15),"9","#"),"8","#"),"7","#"),"6","#"),"5","#"),"4","#"),"3","#"),"2","#"),"1","#"),"0","#"),"$",""),"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Pivots'!T15),_xlfn.FORMULATEXT('#_Bakery Pivots'!T15),'#_Bakery Pivots'!T15),"9","#"),"8","#"),"7","#"),"6","#"),"5","#"),"4","#"),"3","#"),"2","#"),"1","#"),"0","#"),"$","")," ",""),",","@"),"&gt;","@"),"&lt;","@"),"=","@"),")","@"),"(","@"),"^","@"),"/","@"),"+","@"),"*","@"),"-","@"),"@#","")))/2,TRUE,FALSE),"HardCodeMsg",IF(LEN(IF(_xlfn.ISFORMULA('Bakery Pivots'!T15),_xlfn.FORMULATEXT('Bakery Pivots'!T15),'Bakery Pivots'!T15))-LEN(SUBSTITUTE(IF(_xlfn.ISFORMULA('Bakery Pivots'!T15),_xlfn.FORMULATEXT('Bakery Pivots'!T15),'Bakery Pivots'!T15),"""",""))&gt;LEN(IF(_xlfn.ISFORMULA('#_Bakery Pivots'!T15),_xlfn.FORMULATEXT('#_Bakery Pivots'!T15),'#_Bakery Pivots'!T15))-LEN(SUBSTITUTE(IF(_xlfn.ISFORMULA('#_Bakery Pivots'!T15),_xlfn.FORMULATEXT('#_Bakery Pivots'!T15),'#_Bakery Pivots'!T15),"""","")),TRUE,FALSE),"HardQuoteMsg",IF(LEN(IF(_xlfn.ISFORMULA('Bakery Pivots'!T15),_xlfn.FORMULATEXT('Bakery Pivots'!T15),'Bakery Pivots'!T15))-LEN(SUBSTITUTE(IF(_xlfn.ISFORMULA('Bakery Pivots'!T15),_xlfn.FORMULATEXT('Bakery Pivots'!T15),'Bakery Pivots'!T15),"$",""))&lt;0.5*(LEN(IF(_xlfn.ISFORMULA('#_Bakery Pivots'!T15),_xlfn.FORMULATEXT('#_Bakery Pivots'!T15),'#_Bakery Pivots'!T15))-LEN(SUBSTITUTE(IF(_xlfn.ISFORMULA('#_Bakery Pivots'!T15),_xlfn.FORMULATEXT('#_Bakery Pivots'!T15),'#_Bakery Pivots'!T15),"$",""))),TRUE,FALSE),"MissingAbsMsg",TRUE,"PerfectMsg")</f>
        <v/>
      </c>
    </row>
    <row r="16" spans="1:40" x14ac:dyDescent="0.15">
      <c r="B16" s="171">
        <v>0</v>
      </c>
      <c r="C16" s="170">
        <v>0</v>
      </c>
      <c r="D16" s="170">
        <v>0</v>
      </c>
      <c r="E16" s="170">
        <v>0</v>
      </c>
      <c r="F16" s="170">
        <v>0</v>
      </c>
      <c r="G16" s="260">
        <v>4.7</v>
      </c>
      <c r="H16" s="259" t="str">
        <f ca="1">_xlfn.IFS(ISBLANK('Bakery Pivots'!H16),"",IF(NOT(ISNA('#_Bakery Pivots'!H16)),IF(ISNA('Bakery Pivots'!H16),TRUE,FALSE),FALSE),"StuNAMsg",IF(AND(ISNA('#_Bakery Pivots'!H16),ISNA('Bakery Pivots'!H16)),TRUE,FALSE),"PerfectMsg",IF(NOT(ISERROR('#_Bakery Pivots'!H16)),IF(ISERROR('Bakery Pivots'!H16),TRUE,FALSE),FALSE),"StuErrorMsg",IF(TYPE('#_Bakery Pivots'!H16)&lt;&gt;TYPE('Bakery Pivots'!H16),TRUE,FALSE),"WrongTypeMsg",IF(_xlfn.ISFORMULA('#_Bakery Pivots'!H16),IF(NOT(_xlfn.ISFORMULA('Bakery Pivots'!H16)),TRUE),FALSE),"MissingFormulaMsg",IF(NOT(AND(ISNUMBER(FIND("[",_xlfn.FORMULATEXT('#_Bakery Pivots'!H16))),ISNUMBER(FIND("!",_xlfn.FORMULATEXT('#_Bakery Pivots'!H16))))),AND(ISNUMBER(FIND("[",_xlfn.FORMULATEXT('Bakery Pivots'!H16))),ISNUMBER(FIND("!",_xlfn.FORMULATEXT('Bakery Pivots'!H16)))),FALSE),"ExternalRefsMsg",IF(ISNUMBER('#_Bakery Pivots'!H16),IF(ABS('#_Bakery Pivots'!H16-'Bakery Pivots'!H16)&gt;0.00001,TRUE,FALSE),IF('#_Bakery Pivots'!H16&lt;&gt;'Bakery Pivots'!H16,TRUE,FALSE)),IF(ISNUMBER('#_Bakery Pivots'!H16),IF('#_Bakery Pivots'!H16&gt;'Bakery Pivots'!H16,"TooLow","TooHigh"),"WrongAnswer"),NOT(_xlfn.ISFORMULA('#_Bakery Pivots'!H16)),"PerfectMsg",IF((LEN(SUBSTITUTE(SUBSTITUTE(SUBSTITUTE(SUBSTITUTE(SUBSTITUTE(SUBSTITUTE(SUBSTITUTE(SUBSTITUTE(SUBSTITUTE(SUBSTITUTE(SUBSTITUTE(SUBSTITUTE(SUBSTITUTE(SUBSTITUTE(SUBSTITUTE(SUBSTITUTE(SUBSTITUTE(SUBSTITUTE(SUBSTITUTE(SUBSTITUTE(SUBSTITUTE(SUBSTITUTE(SUBSTITUTE(IF(_xlfn.ISFORMULA('Bakery Pivots'!H16),_xlfn.FORMULATEXT('Bakery Pivots'!H16),'Bakery Pivots'!H16),"9","#"),"8","#"),"7","#"),"6","#"),"5","#"),"4","#"),"3","#"),"2","#"),"1","#"),"0","#"),"$",""),"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Pivots'!H16),_xlfn.FORMULATEXT('Bakery Pivots'!H16),'Bakery Pivots'!H16),"9","#"),"8","#"),"7","#"),"6","#"),"5","#"),"4","#"),"3","#"),"2","#"),"1","#"),"0","#"),"$",""),"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Pivots'!H16),_xlfn.FORMULATEXT('#_Bakery Pivots'!H16),'#_Bakery Pivots'!H16),"9","#"),"8","#"),"7","#"),"6","#"),"5","#"),"4","#"),"3","#"),"2","#"),"1","#"),"0","#"),"$",""),"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Pivots'!H16),_xlfn.FORMULATEXT('#_Bakery Pivots'!H16),'#_Bakery Pivots'!H16),"9","#"),"8","#"),"7","#"),"6","#"),"5","#"),"4","#"),"3","#"),"2","#"),"1","#"),"0","#"),"$","")," ",""),",","@"),"&gt;","@"),"&lt;","@"),"=","@"),")","@"),"(","@"),"^","@"),"/","@"),"+","@"),"*","@"),"-","@"),"@#","")))/2,TRUE,FALSE),"HardCodeMsg",IF(LEN(IF(_xlfn.ISFORMULA('Bakery Pivots'!H16),_xlfn.FORMULATEXT('Bakery Pivots'!H16),'Bakery Pivots'!H16))-LEN(SUBSTITUTE(IF(_xlfn.ISFORMULA('Bakery Pivots'!H16),_xlfn.FORMULATEXT('Bakery Pivots'!H16),'Bakery Pivots'!H16),"""",""))&gt;LEN(IF(_xlfn.ISFORMULA('#_Bakery Pivots'!H16),_xlfn.FORMULATEXT('#_Bakery Pivots'!H16),'#_Bakery Pivots'!H16))-LEN(SUBSTITUTE(IF(_xlfn.ISFORMULA('#_Bakery Pivots'!H16),_xlfn.FORMULATEXT('#_Bakery Pivots'!H16),'#_Bakery Pivots'!H16),"""","")),TRUE,FALSE),"HardQuoteMsg",IF(LEN(IF(_xlfn.ISFORMULA('Bakery Pivots'!H16),_xlfn.FORMULATEXT('Bakery Pivots'!H16),'Bakery Pivots'!H16))-LEN(SUBSTITUTE(IF(_xlfn.ISFORMULA('Bakery Pivots'!H16),_xlfn.FORMULATEXT('Bakery Pivots'!H16),'Bakery Pivots'!H16),"$",""))&lt;0.5*(LEN(IF(_xlfn.ISFORMULA('#_Bakery Pivots'!H16),_xlfn.FORMULATEXT('#_Bakery Pivots'!H16),'#_Bakery Pivots'!H16))-LEN(SUBSTITUTE(IF(_xlfn.ISFORMULA('#_Bakery Pivots'!H16),_xlfn.FORMULATEXT('#_Bakery Pivots'!H16),'#_Bakery Pivots'!H16),"$",""))),TRUE,FALSE),"MissingAbsMsg",TRUE,"PerfectMsg")</f>
        <v/>
      </c>
      <c r="I16" s="260">
        <v>4.0599999999999996</v>
      </c>
      <c r="J16" s="259" t="str">
        <f ca="1">_xlfn.IFS(ISBLANK('Bakery Pivots'!J16),"",IF(NOT(ISNA('#_Bakery Pivots'!J16)),IF(ISNA('Bakery Pivots'!J16),TRUE,FALSE),FALSE),"StuNAMsg",IF(AND(ISNA('#_Bakery Pivots'!J16),ISNA('Bakery Pivots'!J16)),TRUE,FALSE),"PerfectMsg",IF(NOT(ISERROR('#_Bakery Pivots'!J16)),IF(ISERROR('Bakery Pivots'!J16),TRUE,FALSE),FALSE),"StuErrorMsg",IF(TYPE('#_Bakery Pivots'!J16)&lt;&gt;TYPE('Bakery Pivots'!J16),TRUE,FALSE),"WrongTypeMsg",IF(_xlfn.ISFORMULA('#_Bakery Pivots'!J16),IF(NOT(_xlfn.ISFORMULA('Bakery Pivots'!J16)),TRUE),FALSE),"MissingFormulaMsg",IF(NOT(AND(ISNUMBER(FIND("[",_xlfn.FORMULATEXT('#_Bakery Pivots'!J16))),ISNUMBER(FIND("!",_xlfn.FORMULATEXT('#_Bakery Pivots'!J16))))),AND(ISNUMBER(FIND("[",_xlfn.FORMULATEXT('Bakery Pivots'!J16))),ISNUMBER(FIND("!",_xlfn.FORMULATEXT('Bakery Pivots'!J16)))),FALSE),"ExternalRefsMsg",IF(ISNUMBER('#_Bakery Pivots'!J16),IF(ABS('#_Bakery Pivots'!J16-'Bakery Pivots'!J16)&gt;0.00001,TRUE,FALSE),IF('#_Bakery Pivots'!J16&lt;&gt;'Bakery Pivots'!J16,TRUE,FALSE)),IF(ISNUMBER('#_Bakery Pivots'!J16),IF('#_Bakery Pivots'!J16&gt;'Bakery Pivots'!J16,"TooLow","TooHigh"),"WrongAnswer"),NOT(_xlfn.ISFORMULA('#_Bakery Pivots'!J16)),"PerfectMsg",IF((LEN(SUBSTITUTE(SUBSTITUTE(SUBSTITUTE(SUBSTITUTE(SUBSTITUTE(SUBSTITUTE(SUBSTITUTE(SUBSTITUTE(SUBSTITUTE(SUBSTITUTE(SUBSTITUTE(SUBSTITUTE(SUBSTITUTE(SUBSTITUTE(SUBSTITUTE(SUBSTITUTE(SUBSTITUTE(SUBSTITUTE(SUBSTITUTE(SUBSTITUTE(SUBSTITUTE(SUBSTITUTE(SUBSTITUTE(IF(_xlfn.ISFORMULA('Bakery Pivots'!J16),_xlfn.FORMULATEXT('Bakery Pivots'!J16),'Bakery Pivots'!J16),"9","#"),"8","#"),"7","#"),"6","#"),"5","#"),"4","#"),"3","#"),"2","#"),"1","#"),"0","#"),"$",""),"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Pivots'!J16),_xlfn.FORMULATEXT('Bakery Pivots'!J16),'Bakery Pivots'!J16),"9","#"),"8","#"),"7","#"),"6","#"),"5","#"),"4","#"),"3","#"),"2","#"),"1","#"),"0","#"),"$",""),"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Pivots'!J16),_xlfn.FORMULATEXT('#_Bakery Pivots'!J16),'#_Bakery Pivots'!J16),"9","#"),"8","#"),"7","#"),"6","#"),"5","#"),"4","#"),"3","#"),"2","#"),"1","#"),"0","#"),"$",""),"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Pivots'!J16),_xlfn.FORMULATEXT('#_Bakery Pivots'!J16),'#_Bakery Pivots'!J16),"9","#"),"8","#"),"7","#"),"6","#"),"5","#"),"4","#"),"3","#"),"2","#"),"1","#"),"0","#"),"$","")," ",""),",","@"),"&gt;","@"),"&lt;","@"),"=","@"),")","@"),"(","@"),"^","@"),"/","@"),"+","@"),"*","@"),"-","@"),"@#","")))/2,TRUE,FALSE),"HardCodeMsg",IF(LEN(IF(_xlfn.ISFORMULA('Bakery Pivots'!J16),_xlfn.FORMULATEXT('Bakery Pivots'!J16),'Bakery Pivots'!J16))-LEN(SUBSTITUTE(IF(_xlfn.ISFORMULA('Bakery Pivots'!J16),_xlfn.FORMULATEXT('Bakery Pivots'!J16),'Bakery Pivots'!J16),"""",""))&gt;LEN(IF(_xlfn.ISFORMULA('#_Bakery Pivots'!J16),_xlfn.FORMULATEXT('#_Bakery Pivots'!J16),'#_Bakery Pivots'!J16))-LEN(SUBSTITUTE(IF(_xlfn.ISFORMULA('#_Bakery Pivots'!J16),_xlfn.FORMULATEXT('#_Bakery Pivots'!J16),'#_Bakery Pivots'!J16),"""","")),TRUE,FALSE),"HardQuoteMsg",IF(LEN(IF(_xlfn.ISFORMULA('Bakery Pivots'!J16),_xlfn.FORMULATEXT('Bakery Pivots'!J16),'Bakery Pivots'!J16))-LEN(SUBSTITUTE(IF(_xlfn.ISFORMULA('Bakery Pivots'!J16),_xlfn.FORMULATEXT('Bakery Pivots'!J16),'Bakery Pivots'!J16),"$",""))&lt;0.5*(LEN(IF(_xlfn.ISFORMULA('#_Bakery Pivots'!J16),_xlfn.FORMULATEXT('#_Bakery Pivots'!J16),'#_Bakery Pivots'!J16))-LEN(SUBSTITUTE(IF(_xlfn.ISFORMULA('#_Bakery Pivots'!J16),_xlfn.FORMULATEXT('#_Bakery Pivots'!J16),'#_Bakery Pivots'!J16),"$",""))),TRUE,FALSE),"MissingAbsMsg",TRUE,"PerfectMsg")</f>
        <v/>
      </c>
      <c r="M16" s="165">
        <v>0</v>
      </c>
      <c r="N16" s="237">
        <v>0</v>
      </c>
      <c r="O16" s="237">
        <v>0</v>
      </c>
      <c r="R16" s="165">
        <v>0</v>
      </c>
      <c r="S16" s="165" t="str">
        <f ca="1">_xlfn.IFS(ISBLANK('Bakery Pivots'!S16),"",IF(NOT(ISNA('#_Bakery Pivots'!S16)),IF(ISNA('Bakery Pivots'!S16),TRUE,FALSE),FALSE),"StuNAMsg",IF(AND(ISNA('#_Bakery Pivots'!S16),ISNA('Bakery Pivots'!S16)),TRUE,FALSE),"PerfectMsg",IF(NOT(ISERROR('#_Bakery Pivots'!S16)),IF(ISERROR('Bakery Pivots'!S16),TRUE,FALSE),FALSE),"StuErrorMsg",IF(TYPE('#_Bakery Pivots'!S16)&lt;&gt;TYPE('Bakery Pivots'!S16),TRUE,FALSE),"WrongTypeMsg",IF(_xlfn.ISFORMULA('#_Bakery Pivots'!S16),IF(NOT(_xlfn.ISFORMULA('Bakery Pivots'!S16)),TRUE),FALSE),"MissingFormulaMsg",IF(NOT(AND(ISNUMBER(FIND("[",_xlfn.FORMULATEXT('#_Bakery Pivots'!S16))),ISNUMBER(FIND("!",_xlfn.FORMULATEXT('#_Bakery Pivots'!S16))))),AND(ISNUMBER(FIND("[",_xlfn.FORMULATEXT('Bakery Pivots'!S16))),ISNUMBER(FIND("!",_xlfn.FORMULATEXT('Bakery Pivots'!S16)))),FALSE),"ExternalRefsMsg",IF(ISNUMBER('#_Bakery Pivots'!S16),IF(ABS('#_Bakery Pivots'!S16-'Bakery Pivots'!S16)&gt;0.00001,TRUE,FALSE),IF('#_Bakery Pivots'!S16&lt;&gt;'Bakery Pivots'!S16,TRUE,FALSE)),IF(ISNUMBER('#_Bakery Pivots'!S16),IF('#_Bakery Pivots'!S16&gt;'Bakery Pivots'!S16,"TooLow","TooHigh"),"WrongAnswer"),NOT(_xlfn.ISFORMULA('#_Bakery Pivots'!S16)),"PerfectMsg",IF((LEN(SUBSTITUTE(SUBSTITUTE(SUBSTITUTE(SUBSTITUTE(SUBSTITUTE(SUBSTITUTE(SUBSTITUTE(SUBSTITUTE(SUBSTITUTE(SUBSTITUTE(SUBSTITUTE(SUBSTITUTE(SUBSTITUTE(SUBSTITUTE(SUBSTITUTE(SUBSTITUTE(SUBSTITUTE(SUBSTITUTE(SUBSTITUTE(SUBSTITUTE(SUBSTITUTE(SUBSTITUTE(SUBSTITUTE(IF(_xlfn.ISFORMULA('Bakery Pivots'!S16),_xlfn.FORMULATEXT('Bakery Pivots'!S16),'Bakery Pivots'!S16),"9","#"),"8","#"),"7","#"),"6","#"),"5","#"),"4","#"),"3","#"),"2","#"),"1","#"),"0","#"),"$",""),"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Pivots'!S16),_xlfn.FORMULATEXT('Bakery Pivots'!S16),'Bakery Pivots'!S16),"9","#"),"8","#"),"7","#"),"6","#"),"5","#"),"4","#"),"3","#"),"2","#"),"1","#"),"0","#"),"$",""),"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Pivots'!S16),_xlfn.FORMULATEXT('#_Bakery Pivots'!S16),'#_Bakery Pivots'!S16),"9","#"),"8","#"),"7","#"),"6","#"),"5","#"),"4","#"),"3","#"),"2","#"),"1","#"),"0","#"),"$",""),"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Pivots'!S16),_xlfn.FORMULATEXT('#_Bakery Pivots'!S16),'#_Bakery Pivots'!S16),"9","#"),"8","#"),"7","#"),"6","#"),"5","#"),"4","#"),"3","#"),"2","#"),"1","#"),"0","#"),"$","")," ",""),",","@"),"&gt;","@"),"&lt;","@"),"=","@"),")","@"),"(","@"),"^","@"),"/","@"),"+","@"),"*","@"),"-","@"),"@#","")))/2,TRUE,FALSE),"HardCodeMsg",IF(LEN(IF(_xlfn.ISFORMULA('Bakery Pivots'!S16),_xlfn.FORMULATEXT('Bakery Pivots'!S16),'Bakery Pivots'!S16))-LEN(SUBSTITUTE(IF(_xlfn.ISFORMULA('Bakery Pivots'!S16),_xlfn.FORMULATEXT('Bakery Pivots'!S16),'Bakery Pivots'!S16),"""",""))&gt;LEN(IF(_xlfn.ISFORMULA('#_Bakery Pivots'!S16),_xlfn.FORMULATEXT('#_Bakery Pivots'!S16),'#_Bakery Pivots'!S16))-LEN(SUBSTITUTE(IF(_xlfn.ISFORMULA('#_Bakery Pivots'!S16),_xlfn.FORMULATEXT('#_Bakery Pivots'!S16),'#_Bakery Pivots'!S16),"""","")),TRUE,FALSE),"HardQuoteMsg",IF(LEN(IF(_xlfn.ISFORMULA('Bakery Pivots'!S16),_xlfn.FORMULATEXT('Bakery Pivots'!S16),'Bakery Pivots'!S16))-LEN(SUBSTITUTE(IF(_xlfn.ISFORMULA('Bakery Pivots'!S16),_xlfn.FORMULATEXT('Bakery Pivots'!S16),'Bakery Pivots'!S16),"$",""))&lt;0.5*(LEN(IF(_xlfn.ISFORMULA('#_Bakery Pivots'!S16),_xlfn.FORMULATEXT('#_Bakery Pivots'!S16),'#_Bakery Pivots'!S16))-LEN(SUBSTITUTE(IF(_xlfn.ISFORMULA('#_Bakery Pivots'!S16),_xlfn.FORMULATEXT('#_Bakery Pivots'!S16),'#_Bakery Pivots'!S16),"$",""))),TRUE,FALSE),"MissingAbsMsg",TRUE,"PerfectMsg")</f>
        <v/>
      </c>
      <c r="T16" s="165" t="str">
        <f ca="1">_xlfn.IFS(ISBLANK('Bakery Pivots'!T16),"",IF(NOT(ISNA('#_Bakery Pivots'!T16)),IF(ISNA('Bakery Pivots'!T16),TRUE,FALSE),FALSE),"StuNAMsg",IF(AND(ISNA('#_Bakery Pivots'!T16),ISNA('Bakery Pivots'!T16)),TRUE,FALSE),"PerfectMsg",IF(NOT(ISERROR('#_Bakery Pivots'!T16)),IF(ISERROR('Bakery Pivots'!T16),TRUE,FALSE),FALSE),"StuErrorMsg",IF(TYPE('#_Bakery Pivots'!T16)&lt;&gt;TYPE('Bakery Pivots'!T16),TRUE,FALSE),"WrongTypeMsg",IF(_xlfn.ISFORMULA('#_Bakery Pivots'!T16),IF(NOT(_xlfn.ISFORMULA('Bakery Pivots'!T16)),TRUE),FALSE),"MissingFormulaMsg",IF(NOT(AND(ISNUMBER(FIND("[",_xlfn.FORMULATEXT('#_Bakery Pivots'!T16))),ISNUMBER(FIND("!",_xlfn.FORMULATEXT('#_Bakery Pivots'!T16))))),AND(ISNUMBER(FIND("[",_xlfn.FORMULATEXT('Bakery Pivots'!T16))),ISNUMBER(FIND("!",_xlfn.FORMULATEXT('Bakery Pivots'!T16)))),FALSE),"ExternalRefsMsg",IF(ISNUMBER('#_Bakery Pivots'!T16),IF(ABS('#_Bakery Pivots'!T16-'Bakery Pivots'!T16)&gt;0.00001,TRUE,FALSE),IF('#_Bakery Pivots'!T16&lt;&gt;'Bakery Pivots'!T16,TRUE,FALSE)),IF(ISNUMBER('#_Bakery Pivots'!T16),IF('#_Bakery Pivots'!T16&gt;'Bakery Pivots'!T16,"TooLow","TooHigh"),"WrongAnswer"),NOT(_xlfn.ISFORMULA('#_Bakery Pivots'!T16)),"PerfectMsg",IF((LEN(SUBSTITUTE(SUBSTITUTE(SUBSTITUTE(SUBSTITUTE(SUBSTITUTE(SUBSTITUTE(SUBSTITUTE(SUBSTITUTE(SUBSTITUTE(SUBSTITUTE(SUBSTITUTE(SUBSTITUTE(SUBSTITUTE(SUBSTITUTE(SUBSTITUTE(SUBSTITUTE(SUBSTITUTE(SUBSTITUTE(SUBSTITUTE(SUBSTITUTE(SUBSTITUTE(SUBSTITUTE(SUBSTITUTE(IF(_xlfn.ISFORMULA('Bakery Pivots'!T16),_xlfn.FORMULATEXT('Bakery Pivots'!T16),'Bakery Pivots'!T16),"9","#"),"8","#"),"7","#"),"6","#"),"5","#"),"4","#"),"3","#"),"2","#"),"1","#"),"0","#"),"$",""),"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Pivots'!T16),_xlfn.FORMULATEXT('Bakery Pivots'!T16),'Bakery Pivots'!T16),"9","#"),"8","#"),"7","#"),"6","#"),"5","#"),"4","#"),"3","#"),"2","#"),"1","#"),"0","#"),"$",""),"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Pivots'!T16),_xlfn.FORMULATEXT('#_Bakery Pivots'!T16),'#_Bakery Pivots'!T16),"9","#"),"8","#"),"7","#"),"6","#"),"5","#"),"4","#"),"3","#"),"2","#"),"1","#"),"0","#"),"$",""),"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Pivots'!T16),_xlfn.FORMULATEXT('#_Bakery Pivots'!T16),'#_Bakery Pivots'!T16),"9","#"),"8","#"),"7","#"),"6","#"),"5","#"),"4","#"),"3","#"),"2","#"),"1","#"),"0","#"),"$","")," ",""),",","@"),"&gt;","@"),"&lt;","@"),"=","@"),")","@"),"(","@"),"^","@"),"/","@"),"+","@"),"*","@"),"-","@"),"@#","")))/2,TRUE,FALSE),"HardCodeMsg",IF(LEN(IF(_xlfn.ISFORMULA('Bakery Pivots'!T16),_xlfn.FORMULATEXT('Bakery Pivots'!T16),'Bakery Pivots'!T16))-LEN(SUBSTITUTE(IF(_xlfn.ISFORMULA('Bakery Pivots'!T16),_xlfn.FORMULATEXT('Bakery Pivots'!T16),'Bakery Pivots'!T16),"""",""))&gt;LEN(IF(_xlfn.ISFORMULA('#_Bakery Pivots'!T16),_xlfn.FORMULATEXT('#_Bakery Pivots'!T16),'#_Bakery Pivots'!T16))-LEN(SUBSTITUTE(IF(_xlfn.ISFORMULA('#_Bakery Pivots'!T16),_xlfn.FORMULATEXT('#_Bakery Pivots'!T16),'#_Bakery Pivots'!T16),"""","")),TRUE,FALSE),"HardQuoteMsg",IF(LEN(IF(_xlfn.ISFORMULA('Bakery Pivots'!T16),_xlfn.FORMULATEXT('Bakery Pivots'!T16),'Bakery Pivots'!T16))-LEN(SUBSTITUTE(IF(_xlfn.ISFORMULA('Bakery Pivots'!T16),_xlfn.FORMULATEXT('Bakery Pivots'!T16),'Bakery Pivots'!T16),"$",""))&lt;0.5*(LEN(IF(_xlfn.ISFORMULA('#_Bakery Pivots'!T16),_xlfn.FORMULATEXT('#_Bakery Pivots'!T16),'#_Bakery Pivots'!T16))-LEN(SUBSTITUTE(IF(_xlfn.ISFORMULA('#_Bakery Pivots'!T16),_xlfn.FORMULATEXT('#_Bakery Pivots'!T16),'#_Bakery Pivots'!T16),"$",""))),TRUE,FALSE),"MissingAbsMsg",TRUE,"PerfectMsg")</f>
        <v/>
      </c>
    </row>
    <row r="17" spans="2:20" x14ac:dyDescent="0.15">
      <c r="B17" s="171">
        <v>0</v>
      </c>
      <c r="C17" s="170">
        <v>0</v>
      </c>
      <c r="D17" s="170">
        <v>0</v>
      </c>
      <c r="E17" s="170">
        <v>0</v>
      </c>
      <c r="F17" s="170">
        <v>0</v>
      </c>
      <c r="G17" s="258">
        <v>0</v>
      </c>
      <c r="H17" s="259" t="str">
        <f ca="1">_xlfn.IFS(ISBLANK('Bakery Pivots'!H17),"",IF(NOT(ISNA('#_Bakery Pivots'!H17)),IF(ISNA('Bakery Pivots'!H17),TRUE,FALSE),FALSE),"StuNAMsg",IF(AND(ISNA('#_Bakery Pivots'!H17),ISNA('Bakery Pivots'!H17)),TRUE,FALSE),"PerfectMsg",IF(NOT(ISERROR('#_Bakery Pivots'!H17)),IF(ISERROR('Bakery Pivots'!H17),TRUE,FALSE),FALSE),"StuErrorMsg",IF(TYPE('#_Bakery Pivots'!H17)&lt;&gt;TYPE('Bakery Pivots'!H17),TRUE,FALSE),"WrongTypeMsg",IF(_xlfn.ISFORMULA('#_Bakery Pivots'!H17),IF(NOT(_xlfn.ISFORMULA('Bakery Pivots'!H17)),TRUE),FALSE),"MissingFormulaMsg",IF(NOT(AND(ISNUMBER(FIND("[",_xlfn.FORMULATEXT('#_Bakery Pivots'!H17))),ISNUMBER(FIND("!",_xlfn.FORMULATEXT('#_Bakery Pivots'!H17))))),AND(ISNUMBER(FIND("[",_xlfn.FORMULATEXT('Bakery Pivots'!H17))),ISNUMBER(FIND("!",_xlfn.FORMULATEXT('Bakery Pivots'!H17)))),FALSE),"ExternalRefsMsg",IF(ISNUMBER('#_Bakery Pivots'!H17),IF(ABS('#_Bakery Pivots'!H17-'Bakery Pivots'!H17)&gt;0.00001,TRUE,FALSE),IF('#_Bakery Pivots'!H17&lt;&gt;'Bakery Pivots'!H17,TRUE,FALSE)),IF(ISNUMBER('#_Bakery Pivots'!H17),IF('#_Bakery Pivots'!H17&gt;'Bakery Pivots'!H17,"TooLow","TooHigh"),"WrongAnswer"),NOT(_xlfn.ISFORMULA('#_Bakery Pivots'!H17)),"PerfectMsg",IF((LEN(SUBSTITUTE(SUBSTITUTE(SUBSTITUTE(SUBSTITUTE(SUBSTITUTE(SUBSTITUTE(SUBSTITUTE(SUBSTITUTE(SUBSTITUTE(SUBSTITUTE(SUBSTITUTE(SUBSTITUTE(SUBSTITUTE(SUBSTITUTE(SUBSTITUTE(SUBSTITUTE(SUBSTITUTE(SUBSTITUTE(SUBSTITUTE(SUBSTITUTE(SUBSTITUTE(SUBSTITUTE(SUBSTITUTE(IF(_xlfn.ISFORMULA('Bakery Pivots'!H17),_xlfn.FORMULATEXT('Bakery Pivots'!H17),'Bakery Pivots'!H17),"9","#"),"8","#"),"7","#"),"6","#"),"5","#"),"4","#"),"3","#"),"2","#"),"1","#"),"0","#"),"$",""),"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Pivots'!H17),_xlfn.FORMULATEXT('Bakery Pivots'!H17),'Bakery Pivots'!H17),"9","#"),"8","#"),"7","#"),"6","#"),"5","#"),"4","#"),"3","#"),"2","#"),"1","#"),"0","#"),"$",""),"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Pivots'!H17),_xlfn.FORMULATEXT('#_Bakery Pivots'!H17),'#_Bakery Pivots'!H17),"9","#"),"8","#"),"7","#"),"6","#"),"5","#"),"4","#"),"3","#"),"2","#"),"1","#"),"0","#"),"$",""),"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Pivots'!H17),_xlfn.FORMULATEXT('#_Bakery Pivots'!H17),'#_Bakery Pivots'!H17),"9","#"),"8","#"),"7","#"),"6","#"),"5","#"),"4","#"),"3","#"),"2","#"),"1","#"),"0","#"),"$","")," ",""),",","@"),"&gt;","@"),"&lt;","@"),"=","@"),")","@"),"(","@"),"^","@"),"/","@"),"+","@"),"*","@"),"-","@"),"@#","")))/2,TRUE,FALSE),"HardCodeMsg",IF(LEN(IF(_xlfn.ISFORMULA('Bakery Pivots'!H17),_xlfn.FORMULATEXT('Bakery Pivots'!H17),'Bakery Pivots'!H17))-LEN(SUBSTITUTE(IF(_xlfn.ISFORMULA('Bakery Pivots'!H17),_xlfn.FORMULATEXT('Bakery Pivots'!H17),'Bakery Pivots'!H17),"""",""))&gt;LEN(IF(_xlfn.ISFORMULA('#_Bakery Pivots'!H17),_xlfn.FORMULATEXT('#_Bakery Pivots'!H17),'#_Bakery Pivots'!H17))-LEN(SUBSTITUTE(IF(_xlfn.ISFORMULA('#_Bakery Pivots'!H17),_xlfn.FORMULATEXT('#_Bakery Pivots'!H17),'#_Bakery Pivots'!H17),"""","")),TRUE,FALSE),"HardQuoteMsg",IF(LEN(IF(_xlfn.ISFORMULA('Bakery Pivots'!H17),_xlfn.FORMULATEXT('Bakery Pivots'!H17),'Bakery Pivots'!H17))-LEN(SUBSTITUTE(IF(_xlfn.ISFORMULA('Bakery Pivots'!H17),_xlfn.FORMULATEXT('Bakery Pivots'!H17),'Bakery Pivots'!H17),"$",""))&lt;0.5*(LEN(IF(_xlfn.ISFORMULA('#_Bakery Pivots'!H17),_xlfn.FORMULATEXT('#_Bakery Pivots'!H17),'#_Bakery Pivots'!H17))-LEN(SUBSTITUTE(IF(_xlfn.ISFORMULA('#_Bakery Pivots'!H17),_xlfn.FORMULATEXT('#_Bakery Pivots'!H17),'#_Bakery Pivots'!H17),"$",""))),TRUE,FALSE),"MissingAbsMsg",TRUE,"PerfectMsg")</f>
        <v/>
      </c>
      <c r="I17" s="258">
        <v>0</v>
      </c>
      <c r="J17" s="259" t="str">
        <f ca="1">_xlfn.IFS(ISBLANK('Bakery Pivots'!J17),"",IF(NOT(ISNA('#_Bakery Pivots'!J17)),IF(ISNA('Bakery Pivots'!J17),TRUE,FALSE),FALSE),"StuNAMsg",IF(AND(ISNA('#_Bakery Pivots'!J17),ISNA('Bakery Pivots'!J17)),TRUE,FALSE),"PerfectMsg",IF(NOT(ISERROR('#_Bakery Pivots'!J17)),IF(ISERROR('Bakery Pivots'!J17),TRUE,FALSE),FALSE),"StuErrorMsg",IF(TYPE('#_Bakery Pivots'!J17)&lt;&gt;TYPE('Bakery Pivots'!J17),TRUE,FALSE),"WrongTypeMsg",IF(_xlfn.ISFORMULA('#_Bakery Pivots'!J17),IF(NOT(_xlfn.ISFORMULA('Bakery Pivots'!J17)),TRUE),FALSE),"MissingFormulaMsg",IF(NOT(AND(ISNUMBER(FIND("[",_xlfn.FORMULATEXT('#_Bakery Pivots'!J17))),ISNUMBER(FIND("!",_xlfn.FORMULATEXT('#_Bakery Pivots'!J17))))),AND(ISNUMBER(FIND("[",_xlfn.FORMULATEXT('Bakery Pivots'!J17))),ISNUMBER(FIND("!",_xlfn.FORMULATEXT('Bakery Pivots'!J17)))),FALSE),"ExternalRefsMsg",IF(ISNUMBER('#_Bakery Pivots'!J17),IF(ABS('#_Bakery Pivots'!J17-'Bakery Pivots'!J17)&gt;0.00001,TRUE,FALSE),IF('#_Bakery Pivots'!J17&lt;&gt;'Bakery Pivots'!J17,TRUE,FALSE)),IF(ISNUMBER('#_Bakery Pivots'!J17),IF('#_Bakery Pivots'!J17&gt;'Bakery Pivots'!J17,"TooLow","TooHigh"),"WrongAnswer"),NOT(_xlfn.ISFORMULA('#_Bakery Pivots'!J17)),"PerfectMsg",IF((LEN(SUBSTITUTE(SUBSTITUTE(SUBSTITUTE(SUBSTITUTE(SUBSTITUTE(SUBSTITUTE(SUBSTITUTE(SUBSTITUTE(SUBSTITUTE(SUBSTITUTE(SUBSTITUTE(SUBSTITUTE(SUBSTITUTE(SUBSTITUTE(SUBSTITUTE(SUBSTITUTE(SUBSTITUTE(SUBSTITUTE(SUBSTITUTE(SUBSTITUTE(SUBSTITUTE(SUBSTITUTE(SUBSTITUTE(IF(_xlfn.ISFORMULA('Bakery Pivots'!J17),_xlfn.FORMULATEXT('Bakery Pivots'!J17),'Bakery Pivots'!J17),"9","#"),"8","#"),"7","#"),"6","#"),"5","#"),"4","#"),"3","#"),"2","#"),"1","#"),"0","#"),"$",""),"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Pivots'!J17),_xlfn.FORMULATEXT('Bakery Pivots'!J17),'Bakery Pivots'!J17),"9","#"),"8","#"),"7","#"),"6","#"),"5","#"),"4","#"),"3","#"),"2","#"),"1","#"),"0","#"),"$",""),"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Pivots'!J17),_xlfn.FORMULATEXT('#_Bakery Pivots'!J17),'#_Bakery Pivots'!J17),"9","#"),"8","#"),"7","#"),"6","#"),"5","#"),"4","#"),"3","#"),"2","#"),"1","#"),"0","#"),"$",""),"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Pivots'!J17),_xlfn.FORMULATEXT('#_Bakery Pivots'!J17),'#_Bakery Pivots'!J17),"9","#"),"8","#"),"7","#"),"6","#"),"5","#"),"4","#"),"3","#"),"2","#"),"1","#"),"0","#"),"$","")," ",""),",","@"),"&gt;","@"),"&lt;","@"),"=","@"),")","@"),"(","@"),"^","@"),"/","@"),"+","@"),"*","@"),"-","@"),"@#","")))/2,TRUE,FALSE),"HardCodeMsg",IF(LEN(IF(_xlfn.ISFORMULA('Bakery Pivots'!J17),_xlfn.FORMULATEXT('Bakery Pivots'!J17),'Bakery Pivots'!J17))-LEN(SUBSTITUTE(IF(_xlfn.ISFORMULA('Bakery Pivots'!J17),_xlfn.FORMULATEXT('Bakery Pivots'!J17),'Bakery Pivots'!J17),"""",""))&gt;LEN(IF(_xlfn.ISFORMULA('#_Bakery Pivots'!J17),_xlfn.FORMULATEXT('#_Bakery Pivots'!J17),'#_Bakery Pivots'!J17))-LEN(SUBSTITUTE(IF(_xlfn.ISFORMULA('#_Bakery Pivots'!J17),_xlfn.FORMULATEXT('#_Bakery Pivots'!J17),'#_Bakery Pivots'!J17),"""","")),TRUE,FALSE),"HardQuoteMsg",IF(LEN(IF(_xlfn.ISFORMULA('Bakery Pivots'!J17),_xlfn.FORMULATEXT('Bakery Pivots'!J17),'Bakery Pivots'!J17))-LEN(SUBSTITUTE(IF(_xlfn.ISFORMULA('Bakery Pivots'!J17),_xlfn.FORMULATEXT('Bakery Pivots'!J17),'Bakery Pivots'!J17),"$",""))&lt;0.5*(LEN(IF(_xlfn.ISFORMULA('#_Bakery Pivots'!J17),_xlfn.FORMULATEXT('#_Bakery Pivots'!J17),'#_Bakery Pivots'!J17))-LEN(SUBSTITUTE(IF(_xlfn.ISFORMULA('#_Bakery Pivots'!J17),_xlfn.FORMULATEXT('#_Bakery Pivots'!J17),'#_Bakery Pivots'!J17),"$",""))),TRUE,FALSE),"MissingAbsMsg",TRUE,"PerfectMsg")</f>
        <v/>
      </c>
      <c r="M17" s="165">
        <v>0</v>
      </c>
      <c r="N17" s="237">
        <v>0</v>
      </c>
      <c r="O17" s="237">
        <v>0</v>
      </c>
      <c r="R17" s="165">
        <v>0</v>
      </c>
      <c r="S17" s="165">
        <v>0</v>
      </c>
      <c r="T17" s="165">
        <v>0</v>
      </c>
    </row>
    <row r="18" spans="2:20" x14ac:dyDescent="0.15">
      <c r="B18" s="171">
        <v>0</v>
      </c>
      <c r="C18" s="170">
        <v>0</v>
      </c>
      <c r="D18" s="170">
        <v>0</v>
      </c>
      <c r="E18" s="170">
        <v>0</v>
      </c>
      <c r="F18" s="170">
        <v>0</v>
      </c>
      <c r="G18" s="258">
        <v>0</v>
      </c>
      <c r="H18" s="259" t="str">
        <f ca="1">_xlfn.IFS(ISBLANK('Bakery Pivots'!H18),"",IF(NOT(ISNA('#_Bakery Pivots'!H18)),IF(ISNA('Bakery Pivots'!H18),TRUE,FALSE),FALSE),"StuNAMsg",IF(AND(ISNA('#_Bakery Pivots'!H18),ISNA('Bakery Pivots'!H18)),TRUE,FALSE),"PerfectMsg",IF(NOT(ISERROR('#_Bakery Pivots'!H18)),IF(ISERROR('Bakery Pivots'!H18),TRUE,FALSE),FALSE),"StuErrorMsg",IF(TYPE('#_Bakery Pivots'!H18)&lt;&gt;TYPE('Bakery Pivots'!H18),TRUE,FALSE),"WrongTypeMsg",IF(_xlfn.ISFORMULA('#_Bakery Pivots'!H18),IF(NOT(_xlfn.ISFORMULA('Bakery Pivots'!H18)),TRUE),FALSE),"MissingFormulaMsg",IF(NOT(AND(ISNUMBER(FIND("[",_xlfn.FORMULATEXT('#_Bakery Pivots'!H18))),ISNUMBER(FIND("!",_xlfn.FORMULATEXT('#_Bakery Pivots'!H18))))),AND(ISNUMBER(FIND("[",_xlfn.FORMULATEXT('Bakery Pivots'!H18))),ISNUMBER(FIND("!",_xlfn.FORMULATEXT('Bakery Pivots'!H18)))),FALSE),"ExternalRefsMsg",IF(ISNUMBER('#_Bakery Pivots'!H18),IF(ABS('#_Bakery Pivots'!H18-'Bakery Pivots'!H18)&gt;0.00001,TRUE,FALSE),IF('#_Bakery Pivots'!H18&lt;&gt;'Bakery Pivots'!H18,TRUE,FALSE)),IF(ISNUMBER('#_Bakery Pivots'!H18),IF('#_Bakery Pivots'!H18&gt;'Bakery Pivots'!H18,"TooLow","TooHigh"),"WrongAnswer"),NOT(_xlfn.ISFORMULA('#_Bakery Pivots'!H18)),"PerfectMsg",IF((LEN(SUBSTITUTE(SUBSTITUTE(SUBSTITUTE(SUBSTITUTE(SUBSTITUTE(SUBSTITUTE(SUBSTITUTE(SUBSTITUTE(SUBSTITUTE(SUBSTITUTE(SUBSTITUTE(SUBSTITUTE(SUBSTITUTE(SUBSTITUTE(SUBSTITUTE(SUBSTITUTE(SUBSTITUTE(SUBSTITUTE(SUBSTITUTE(SUBSTITUTE(SUBSTITUTE(SUBSTITUTE(SUBSTITUTE(IF(_xlfn.ISFORMULA('Bakery Pivots'!H18),_xlfn.FORMULATEXT('Bakery Pivots'!H18),'Bakery Pivots'!H18),"9","#"),"8","#"),"7","#"),"6","#"),"5","#"),"4","#"),"3","#"),"2","#"),"1","#"),"0","#"),"$",""),"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Pivots'!H18),_xlfn.FORMULATEXT('Bakery Pivots'!H18),'Bakery Pivots'!H18),"9","#"),"8","#"),"7","#"),"6","#"),"5","#"),"4","#"),"3","#"),"2","#"),"1","#"),"0","#"),"$",""),"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Pivots'!H18),_xlfn.FORMULATEXT('#_Bakery Pivots'!H18),'#_Bakery Pivots'!H18),"9","#"),"8","#"),"7","#"),"6","#"),"5","#"),"4","#"),"3","#"),"2","#"),"1","#"),"0","#"),"$",""),"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Pivots'!H18),_xlfn.FORMULATEXT('#_Bakery Pivots'!H18),'#_Bakery Pivots'!H18),"9","#"),"8","#"),"7","#"),"6","#"),"5","#"),"4","#"),"3","#"),"2","#"),"1","#"),"0","#"),"$","")," ",""),",","@"),"&gt;","@"),"&lt;","@"),"=","@"),")","@"),"(","@"),"^","@"),"/","@"),"+","@"),"*","@"),"-","@"),"@#","")))/2,TRUE,FALSE),"HardCodeMsg",IF(LEN(IF(_xlfn.ISFORMULA('Bakery Pivots'!H18),_xlfn.FORMULATEXT('Bakery Pivots'!H18),'Bakery Pivots'!H18))-LEN(SUBSTITUTE(IF(_xlfn.ISFORMULA('Bakery Pivots'!H18),_xlfn.FORMULATEXT('Bakery Pivots'!H18),'Bakery Pivots'!H18),"""",""))&gt;LEN(IF(_xlfn.ISFORMULA('#_Bakery Pivots'!H18),_xlfn.FORMULATEXT('#_Bakery Pivots'!H18),'#_Bakery Pivots'!H18))-LEN(SUBSTITUTE(IF(_xlfn.ISFORMULA('#_Bakery Pivots'!H18),_xlfn.FORMULATEXT('#_Bakery Pivots'!H18),'#_Bakery Pivots'!H18),"""","")),TRUE,FALSE),"HardQuoteMsg",IF(LEN(IF(_xlfn.ISFORMULA('Bakery Pivots'!H18),_xlfn.FORMULATEXT('Bakery Pivots'!H18),'Bakery Pivots'!H18))-LEN(SUBSTITUTE(IF(_xlfn.ISFORMULA('Bakery Pivots'!H18),_xlfn.FORMULATEXT('Bakery Pivots'!H18),'Bakery Pivots'!H18),"$",""))&lt;0.5*(LEN(IF(_xlfn.ISFORMULA('#_Bakery Pivots'!H18),_xlfn.FORMULATEXT('#_Bakery Pivots'!H18),'#_Bakery Pivots'!H18))-LEN(SUBSTITUTE(IF(_xlfn.ISFORMULA('#_Bakery Pivots'!H18),_xlfn.FORMULATEXT('#_Bakery Pivots'!H18),'#_Bakery Pivots'!H18),"$",""))),TRUE,FALSE),"MissingAbsMsg",TRUE,"PerfectMsg")</f>
        <v/>
      </c>
      <c r="I18" s="258">
        <v>0</v>
      </c>
      <c r="J18" s="259" t="str">
        <f ca="1">_xlfn.IFS(ISBLANK('Bakery Pivots'!J18),"",IF(NOT(ISNA('#_Bakery Pivots'!J18)),IF(ISNA('Bakery Pivots'!J18),TRUE,FALSE),FALSE),"StuNAMsg",IF(AND(ISNA('#_Bakery Pivots'!J18),ISNA('Bakery Pivots'!J18)),TRUE,FALSE),"PerfectMsg",IF(NOT(ISERROR('#_Bakery Pivots'!J18)),IF(ISERROR('Bakery Pivots'!J18),TRUE,FALSE),FALSE),"StuErrorMsg",IF(TYPE('#_Bakery Pivots'!J18)&lt;&gt;TYPE('Bakery Pivots'!J18),TRUE,FALSE),"WrongTypeMsg",IF(_xlfn.ISFORMULA('#_Bakery Pivots'!J18),IF(NOT(_xlfn.ISFORMULA('Bakery Pivots'!J18)),TRUE),FALSE),"MissingFormulaMsg",IF(NOT(AND(ISNUMBER(FIND("[",_xlfn.FORMULATEXT('#_Bakery Pivots'!J18))),ISNUMBER(FIND("!",_xlfn.FORMULATEXT('#_Bakery Pivots'!J18))))),AND(ISNUMBER(FIND("[",_xlfn.FORMULATEXT('Bakery Pivots'!J18))),ISNUMBER(FIND("!",_xlfn.FORMULATEXT('Bakery Pivots'!J18)))),FALSE),"ExternalRefsMsg",IF(ISNUMBER('#_Bakery Pivots'!J18),IF(ABS('#_Bakery Pivots'!J18-'Bakery Pivots'!J18)&gt;0.00001,TRUE,FALSE),IF('#_Bakery Pivots'!J18&lt;&gt;'Bakery Pivots'!J18,TRUE,FALSE)),IF(ISNUMBER('#_Bakery Pivots'!J18),IF('#_Bakery Pivots'!J18&gt;'Bakery Pivots'!J18,"TooLow","TooHigh"),"WrongAnswer"),NOT(_xlfn.ISFORMULA('#_Bakery Pivots'!J18)),"PerfectMsg",IF((LEN(SUBSTITUTE(SUBSTITUTE(SUBSTITUTE(SUBSTITUTE(SUBSTITUTE(SUBSTITUTE(SUBSTITUTE(SUBSTITUTE(SUBSTITUTE(SUBSTITUTE(SUBSTITUTE(SUBSTITUTE(SUBSTITUTE(SUBSTITUTE(SUBSTITUTE(SUBSTITUTE(SUBSTITUTE(SUBSTITUTE(SUBSTITUTE(SUBSTITUTE(SUBSTITUTE(SUBSTITUTE(SUBSTITUTE(IF(_xlfn.ISFORMULA('Bakery Pivots'!J18),_xlfn.FORMULATEXT('Bakery Pivots'!J18),'Bakery Pivots'!J18),"9","#"),"8","#"),"7","#"),"6","#"),"5","#"),"4","#"),"3","#"),"2","#"),"1","#"),"0","#"),"$",""),"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Pivots'!J18),_xlfn.FORMULATEXT('Bakery Pivots'!J18),'Bakery Pivots'!J18),"9","#"),"8","#"),"7","#"),"6","#"),"5","#"),"4","#"),"3","#"),"2","#"),"1","#"),"0","#"),"$",""),"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Pivots'!J18),_xlfn.FORMULATEXT('#_Bakery Pivots'!J18),'#_Bakery Pivots'!J18),"9","#"),"8","#"),"7","#"),"6","#"),"5","#"),"4","#"),"3","#"),"2","#"),"1","#"),"0","#"),"$",""),"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Pivots'!J18),_xlfn.FORMULATEXT('#_Bakery Pivots'!J18),'#_Bakery Pivots'!J18),"9","#"),"8","#"),"7","#"),"6","#"),"5","#"),"4","#"),"3","#"),"2","#"),"1","#"),"0","#"),"$","")," ",""),",","@"),"&gt;","@"),"&lt;","@"),"=","@"),")","@"),"(","@"),"^","@"),"/","@"),"+","@"),"*","@"),"-","@"),"@#","")))/2,TRUE,FALSE),"HardCodeMsg",IF(LEN(IF(_xlfn.ISFORMULA('Bakery Pivots'!J18),_xlfn.FORMULATEXT('Bakery Pivots'!J18),'Bakery Pivots'!J18))-LEN(SUBSTITUTE(IF(_xlfn.ISFORMULA('Bakery Pivots'!J18),_xlfn.FORMULATEXT('Bakery Pivots'!J18),'Bakery Pivots'!J18),"""",""))&gt;LEN(IF(_xlfn.ISFORMULA('#_Bakery Pivots'!J18),_xlfn.FORMULATEXT('#_Bakery Pivots'!J18),'#_Bakery Pivots'!J18))-LEN(SUBSTITUTE(IF(_xlfn.ISFORMULA('#_Bakery Pivots'!J18),_xlfn.FORMULATEXT('#_Bakery Pivots'!J18),'#_Bakery Pivots'!J18),"""","")),TRUE,FALSE),"HardQuoteMsg",IF(LEN(IF(_xlfn.ISFORMULA('Bakery Pivots'!J18),_xlfn.FORMULATEXT('Bakery Pivots'!J18),'Bakery Pivots'!J18))-LEN(SUBSTITUTE(IF(_xlfn.ISFORMULA('Bakery Pivots'!J18),_xlfn.FORMULATEXT('Bakery Pivots'!J18),'Bakery Pivots'!J18),"$",""))&lt;0.5*(LEN(IF(_xlfn.ISFORMULA('#_Bakery Pivots'!J18),_xlfn.FORMULATEXT('#_Bakery Pivots'!J18),'#_Bakery Pivots'!J18))-LEN(SUBSTITUTE(IF(_xlfn.ISFORMULA('#_Bakery Pivots'!J18),_xlfn.FORMULATEXT('#_Bakery Pivots'!J18),'#_Bakery Pivots'!J18),"$",""))),TRUE,FALSE),"MissingAbsMsg",TRUE,"PerfectMsg")</f>
        <v/>
      </c>
      <c r="M18" s="165">
        <v>0</v>
      </c>
      <c r="N18" s="237">
        <v>0</v>
      </c>
      <c r="O18" s="237">
        <v>0</v>
      </c>
      <c r="R18" s="165">
        <v>0</v>
      </c>
      <c r="S18" s="165">
        <v>0</v>
      </c>
      <c r="T18" s="165">
        <v>0</v>
      </c>
    </row>
    <row r="19" spans="2:20" x14ac:dyDescent="0.15">
      <c r="B19" s="171">
        <v>0</v>
      </c>
      <c r="C19" s="170">
        <v>0</v>
      </c>
      <c r="D19" s="170">
        <v>0</v>
      </c>
      <c r="E19" s="170">
        <v>0</v>
      </c>
      <c r="F19" s="170">
        <v>0</v>
      </c>
      <c r="G19" s="258">
        <v>0</v>
      </c>
      <c r="H19" s="259" t="str">
        <f ca="1">_xlfn.IFS(ISBLANK('Bakery Pivots'!H19),"",IF(NOT(ISNA('#_Bakery Pivots'!H19)),IF(ISNA('Bakery Pivots'!H19),TRUE,FALSE),FALSE),"StuNAMsg",IF(AND(ISNA('#_Bakery Pivots'!H19),ISNA('Bakery Pivots'!H19)),TRUE,FALSE),"PerfectMsg",IF(NOT(ISERROR('#_Bakery Pivots'!H19)),IF(ISERROR('Bakery Pivots'!H19),TRUE,FALSE),FALSE),"StuErrorMsg",IF(TYPE('#_Bakery Pivots'!H19)&lt;&gt;TYPE('Bakery Pivots'!H19),TRUE,FALSE),"WrongTypeMsg",IF(_xlfn.ISFORMULA('#_Bakery Pivots'!H19),IF(NOT(_xlfn.ISFORMULA('Bakery Pivots'!H19)),TRUE),FALSE),"MissingFormulaMsg",IF(NOT(AND(ISNUMBER(FIND("[",_xlfn.FORMULATEXT('#_Bakery Pivots'!H19))),ISNUMBER(FIND("!",_xlfn.FORMULATEXT('#_Bakery Pivots'!H19))))),AND(ISNUMBER(FIND("[",_xlfn.FORMULATEXT('Bakery Pivots'!H19))),ISNUMBER(FIND("!",_xlfn.FORMULATEXT('Bakery Pivots'!H19)))),FALSE),"ExternalRefsMsg",IF(ISNUMBER('#_Bakery Pivots'!H19),IF(ABS('#_Bakery Pivots'!H19-'Bakery Pivots'!H19)&gt;0.00001,TRUE,FALSE),IF('#_Bakery Pivots'!H19&lt;&gt;'Bakery Pivots'!H19,TRUE,FALSE)),IF(ISNUMBER('#_Bakery Pivots'!H19),IF('#_Bakery Pivots'!H19&gt;'Bakery Pivots'!H19,"TooLow","TooHigh"),"WrongAnswer"),NOT(_xlfn.ISFORMULA('#_Bakery Pivots'!H19)),"PerfectMsg",IF((LEN(SUBSTITUTE(SUBSTITUTE(SUBSTITUTE(SUBSTITUTE(SUBSTITUTE(SUBSTITUTE(SUBSTITUTE(SUBSTITUTE(SUBSTITUTE(SUBSTITUTE(SUBSTITUTE(SUBSTITUTE(SUBSTITUTE(SUBSTITUTE(SUBSTITUTE(SUBSTITUTE(SUBSTITUTE(SUBSTITUTE(SUBSTITUTE(SUBSTITUTE(SUBSTITUTE(SUBSTITUTE(SUBSTITUTE(IF(_xlfn.ISFORMULA('Bakery Pivots'!H19),_xlfn.FORMULATEXT('Bakery Pivots'!H19),'Bakery Pivots'!H19),"9","#"),"8","#"),"7","#"),"6","#"),"5","#"),"4","#"),"3","#"),"2","#"),"1","#"),"0","#"),"$",""),"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Pivots'!H19),_xlfn.FORMULATEXT('Bakery Pivots'!H19),'Bakery Pivots'!H19),"9","#"),"8","#"),"7","#"),"6","#"),"5","#"),"4","#"),"3","#"),"2","#"),"1","#"),"0","#"),"$",""),"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Pivots'!H19),_xlfn.FORMULATEXT('#_Bakery Pivots'!H19),'#_Bakery Pivots'!H19),"9","#"),"8","#"),"7","#"),"6","#"),"5","#"),"4","#"),"3","#"),"2","#"),"1","#"),"0","#"),"$",""),"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Pivots'!H19),_xlfn.FORMULATEXT('#_Bakery Pivots'!H19),'#_Bakery Pivots'!H19),"9","#"),"8","#"),"7","#"),"6","#"),"5","#"),"4","#"),"3","#"),"2","#"),"1","#"),"0","#"),"$","")," ",""),",","@"),"&gt;","@"),"&lt;","@"),"=","@"),")","@"),"(","@"),"^","@"),"/","@"),"+","@"),"*","@"),"-","@"),"@#","")))/2,TRUE,FALSE),"HardCodeMsg",IF(LEN(IF(_xlfn.ISFORMULA('Bakery Pivots'!H19),_xlfn.FORMULATEXT('Bakery Pivots'!H19),'Bakery Pivots'!H19))-LEN(SUBSTITUTE(IF(_xlfn.ISFORMULA('Bakery Pivots'!H19),_xlfn.FORMULATEXT('Bakery Pivots'!H19),'Bakery Pivots'!H19),"""",""))&gt;LEN(IF(_xlfn.ISFORMULA('#_Bakery Pivots'!H19),_xlfn.FORMULATEXT('#_Bakery Pivots'!H19),'#_Bakery Pivots'!H19))-LEN(SUBSTITUTE(IF(_xlfn.ISFORMULA('#_Bakery Pivots'!H19),_xlfn.FORMULATEXT('#_Bakery Pivots'!H19),'#_Bakery Pivots'!H19),"""","")),TRUE,FALSE),"HardQuoteMsg",IF(LEN(IF(_xlfn.ISFORMULA('Bakery Pivots'!H19),_xlfn.FORMULATEXT('Bakery Pivots'!H19),'Bakery Pivots'!H19))-LEN(SUBSTITUTE(IF(_xlfn.ISFORMULA('Bakery Pivots'!H19),_xlfn.FORMULATEXT('Bakery Pivots'!H19),'Bakery Pivots'!H19),"$",""))&lt;0.5*(LEN(IF(_xlfn.ISFORMULA('#_Bakery Pivots'!H19),_xlfn.FORMULATEXT('#_Bakery Pivots'!H19),'#_Bakery Pivots'!H19))-LEN(SUBSTITUTE(IF(_xlfn.ISFORMULA('#_Bakery Pivots'!H19),_xlfn.FORMULATEXT('#_Bakery Pivots'!H19),'#_Bakery Pivots'!H19),"$",""))),TRUE,FALSE),"MissingAbsMsg",TRUE,"PerfectMsg")</f>
        <v/>
      </c>
      <c r="I19" s="258">
        <v>0</v>
      </c>
      <c r="J19" s="259" t="str">
        <f ca="1">_xlfn.IFS(ISBLANK('Bakery Pivots'!J19),"",IF(NOT(ISNA('#_Bakery Pivots'!J19)),IF(ISNA('Bakery Pivots'!J19),TRUE,FALSE),FALSE),"StuNAMsg",IF(AND(ISNA('#_Bakery Pivots'!J19),ISNA('Bakery Pivots'!J19)),TRUE,FALSE),"PerfectMsg",IF(NOT(ISERROR('#_Bakery Pivots'!J19)),IF(ISERROR('Bakery Pivots'!J19),TRUE,FALSE),FALSE),"StuErrorMsg",IF(TYPE('#_Bakery Pivots'!J19)&lt;&gt;TYPE('Bakery Pivots'!J19),TRUE,FALSE),"WrongTypeMsg",IF(_xlfn.ISFORMULA('#_Bakery Pivots'!J19),IF(NOT(_xlfn.ISFORMULA('Bakery Pivots'!J19)),TRUE),FALSE),"MissingFormulaMsg",IF(NOT(AND(ISNUMBER(FIND("[",_xlfn.FORMULATEXT('#_Bakery Pivots'!J19))),ISNUMBER(FIND("!",_xlfn.FORMULATEXT('#_Bakery Pivots'!J19))))),AND(ISNUMBER(FIND("[",_xlfn.FORMULATEXT('Bakery Pivots'!J19))),ISNUMBER(FIND("!",_xlfn.FORMULATEXT('Bakery Pivots'!J19)))),FALSE),"ExternalRefsMsg",IF(ISNUMBER('#_Bakery Pivots'!J19),IF(ABS('#_Bakery Pivots'!J19-'Bakery Pivots'!J19)&gt;0.00001,TRUE,FALSE),IF('#_Bakery Pivots'!J19&lt;&gt;'Bakery Pivots'!J19,TRUE,FALSE)),IF(ISNUMBER('#_Bakery Pivots'!J19),IF('#_Bakery Pivots'!J19&gt;'Bakery Pivots'!J19,"TooLow","TooHigh"),"WrongAnswer"),NOT(_xlfn.ISFORMULA('#_Bakery Pivots'!J19)),"PerfectMsg",IF((LEN(SUBSTITUTE(SUBSTITUTE(SUBSTITUTE(SUBSTITUTE(SUBSTITUTE(SUBSTITUTE(SUBSTITUTE(SUBSTITUTE(SUBSTITUTE(SUBSTITUTE(SUBSTITUTE(SUBSTITUTE(SUBSTITUTE(SUBSTITUTE(SUBSTITUTE(SUBSTITUTE(SUBSTITUTE(SUBSTITUTE(SUBSTITUTE(SUBSTITUTE(SUBSTITUTE(SUBSTITUTE(SUBSTITUTE(IF(_xlfn.ISFORMULA('Bakery Pivots'!J19),_xlfn.FORMULATEXT('Bakery Pivots'!J19),'Bakery Pivots'!J19),"9","#"),"8","#"),"7","#"),"6","#"),"5","#"),"4","#"),"3","#"),"2","#"),"1","#"),"0","#"),"$",""),"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Pivots'!J19),_xlfn.FORMULATEXT('Bakery Pivots'!J19),'Bakery Pivots'!J19),"9","#"),"8","#"),"7","#"),"6","#"),"5","#"),"4","#"),"3","#"),"2","#"),"1","#"),"0","#"),"$",""),"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Pivots'!J19),_xlfn.FORMULATEXT('#_Bakery Pivots'!J19),'#_Bakery Pivots'!J19),"9","#"),"8","#"),"7","#"),"6","#"),"5","#"),"4","#"),"3","#"),"2","#"),"1","#"),"0","#"),"$",""),"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Pivots'!J19),_xlfn.FORMULATEXT('#_Bakery Pivots'!J19),'#_Bakery Pivots'!J19),"9","#"),"8","#"),"7","#"),"6","#"),"5","#"),"4","#"),"3","#"),"2","#"),"1","#"),"0","#"),"$","")," ",""),",","@"),"&gt;","@"),"&lt;","@"),"=","@"),")","@"),"(","@"),"^","@"),"/","@"),"+","@"),"*","@"),"-","@"),"@#","")))/2,TRUE,FALSE),"HardCodeMsg",IF(LEN(IF(_xlfn.ISFORMULA('Bakery Pivots'!J19),_xlfn.FORMULATEXT('Bakery Pivots'!J19),'Bakery Pivots'!J19))-LEN(SUBSTITUTE(IF(_xlfn.ISFORMULA('Bakery Pivots'!J19),_xlfn.FORMULATEXT('Bakery Pivots'!J19),'Bakery Pivots'!J19),"""",""))&gt;LEN(IF(_xlfn.ISFORMULA('#_Bakery Pivots'!J19),_xlfn.FORMULATEXT('#_Bakery Pivots'!J19),'#_Bakery Pivots'!J19))-LEN(SUBSTITUTE(IF(_xlfn.ISFORMULA('#_Bakery Pivots'!J19),_xlfn.FORMULATEXT('#_Bakery Pivots'!J19),'#_Bakery Pivots'!J19),"""","")),TRUE,FALSE),"HardQuoteMsg",IF(LEN(IF(_xlfn.ISFORMULA('Bakery Pivots'!J19),_xlfn.FORMULATEXT('Bakery Pivots'!J19),'Bakery Pivots'!J19))-LEN(SUBSTITUTE(IF(_xlfn.ISFORMULA('Bakery Pivots'!J19),_xlfn.FORMULATEXT('Bakery Pivots'!J19),'Bakery Pivots'!J19),"$",""))&lt;0.5*(LEN(IF(_xlfn.ISFORMULA('#_Bakery Pivots'!J19),_xlfn.FORMULATEXT('#_Bakery Pivots'!J19),'#_Bakery Pivots'!J19))-LEN(SUBSTITUTE(IF(_xlfn.ISFORMULA('#_Bakery Pivots'!J19),_xlfn.FORMULATEXT('#_Bakery Pivots'!J19),'#_Bakery Pivots'!J19),"$",""))),TRUE,FALSE),"MissingAbsMsg",TRUE,"PerfectMsg")</f>
        <v/>
      </c>
      <c r="M19" s="165">
        <v>0</v>
      </c>
      <c r="N19" s="237">
        <v>0</v>
      </c>
      <c r="O19" s="237">
        <v>0</v>
      </c>
      <c r="R19" s="165">
        <v>0</v>
      </c>
      <c r="S19" s="165">
        <v>0</v>
      </c>
      <c r="T19" s="165">
        <v>0</v>
      </c>
    </row>
    <row r="20" spans="2:20" x14ac:dyDescent="0.15">
      <c r="B20" s="171">
        <v>0</v>
      </c>
      <c r="C20" s="170">
        <v>0</v>
      </c>
      <c r="D20" s="170">
        <v>0</v>
      </c>
      <c r="E20" s="170">
        <v>0</v>
      </c>
      <c r="F20" s="170">
        <v>0</v>
      </c>
      <c r="G20" s="258">
        <v>0</v>
      </c>
      <c r="H20" s="259" t="str">
        <f ca="1">_xlfn.IFS(ISBLANK('Bakery Pivots'!H20),"",IF(NOT(ISNA('#_Bakery Pivots'!H20)),IF(ISNA('Bakery Pivots'!H20),TRUE,FALSE),FALSE),"StuNAMsg",IF(AND(ISNA('#_Bakery Pivots'!H20),ISNA('Bakery Pivots'!H20)),TRUE,FALSE),"PerfectMsg",IF(NOT(ISERROR('#_Bakery Pivots'!H20)),IF(ISERROR('Bakery Pivots'!H20),TRUE,FALSE),FALSE),"StuErrorMsg",IF(TYPE('#_Bakery Pivots'!H20)&lt;&gt;TYPE('Bakery Pivots'!H20),TRUE,FALSE),"WrongTypeMsg",IF(_xlfn.ISFORMULA('#_Bakery Pivots'!H20),IF(NOT(_xlfn.ISFORMULA('Bakery Pivots'!H20)),TRUE),FALSE),"MissingFormulaMsg",IF(NOT(AND(ISNUMBER(FIND("[",_xlfn.FORMULATEXT('#_Bakery Pivots'!H20))),ISNUMBER(FIND("!",_xlfn.FORMULATEXT('#_Bakery Pivots'!H20))))),AND(ISNUMBER(FIND("[",_xlfn.FORMULATEXT('Bakery Pivots'!H20))),ISNUMBER(FIND("!",_xlfn.FORMULATEXT('Bakery Pivots'!H20)))),FALSE),"ExternalRefsMsg",IF(ISNUMBER('#_Bakery Pivots'!H20),IF(ABS('#_Bakery Pivots'!H20-'Bakery Pivots'!H20)&gt;0.00001,TRUE,FALSE),IF('#_Bakery Pivots'!H20&lt;&gt;'Bakery Pivots'!H20,TRUE,FALSE)),IF(ISNUMBER('#_Bakery Pivots'!H20),IF('#_Bakery Pivots'!H20&gt;'Bakery Pivots'!H20,"TooLow","TooHigh"),"WrongAnswer"),NOT(_xlfn.ISFORMULA('#_Bakery Pivots'!H20)),"PerfectMsg",IF((LEN(SUBSTITUTE(SUBSTITUTE(SUBSTITUTE(SUBSTITUTE(SUBSTITUTE(SUBSTITUTE(SUBSTITUTE(SUBSTITUTE(SUBSTITUTE(SUBSTITUTE(SUBSTITUTE(SUBSTITUTE(SUBSTITUTE(SUBSTITUTE(SUBSTITUTE(SUBSTITUTE(SUBSTITUTE(SUBSTITUTE(SUBSTITUTE(SUBSTITUTE(SUBSTITUTE(SUBSTITUTE(SUBSTITUTE(IF(_xlfn.ISFORMULA('Bakery Pivots'!H20),_xlfn.FORMULATEXT('Bakery Pivots'!H20),'Bakery Pivots'!H20),"9","#"),"8","#"),"7","#"),"6","#"),"5","#"),"4","#"),"3","#"),"2","#"),"1","#"),"0","#"),"$",""),"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Pivots'!H20),_xlfn.FORMULATEXT('Bakery Pivots'!H20),'Bakery Pivots'!H20),"9","#"),"8","#"),"7","#"),"6","#"),"5","#"),"4","#"),"3","#"),"2","#"),"1","#"),"0","#"),"$",""),"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Pivots'!H20),_xlfn.FORMULATEXT('#_Bakery Pivots'!H20),'#_Bakery Pivots'!H20),"9","#"),"8","#"),"7","#"),"6","#"),"5","#"),"4","#"),"3","#"),"2","#"),"1","#"),"0","#"),"$",""),"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Pivots'!H20),_xlfn.FORMULATEXT('#_Bakery Pivots'!H20),'#_Bakery Pivots'!H20),"9","#"),"8","#"),"7","#"),"6","#"),"5","#"),"4","#"),"3","#"),"2","#"),"1","#"),"0","#"),"$","")," ",""),",","@"),"&gt;","@"),"&lt;","@"),"=","@"),")","@"),"(","@"),"^","@"),"/","@"),"+","@"),"*","@"),"-","@"),"@#","")))/2,TRUE,FALSE),"HardCodeMsg",IF(LEN(IF(_xlfn.ISFORMULA('Bakery Pivots'!H20),_xlfn.FORMULATEXT('Bakery Pivots'!H20),'Bakery Pivots'!H20))-LEN(SUBSTITUTE(IF(_xlfn.ISFORMULA('Bakery Pivots'!H20),_xlfn.FORMULATEXT('Bakery Pivots'!H20),'Bakery Pivots'!H20),"""",""))&gt;LEN(IF(_xlfn.ISFORMULA('#_Bakery Pivots'!H20),_xlfn.FORMULATEXT('#_Bakery Pivots'!H20),'#_Bakery Pivots'!H20))-LEN(SUBSTITUTE(IF(_xlfn.ISFORMULA('#_Bakery Pivots'!H20),_xlfn.FORMULATEXT('#_Bakery Pivots'!H20),'#_Bakery Pivots'!H20),"""","")),TRUE,FALSE),"HardQuoteMsg",IF(LEN(IF(_xlfn.ISFORMULA('Bakery Pivots'!H20),_xlfn.FORMULATEXT('Bakery Pivots'!H20),'Bakery Pivots'!H20))-LEN(SUBSTITUTE(IF(_xlfn.ISFORMULA('Bakery Pivots'!H20),_xlfn.FORMULATEXT('Bakery Pivots'!H20),'Bakery Pivots'!H20),"$",""))&lt;0.5*(LEN(IF(_xlfn.ISFORMULA('#_Bakery Pivots'!H20),_xlfn.FORMULATEXT('#_Bakery Pivots'!H20),'#_Bakery Pivots'!H20))-LEN(SUBSTITUTE(IF(_xlfn.ISFORMULA('#_Bakery Pivots'!H20),_xlfn.FORMULATEXT('#_Bakery Pivots'!H20),'#_Bakery Pivots'!H20),"$",""))),TRUE,FALSE),"MissingAbsMsg",TRUE,"PerfectMsg")</f>
        <v/>
      </c>
      <c r="I20" s="258">
        <v>0</v>
      </c>
      <c r="J20" s="259" t="str">
        <f ca="1">_xlfn.IFS(ISBLANK('Bakery Pivots'!J20),"",IF(NOT(ISNA('#_Bakery Pivots'!J20)),IF(ISNA('Bakery Pivots'!J20),TRUE,FALSE),FALSE),"StuNAMsg",IF(AND(ISNA('#_Bakery Pivots'!J20),ISNA('Bakery Pivots'!J20)),TRUE,FALSE),"PerfectMsg",IF(NOT(ISERROR('#_Bakery Pivots'!J20)),IF(ISERROR('Bakery Pivots'!J20),TRUE,FALSE),FALSE),"StuErrorMsg",IF(TYPE('#_Bakery Pivots'!J20)&lt;&gt;TYPE('Bakery Pivots'!J20),TRUE,FALSE),"WrongTypeMsg",IF(_xlfn.ISFORMULA('#_Bakery Pivots'!J20),IF(NOT(_xlfn.ISFORMULA('Bakery Pivots'!J20)),TRUE),FALSE),"MissingFormulaMsg",IF(NOT(AND(ISNUMBER(FIND("[",_xlfn.FORMULATEXT('#_Bakery Pivots'!J20))),ISNUMBER(FIND("!",_xlfn.FORMULATEXT('#_Bakery Pivots'!J20))))),AND(ISNUMBER(FIND("[",_xlfn.FORMULATEXT('Bakery Pivots'!J20))),ISNUMBER(FIND("!",_xlfn.FORMULATEXT('Bakery Pivots'!J20)))),FALSE),"ExternalRefsMsg",IF(ISNUMBER('#_Bakery Pivots'!J20),IF(ABS('#_Bakery Pivots'!J20-'Bakery Pivots'!J20)&gt;0.00001,TRUE,FALSE),IF('#_Bakery Pivots'!J20&lt;&gt;'Bakery Pivots'!J20,TRUE,FALSE)),IF(ISNUMBER('#_Bakery Pivots'!J20),IF('#_Bakery Pivots'!J20&gt;'Bakery Pivots'!J20,"TooLow","TooHigh"),"WrongAnswer"),NOT(_xlfn.ISFORMULA('#_Bakery Pivots'!J20)),"PerfectMsg",IF((LEN(SUBSTITUTE(SUBSTITUTE(SUBSTITUTE(SUBSTITUTE(SUBSTITUTE(SUBSTITUTE(SUBSTITUTE(SUBSTITUTE(SUBSTITUTE(SUBSTITUTE(SUBSTITUTE(SUBSTITUTE(SUBSTITUTE(SUBSTITUTE(SUBSTITUTE(SUBSTITUTE(SUBSTITUTE(SUBSTITUTE(SUBSTITUTE(SUBSTITUTE(SUBSTITUTE(SUBSTITUTE(SUBSTITUTE(IF(_xlfn.ISFORMULA('Bakery Pivots'!J20),_xlfn.FORMULATEXT('Bakery Pivots'!J20),'Bakery Pivots'!J20),"9","#"),"8","#"),"7","#"),"6","#"),"5","#"),"4","#"),"3","#"),"2","#"),"1","#"),"0","#"),"$",""),"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Pivots'!J20),_xlfn.FORMULATEXT('Bakery Pivots'!J20),'Bakery Pivots'!J20),"9","#"),"8","#"),"7","#"),"6","#"),"5","#"),"4","#"),"3","#"),"2","#"),"1","#"),"0","#"),"$",""),"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Pivots'!J20),_xlfn.FORMULATEXT('#_Bakery Pivots'!J20),'#_Bakery Pivots'!J20),"9","#"),"8","#"),"7","#"),"6","#"),"5","#"),"4","#"),"3","#"),"2","#"),"1","#"),"0","#"),"$",""),"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Pivots'!J20),_xlfn.FORMULATEXT('#_Bakery Pivots'!J20),'#_Bakery Pivots'!J20),"9","#"),"8","#"),"7","#"),"6","#"),"5","#"),"4","#"),"3","#"),"2","#"),"1","#"),"0","#"),"$","")," ",""),",","@"),"&gt;","@"),"&lt;","@"),"=","@"),")","@"),"(","@"),"^","@"),"/","@"),"+","@"),"*","@"),"-","@"),"@#","")))/2,TRUE,FALSE),"HardCodeMsg",IF(LEN(IF(_xlfn.ISFORMULA('Bakery Pivots'!J20),_xlfn.FORMULATEXT('Bakery Pivots'!J20),'Bakery Pivots'!J20))-LEN(SUBSTITUTE(IF(_xlfn.ISFORMULA('Bakery Pivots'!J20),_xlfn.FORMULATEXT('Bakery Pivots'!J20),'Bakery Pivots'!J20),"""",""))&gt;LEN(IF(_xlfn.ISFORMULA('#_Bakery Pivots'!J20),_xlfn.FORMULATEXT('#_Bakery Pivots'!J20),'#_Bakery Pivots'!J20))-LEN(SUBSTITUTE(IF(_xlfn.ISFORMULA('#_Bakery Pivots'!J20),_xlfn.FORMULATEXT('#_Bakery Pivots'!J20),'#_Bakery Pivots'!J20),"""","")),TRUE,FALSE),"HardQuoteMsg",IF(LEN(IF(_xlfn.ISFORMULA('Bakery Pivots'!J20),_xlfn.FORMULATEXT('Bakery Pivots'!J20),'Bakery Pivots'!J20))-LEN(SUBSTITUTE(IF(_xlfn.ISFORMULA('Bakery Pivots'!J20),_xlfn.FORMULATEXT('Bakery Pivots'!J20),'Bakery Pivots'!J20),"$",""))&lt;0.5*(LEN(IF(_xlfn.ISFORMULA('#_Bakery Pivots'!J20),_xlfn.FORMULATEXT('#_Bakery Pivots'!J20),'#_Bakery Pivots'!J20))-LEN(SUBSTITUTE(IF(_xlfn.ISFORMULA('#_Bakery Pivots'!J20),_xlfn.FORMULATEXT('#_Bakery Pivots'!J20),'#_Bakery Pivots'!J20),"$",""))),TRUE,FALSE),"MissingAbsMsg",TRUE,"PerfectMsg")</f>
        <v/>
      </c>
      <c r="M20" s="165">
        <v>0</v>
      </c>
      <c r="N20" s="237">
        <v>0</v>
      </c>
      <c r="O20" s="237">
        <v>0</v>
      </c>
      <c r="R20" s="165">
        <v>0</v>
      </c>
      <c r="S20" s="165">
        <v>0</v>
      </c>
      <c r="T20" s="165">
        <v>0</v>
      </c>
    </row>
    <row r="21" spans="2:20" x14ac:dyDescent="0.15">
      <c r="B21" s="171">
        <v>0</v>
      </c>
      <c r="C21" s="170">
        <v>0</v>
      </c>
      <c r="D21" s="170">
        <v>0</v>
      </c>
      <c r="E21" s="170">
        <v>0</v>
      </c>
      <c r="F21" s="170">
        <v>0</v>
      </c>
      <c r="G21" s="260">
        <v>4.66</v>
      </c>
      <c r="H21" s="259" t="str">
        <f ca="1">_xlfn.IFS(ISBLANK('Bakery Pivots'!H21),"",IF(NOT(ISNA('#_Bakery Pivots'!H21)),IF(ISNA('Bakery Pivots'!H21),TRUE,FALSE),FALSE),"StuNAMsg",IF(AND(ISNA('#_Bakery Pivots'!H21),ISNA('Bakery Pivots'!H21)),TRUE,FALSE),"PerfectMsg",IF(NOT(ISERROR('#_Bakery Pivots'!H21)),IF(ISERROR('Bakery Pivots'!H21),TRUE,FALSE),FALSE),"StuErrorMsg",IF(TYPE('#_Bakery Pivots'!H21)&lt;&gt;TYPE('Bakery Pivots'!H21),TRUE,FALSE),"WrongTypeMsg",IF(_xlfn.ISFORMULA('#_Bakery Pivots'!H21),IF(NOT(_xlfn.ISFORMULA('Bakery Pivots'!H21)),TRUE),FALSE),"MissingFormulaMsg",IF(NOT(AND(ISNUMBER(FIND("[",_xlfn.FORMULATEXT('#_Bakery Pivots'!H21))),ISNUMBER(FIND("!",_xlfn.FORMULATEXT('#_Bakery Pivots'!H21))))),AND(ISNUMBER(FIND("[",_xlfn.FORMULATEXT('Bakery Pivots'!H21))),ISNUMBER(FIND("!",_xlfn.FORMULATEXT('Bakery Pivots'!H21)))),FALSE),"ExternalRefsMsg",IF(ISNUMBER('#_Bakery Pivots'!H21),IF(ABS('#_Bakery Pivots'!H21-'Bakery Pivots'!H21)&gt;0.00001,TRUE,FALSE),IF('#_Bakery Pivots'!H21&lt;&gt;'Bakery Pivots'!H21,TRUE,FALSE)),IF(ISNUMBER('#_Bakery Pivots'!H21),IF('#_Bakery Pivots'!H21&gt;'Bakery Pivots'!H21,"TooLow","TooHigh"),"WrongAnswer"),NOT(_xlfn.ISFORMULA('#_Bakery Pivots'!H21)),"PerfectMsg",IF((LEN(SUBSTITUTE(SUBSTITUTE(SUBSTITUTE(SUBSTITUTE(SUBSTITUTE(SUBSTITUTE(SUBSTITUTE(SUBSTITUTE(SUBSTITUTE(SUBSTITUTE(SUBSTITUTE(SUBSTITUTE(SUBSTITUTE(SUBSTITUTE(SUBSTITUTE(SUBSTITUTE(SUBSTITUTE(SUBSTITUTE(SUBSTITUTE(SUBSTITUTE(SUBSTITUTE(SUBSTITUTE(SUBSTITUTE(IF(_xlfn.ISFORMULA('Bakery Pivots'!H21),_xlfn.FORMULATEXT('Bakery Pivots'!H21),'Bakery Pivots'!H21),"9","#"),"8","#"),"7","#"),"6","#"),"5","#"),"4","#"),"3","#"),"2","#"),"1","#"),"0","#"),"$",""),"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Pivots'!H21),_xlfn.FORMULATEXT('Bakery Pivots'!H21),'Bakery Pivots'!H21),"9","#"),"8","#"),"7","#"),"6","#"),"5","#"),"4","#"),"3","#"),"2","#"),"1","#"),"0","#"),"$",""),"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Pivots'!H21),_xlfn.FORMULATEXT('#_Bakery Pivots'!H21),'#_Bakery Pivots'!H21),"9","#"),"8","#"),"7","#"),"6","#"),"5","#"),"4","#"),"3","#"),"2","#"),"1","#"),"0","#"),"$",""),"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Pivots'!H21),_xlfn.FORMULATEXT('#_Bakery Pivots'!H21),'#_Bakery Pivots'!H21),"9","#"),"8","#"),"7","#"),"6","#"),"5","#"),"4","#"),"3","#"),"2","#"),"1","#"),"0","#"),"$","")," ",""),",","@"),"&gt;","@"),"&lt;","@"),"=","@"),")","@"),"(","@"),"^","@"),"/","@"),"+","@"),"*","@"),"-","@"),"@#","")))/2,TRUE,FALSE),"HardCodeMsg",IF(LEN(IF(_xlfn.ISFORMULA('Bakery Pivots'!H21),_xlfn.FORMULATEXT('Bakery Pivots'!H21),'Bakery Pivots'!H21))-LEN(SUBSTITUTE(IF(_xlfn.ISFORMULA('Bakery Pivots'!H21),_xlfn.FORMULATEXT('Bakery Pivots'!H21),'Bakery Pivots'!H21),"""",""))&gt;LEN(IF(_xlfn.ISFORMULA('#_Bakery Pivots'!H21),_xlfn.FORMULATEXT('#_Bakery Pivots'!H21),'#_Bakery Pivots'!H21))-LEN(SUBSTITUTE(IF(_xlfn.ISFORMULA('#_Bakery Pivots'!H21),_xlfn.FORMULATEXT('#_Bakery Pivots'!H21),'#_Bakery Pivots'!H21),"""","")),TRUE,FALSE),"HardQuoteMsg",IF(LEN(IF(_xlfn.ISFORMULA('Bakery Pivots'!H21),_xlfn.FORMULATEXT('Bakery Pivots'!H21),'Bakery Pivots'!H21))-LEN(SUBSTITUTE(IF(_xlfn.ISFORMULA('Bakery Pivots'!H21),_xlfn.FORMULATEXT('Bakery Pivots'!H21),'Bakery Pivots'!H21),"$",""))&lt;0.5*(LEN(IF(_xlfn.ISFORMULA('#_Bakery Pivots'!H21),_xlfn.FORMULATEXT('#_Bakery Pivots'!H21),'#_Bakery Pivots'!H21))-LEN(SUBSTITUTE(IF(_xlfn.ISFORMULA('#_Bakery Pivots'!H21),_xlfn.FORMULATEXT('#_Bakery Pivots'!H21),'#_Bakery Pivots'!H21),"$",""))),TRUE,FALSE),"MissingAbsMsg",TRUE,"PerfectMsg")</f>
        <v/>
      </c>
      <c r="I21" s="260">
        <v>4.1500000000000004</v>
      </c>
      <c r="J21" s="259" t="str">
        <f ca="1">_xlfn.IFS(ISBLANK('Bakery Pivots'!J21),"",IF(NOT(ISNA('#_Bakery Pivots'!J21)),IF(ISNA('Bakery Pivots'!J21),TRUE,FALSE),FALSE),"StuNAMsg",IF(AND(ISNA('#_Bakery Pivots'!J21),ISNA('Bakery Pivots'!J21)),TRUE,FALSE),"PerfectMsg",IF(NOT(ISERROR('#_Bakery Pivots'!J21)),IF(ISERROR('Bakery Pivots'!J21),TRUE,FALSE),FALSE),"StuErrorMsg",IF(TYPE('#_Bakery Pivots'!J21)&lt;&gt;TYPE('Bakery Pivots'!J21),TRUE,FALSE),"WrongTypeMsg",IF(_xlfn.ISFORMULA('#_Bakery Pivots'!J21),IF(NOT(_xlfn.ISFORMULA('Bakery Pivots'!J21)),TRUE),FALSE),"MissingFormulaMsg",IF(NOT(AND(ISNUMBER(FIND("[",_xlfn.FORMULATEXT('#_Bakery Pivots'!J21))),ISNUMBER(FIND("!",_xlfn.FORMULATEXT('#_Bakery Pivots'!J21))))),AND(ISNUMBER(FIND("[",_xlfn.FORMULATEXT('Bakery Pivots'!J21))),ISNUMBER(FIND("!",_xlfn.FORMULATEXT('Bakery Pivots'!J21)))),FALSE),"ExternalRefsMsg",IF(ISNUMBER('#_Bakery Pivots'!J21),IF(ABS('#_Bakery Pivots'!J21-'Bakery Pivots'!J21)&gt;0.00001,TRUE,FALSE),IF('#_Bakery Pivots'!J21&lt;&gt;'Bakery Pivots'!J21,TRUE,FALSE)),IF(ISNUMBER('#_Bakery Pivots'!J21),IF('#_Bakery Pivots'!J21&gt;'Bakery Pivots'!J21,"TooLow","TooHigh"),"WrongAnswer"),NOT(_xlfn.ISFORMULA('#_Bakery Pivots'!J21)),"PerfectMsg",IF((LEN(SUBSTITUTE(SUBSTITUTE(SUBSTITUTE(SUBSTITUTE(SUBSTITUTE(SUBSTITUTE(SUBSTITUTE(SUBSTITUTE(SUBSTITUTE(SUBSTITUTE(SUBSTITUTE(SUBSTITUTE(SUBSTITUTE(SUBSTITUTE(SUBSTITUTE(SUBSTITUTE(SUBSTITUTE(SUBSTITUTE(SUBSTITUTE(SUBSTITUTE(SUBSTITUTE(SUBSTITUTE(SUBSTITUTE(IF(_xlfn.ISFORMULA('Bakery Pivots'!J21),_xlfn.FORMULATEXT('Bakery Pivots'!J21),'Bakery Pivots'!J21),"9","#"),"8","#"),"7","#"),"6","#"),"5","#"),"4","#"),"3","#"),"2","#"),"1","#"),"0","#"),"$",""),"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Pivots'!J21),_xlfn.FORMULATEXT('Bakery Pivots'!J21),'Bakery Pivots'!J21),"9","#"),"8","#"),"7","#"),"6","#"),"5","#"),"4","#"),"3","#"),"2","#"),"1","#"),"0","#"),"$",""),"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Pivots'!J21),_xlfn.FORMULATEXT('#_Bakery Pivots'!J21),'#_Bakery Pivots'!J21),"9","#"),"8","#"),"7","#"),"6","#"),"5","#"),"4","#"),"3","#"),"2","#"),"1","#"),"0","#"),"$",""),"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Pivots'!J21),_xlfn.FORMULATEXT('#_Bakery Pivots'!J21),'#_Bakery Pivots'!J21),"9","#"),"8","#"),"7","#"),"6","#"),"5","#"),"4","#"),"3","#"),"2","#"),"1","#"),"0","#"),"$","")," ",""),",","@"),"&gt;","@"),"&lt;","@"),"=","@"),")","@"),"(","@"),"^","@"),"/","@"),"+","@"),"*","@"),"-","@"),"@#","")))/2,TRUE,FALSE),"HardCodeMsg",IF(LEN(IF(_xlfn.ISFORMULA('Bakery Pivots'!J21),_xlfn.FORMULATEXT('Bakery Pivots'!J21),'Bakery Pivots'!J21))-LEN(SUBSTITUTE(IF(_xlfn.ISFORMULA('Bakery Pivots'!J21),_xlfn.FORMULATEXT('Bakery Pivots'!J21),'Bakery Pivots'!J21),"""",""))&gt;LEN(IF(_xlfn.ISFORMULA('#_Bakery Pivots'!J21),_xlfn.FORMULATEXT('#_Bakery Pivots'!J21),'#_Bakery Pivots'!J21))-LEN(SUBSTITUTE(IF(_xlfn.ISFORMULA('#_Bakery Pivots'!J21),_xlfn.FORMULATEXT('#_Bakery Pivots'!J21),'#_Bakery Pivots'!J21),"""","")),TRUE,FALSE),"HardQuoteMsg",IF(LEN(IF(_xlfn.ISFORMULA('Bakery Pivots'!J21),_xlfn.FORMULATEXT('Bakery Pivots'!J21),'Bakery Pivots'!J21))-LEN(SUBSTITUTE(IF(_xlfn.ISFORMULA('Bakery Pivots'!J21),_xlfn.FORMULATEXT('Bakery Pivots'!J21),'Bakery Pivots'!J21),"$",""))&lt;0.5*(LEN(IF(_xlfn.ISFORMULA('#_Bakery Pivots'!J21),_xlfn.FORMULATEXT('#_Bakery Pivots'!J21),'#_Bakery Pivots'!J21))-LEN(SUBSTITUTE(IF(_xlfn.ISFORMULA('#_Bakery Pivots'!J21),_xlfn.FORMULATEXT('#_Bakery Pivots'!J21),'#_Bakery Pivots'!J21),"$",""))),TRUE,FALSE),"MissingAbsMsg",TRUE,"PerfectMsg")</f>
        <v/>
      </c>
      <c r="M21" s="165">
        <v>0</v>
      </c>
      <c r="N21" s="237">
        <v>0</v>
      </c>
      <c r="O21" s="237">
        <v>0</v>
      </c>
      <c r="R21" s="165">
        <v>0</v>
      </c>
      <c r="S21" s="165">
        <v>0</v>
      </c>
      <c r="T21" s="165">
        <v>0</v>
      </c>
    </row>
    <row r="22" spans="2:20" x14ac:dyDescent="0.15">
      <c r="B22" s="171">
        <v>0</v>
      </c>
      <c r="C22" s="170">
        <v>0</v>
      </c>
      <c r="D22" s="170">
        <v>0</v>
      </c>
      <c r="E22" s="170">
        <v>0</v>
      </c>
      <c r="F22" s="170">
        <v>0</v>
      </c>
      <c r="G22" s="258">
        <v>0</v>
      </c>
      <c r="H22" s="259" t="str">
        <f ca="1">_xlfn.IFS(ISBLANK('Bakery Pivots'!H22),"",IF(NOT(ISNA('#_Bakery Pivots'!H22)),IF(ISNA('Bakery Pivots'!H22),TRUE,FALSE),FALSE),"StuNAMsg",IF(AND(ISNA('#_Bakery Pivots'!H22),ISNA('Bakery Pivots'!H22)),TRUE,FALSE),"PerfectMsg",IF(NOT(ISERROR('#_Bakery Pivots'!H22)),IF(ISERROR('Bakery Pivots'!H22),TRUE,FALSE),FALSE),"StuErrorMsg",IF(TYPE('#_Bakery Pivots'!H22)&lt;&gt;TYPE('Bakery Pivots'!H22),TRUE,FALSE),"WrongTypeMsg",IF(_xlfn.ISFORMULA('#_Bakery Pivots'!H22),IF(NOT(_xlfn.ISFORMULA('Bakery Pivots'!H22)),TRUE),FALSE),"MissingFormulaMsg",IF(NOT(AND(ISNUMBER(FIND("[",_xlfn.FORMULATEXT('#_Bakery Pivots'!H22))),ISNUMBER(FIND("!",_xlfn.FORMULATEXT('#_Bakery Pivots'!H22))))),AND(ISNUMBER(FIND("[",_xlfn.FORMULATEXT('Bakery Pivots'!H22))),ISNUMBER(FIND("!",_xlfn.FORMULATEXT('Bakery Pivots'!H22)))),FALSE),"ExternalRefsMsg",IF(ISNUMBER('#_Bakery Pivots'!H22),IF(ABS('#_Bakery Pivots'!H22-'Bakery Pivots'!H22)&gt;0.00001,TRUE,FALSE),IF('#_Bakery Pivots'!H22&lt;&gt;'Bakery Pivots'!H22,TRUE,FALSE)),IF(ISNUMBER('#_Bakery Pivots'!H22),IF('#_Bakery Pivots'!H22&gt;'Bakery Pivots'!H22,"TooLow","TooHigh"),"WrongAnswer"),NOT(_xlfn.ISFORMULA('#_Bakery Pivots'!H22)),"PerfectMsg",IF((LEN(SUBSTITUTE(SUBSTITUTE(SUBSTITUTE(SUBSTITUTE(SUBSTITUTE(SUBSTITUTE(SUBSTITUTE(SUBSTITUTE(SUBSTITUTE(SUBSTITUTE(SUBSTITUTE(SUBSTITUTE(SUBSTITUTE(SUBSTITUTE(SUBSTITUTE(SUBSTITUTE(SUBSTITUTE(SUBSTITUTE(SUBSTITUTE(SUBSTITUTE(SUBSTITUTE(SUBSTITUTE(SUBSTITUTE(IF(_xlfn.ISFORMULA('Bakery Pivots'!H22),_xlfn.FORMULATEXT('Bakery Pivots'!H22),'Bakery Pivots'!H22),"9","#"),"8","#"),"7","#"),"6","#"),"5","#"),"4","#"),"3","#"),"2","#"),"1","#"),"0","#"),"$",""),"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Pivots'!H22),_xlfn.FORMULATEXT('Bakery Pivots'!H22),'Bakery Pivots'!H22),"9","#"),"8","#"),"7","#"),"6","#"),"5","#"),"4","#"),"3","#"),"2","#"),"1","#"),"0","#"),"$",""),"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Pivots'!H22),_xlfn.FORMULATEXT('#_Bakery Pivots'!H22),'#_Bakery Pivots'!H22),"9","#"),"8","#"),"7","#"),"6","#"),"5","#"),"4","#"),"3","#"),"2","#"),"1","#"),"0","#"),"$",""),"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Pivots'!H22),_xlfn.FORMULATEXT('#_Bakery Pivots'!H22),'#_Bakery Pivots'!H22),"9","#"),"8","#"),"7","#"),"6","#"),"5","#"),"4","#"),"3","#"),"2","#"),"1","#"),"0","#"),"$","")," ",""),",","@"),"&gt;","@"),"&lt;","@"),"=","@"),")","@"),"(","@"),"^","@"),"/","@"),"+","@"),"*","@"),"-","@"),"@#","")))/2,TRUE,FALSE),"HardCodeMsg",IF(LEN(IF(_xlfn.ISFORMULA('Bakery Pivots'!H22),_xlfn.FORMULATEXT('Bakery Pivots'!H22),'Bakery Pivots'!H22))-LEN(SUBSTITUTE(IF(_xlfn.ISFORMULA('Bakery Pivots'!H22),_xlfn.FORMULATEXT('Bakery Pivots'!H22),'Bakery Pivots'!H22),"""",""))&gt;LEN(IF(_xlfn.ISFORMULA('#_Bakery Pivots'!H22),_xlfn.FORMULATEXT('#_Bakery Pivots'!H22),'#_Bakery Pivots'!H22))-LEN(SUBSTITUTE(IF(_xlfn.ISFORMULA('#_Bakery Pivots'!H22),_xlfn.FORMULATEXT('#_Bakery Pivots'!H22),'#_Bakery Pivots'!H22),"""","")),TRUE,FALSE),"HardQuoteMsg",IF(LEN(IF(_xlfn.ISFORMULA('Bakery Pivots'!H22),_xlfn.FORMULATEXT('Bakery Pivots'!H22),'Bakery Pivots'!H22))-LEN(SUBSTITUTE(IF(_xlfn.ISFORMULA('Bakery Pivots'!H22),_xlfn.FORMULATEXT('Bakery Pivots'!H22),'Bakery Pivots'!H22),"$",""))&lt;0.5*(LEN(IF(_xlfn.ISFORMULA('#_Bakery Pivots'!H22),_xlfn.FORMULATEXT('#_Bakery Pivots'!H22),'#_Bakery Pivots'!H22))-LEN(SUBSTITUTE(IF(_xlfn.ISFORMULA('#_Bakery Pivots'!H22),_xlfn.FORMULATEXT('#_Bakery Pivots'!H22),'#_Bakery Pivots'!H22),"$",""))),TRUE,FALSE),"MissingAbsMsg",TRUE,"PerfectMsg")</f>
        <v/>
      </c>
      <c r="I22" s="258">
        <v>0</v>
      </c>
      <c r="J22" s="259" t="str">
        <f ca="1">_xlfn.IFS(ISBLANK('Bakery Pivots'!J22),"",IF(NOT(ISNA('#_Bakery Pivots'!J22)),IF(ISNA('Bakery Pivots'!J22),TRUE,FALSE),FALSE),"StuNAMsg",IF(AND(ISNA('#_Bakery Pivots'!J22),ISNA('Bakery Pivots'!J22)),TRUE,FALSE),"PerfectMsg",IF(NOT(ISERROR('#_Bakery Pivots'!J22)),IF(ISERROR('Bakery Pivots'!J22),TRUE,FALSE),FALSE),"StuErrorMsg",IF(TYPE('#_Bakery Pivots'!J22)&lt;&gt;TYPE('Bakery Pivots'!J22),TRUE,FALSE),"WrongTypeMsg",IF(_xlfn.ISFORMULA('#_Bakery Pivots'!J22),IF(NOT(_xlfn.ISFORMULA('Bakery Pivots'!J22)),TRUE),FALSE),"MissingFormulaMsg",IF(NOT(AND(ISNUMBER(FIND("[",_xlfn.FORMULATEXT('#_Bakery Pivots'!J22))),ISNUMBER(FIND("!",_xlfn.FORMULATEXT('#_Bakery Pivots'!J22))))),AND(ISNUMBER(FIND("[",_xlfn.FORMULATEXT('Bakery Pivots'!J22))),ISNUMBER(FIND("!",_xlfn.FORMULATEXT('Bakery Pivots'!J22)))),FALSE),"ExternalRefsMsg",IF(ISNUMBER('#_Bakery Pivots'!J22),IF(ABS('#_Bakery Pivots'!J22-'Bakery Pivots'!J22)&gt;0.00001,TRUE,FALSE),IF('#_Bakery Pivots'!J22&lt;&gt;'Bakery Pivots'!J22,TRUE,FALSE)),IF(ISNUMBER('#_Bakery Pivots'!J22),IF('#_Bakery Pivots'!J22&gt;'Bakery Pivots'!J22,"TooLow","TooHigh"),"WrongAnswer"),NOT(_xlfn.ISFORMULA('#_Bakery Pivots'!J22)),"PerfectMsg",IF((LEN(SUBSTITUTE(SUBSTITUTE(SUBSTITUTE(SUBSTITUTE(SUBSTITUTE(SUBSTITUTE(SUBSTITUTE(SUBSTITUTE(SUBSTITUTE(SUBSTITUTE(SUBSTITUTE(SUBSTITUTE(SUBSTITUTE(SUBSTITUTE(SUBSTITUTE(SUBSTITUTE(SUBSTITUTE(SUBSTITUTE(SUBSTITUTE(SUBSTITUTE(SUBSTITUTE(SUBSTITUTE(SUBSTITUTE(IF(_xlfn.ISFORMULA('Bakery Pivots'!J22),_xlfn.FORMULATEXT('Bakery Pivots'!J22),'Bakery Pivots'!J22),"9","#"),"8","#"),"7","#"),"6","#"),"5","#"),"4","#"),"3","#"),"2","#"),"1","#"),"0","#"),"$",""),"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Pivots'!J22),_xlfn.FORMULATEXT('Bakery Pivots'!J22),'Bakery Pivots'!J22),"9","#"),"8","#"),"7","#"),"6","#"),"5","#"),"4","#"),"3","#"),"2","#"),"1","#"),"0","#"),"$",""),"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Pivots'!J22),_xlfn.FORMULATEXT('#_Bakery Pivots'!J22),'#_Bakery Pivots'!J22),"9","#"),"8","#"),"7","#"),"6","#"),"5","#"),"4","#"),"3","#"),"2","#"),"1","#"),"0","#"),"$",""),"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Pivots'!J22),_xlfn.FORMULATEXT('#_Bakery Pivots'!J22),'#_Bakery Pivots'!J22),"9","#"),"8","#"),"7","#"),"6","#"),"5","#"),"4","#"),"3","#"),"2","#"),"1","#"),"0","#"),"$","")," ",""),",","@"),"&gt;","@"),"&lt;","@"),"=","@"),")","@"),"(","@"),"^","@"),"/","@"),"+","@"),"*","@"),"-","@"),"@#","")))/2,TRUE,FALSE),"HardCodeMsg",IF(LEN(IF(_xlfn.ISFORMULA('Bakery Pivots'!J22),_xlfn.FORMULATEXT('Bakery Pivots'!J22),'Bakery Pivots'!J22))-LEN(SUBSTITUTE(IF(_xlfn.ISFORMULA('Bakery Pivots'!J22),_xlfn.FORMULATEXT('Bakery Pivots'!J22),'Bakery Pivots'!J22),"""",""))&gt;LEN(IF(_xlfn.ISFORMULA('#_Bakery Pivots'!J22),_xlfn.FORMULATEXT('#_Bakery Pivots'!J22),'#_Bakery Pivots'!J22))-LEN(SUBSTITUTE(IF(_xlfn.ISFORMULA('#_Bakery Pivots'!J22),_xlfn.FORMULATEXT('#_Bakery Pivots'!J22),'#_Bakery Pivots'!J22),"""","")),TRUE,FALSE),"HardQuoteMsg",IF(LEN(IF(_xlfn.ISFORMULA('Bakery Pivots'!J22),_xlfn.FORMULATEXT('Bakery Pivots'!J22),'Bakery Pivots'!J22))-LEN(SUBSTITUTE(IF(_xlfn.ISFORMULA('Bakery Pivots'!J22),_xlfn.FORMULATEXT('Bakery Pivots'!J22),'Bakery Pivots'!J22),"$",""))&lt;0.5*(LEN(IF(_xlfn.ISFORMULA('#_Bakery Pivots'!J22),_xlfn.FORMULATEXT('#_Bakery Pivots'!J22),'#_Bakery Pivots'!J22))-LEN(SUBSTITUTE(IF(_xlfn.ISFORMULA('#_Bakery Pivots'!J22),_xlfn.FORMULATEXT('#_Bakery Pivots'!J22),'#_Bakery Pivots'!J22),"$",""))),TRUE,FALSE),"MissingAbsMsg",TRUE,"PerfectMsg")</f>
        <v/>
      </c>
      <c r="M22" s="165">
        <v>0</v>
      </c>
      <c r="N22" s="237">
        <v>0</v>
      </c>
      <c r="O22" s="237">
        <v>0</v>
      </c>
      <c r="R22" s="165">
        <v>0</v>
      </c>
      <c r="S22" s="165">
        <v>0</v>
      </c>
      <c r="T22" s="165">
        <v>0</v>
      </c>
    </row>
    <row r="23" spans="2:20" x14ac:dyDescent="0.15">
      <c r="B23" s="171">
        <v>0</v>
      </c>
      <c r="C23" s="170">
        <v>0</v>
      </c>
      <c r="D23" s="170">
        <v>0</v>
      </c>
      <c r="E23" s="170">
        <v>0</v>
      </c>
      <c r="F23" s="170">
        <v>0</v>
      </c>
      <c r="G23" s="258">
        <v>0</v>
      </c>
      <c r="H23" s="259" t="str">
        <f ca="1">_xlfn.IFS(ISBLANK('Bakery Pivots'!H23),"",IF(NOT(ISNA('#_Bakery Pivots'!H23)),IF(ISNA('Bakery Pivots'!H23),TRUE,FALSE),FALSE),"StuNAMsg",IF(AND(ISNA('#_Bakery Pivots'!H23),ISNA('Bakery Pivots'!H23)),TRUE,FALSE),"PerfectMsg",IF(NOT(ISERROR('#_Bakery Pivots'!H23)),IF(ISERROR('Bakery Pivots'!H23),TRUE,FALSE),FALSE),"StuErrorMsg",IF(TYPE('#_Bakery Pivots'!H23)&lt;&gt;TYPE('Bakery Pivots'!H23),TRUE,FALSE),"WrongTypeMsg",IF(_xlfn.ISFORMULA('#_Bakery Pivots'!H23),IF(NOT(_xlfn.ISFORMULA('Bakery Pivots'!H23)),TRUE),FALSE),"MissingFormulaMsg",IF(NOT(AND(ISNUMBER(FIND("[",_xlfn.FORMULATEXT('#_Bakery Pivots'!H23))),ISNUMBER(FIND("!",_xlfn.FORMULATEXT('#_Bakery Pivots'!H23))))),AND(ISNUMBER(FIND("[",_xlfn.FORMULATEXT('Bakery Pivots'!H23))),ISNUMBER(FIND("!",_xlfn.FORMULATEXT('Bakery Pivots'!H23)))),FALSE),"ExternalRefsMsg",IF(ISNUMBER('#_Bakery Pivots'!H23),IF(ABS('#_Bakery Pivots'!H23-'Bakery Pivots'!H23)&gt;0.00001,TRUE,FALSE),IF('#_Bakery Pivots'!H23&lt;&gt;'Bakery Pivots'!H23,TRUE,FALSE)),IF(ISNUMBER('#_Bakery Pivots'!H23),IF('#_Bakery Pivots'!H23&gt;'Bakery Pivots'!H23,"TooLow","TooHigh"),"WrongAnswer"),NOT(_xlfn.ISFORMULA('#_Bakery Pivots'!H23)),"PerfectMsg",IF((LEN(SUBSTITUTE(SUBSTITUTE(SUBSTITUTE(SUBSTITUTE(SUBSTITUTE(SUBSTITUTE(SUBSTITUTE(SUBSTITUTE(SUBSTITUTE(SUBSTITUTE(SUBSTITUTE(SUBSTITUTE(SUBSTITUTE(SUBSTITUTE(SUBSTITUTE(SUBSTITUTE(SUBSTITUTE(SUBSTITUTE(SUBSTITUTE(SUBSTITUTE(SUBSTITUTE(SUBSTITUTE(SUBSTITUTE(IF(_xlfn.ISFORMULA('Bakery Pivots'!H23),_xlfn.FORMULATEXT('Bakery Pivots'!H23),'Bakery Pivots'!H23),"9","#"),"8","#"),"7","#"),"6","#"),"5","#"),"4","#"),"3","#"),"2","#"),"1","#"),"0","#"),"$",""),"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Pivots'!H23),_xlfn.FORMULATEXT('Bakery Pivots'!H23),'Bakery Pivots'!H23),"9","#"),"8","#"),"7","#"),"6","#"),"5","#"),"4","#"),"3","#"),"2","#"),"1","#"),"0","#"),"$",""),"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Pivots'!H23),_xlfn.FORMULATEXT('#_Bakery Pivots'!H23),'#_Bakery Pivots'!H23),"9","#"),"8","#"),"7","#"),"6","#"),"5","#"),"4","#"),"3","#"),"2","#"),"1","#"),"0","#"),"$",""),"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Pivots'!H23),_xlfn.FORMULATEXT('#_Bakery Pivots'!H23),'#_Bakery Pivots'!H23),"9","#"),"8","#"),"7","#"),"6","#"),"5","#"),"4","#"),"3","#"),"2","#"),"1","#"),"0","#"),"$","")," ",""),",","@"),"&gt;","@"),"&lt;","@"),"=","@"),")","@"),"(","@"),"^","@"),"/","@"),"+","@"),"*","@"),"-","@"),"@#","")))/2,TRUE,FALSE),"HardCodeMsg",IF(LEN(IF(_xlfn.ISFORMULA('Bakery Pivots'!H23),_xlfn.FORMULATEXT('Bakery Pivots'!H23),'Bakery Pivots'!H23))-LEN(SUBSTITUTE(IF(_xlfn.ISFORMULA('Bakery Pivots'!H23),_xlfn.FORMULATEXT('Bakery Pivots'!H23),'Bakery Pivots'!H23),"""",""))&gt;LEN(IF(_xlfn.ISFORMULA('#_Bakery Pivots'!H23),_xlfn.FORMULATEXT('#_Bakery Pivots'!H23),'#_Bakery Pivots'!H23))-LEN(SUBSTITUTE(IF(_xlfn.ISFORMULA('#_Bakery Pivots'!H23),_xlfn.FORMULATEXT('#_Bakery Pivots'!H23),'#_Bakery Pivots'!H23),"""","")),TRUE,FALSE),"HardQuoteMsg",IF(LEN(IF(_xlfn.ISFORMULA('Bakery Pivots'!H23),_xlfn.FORMULATEXT('Bakery Pivots'!H23),'Bakery Pivots'!H23))-LEN(SUBSTITUTE(IF(_xlfn.ISFORMULA('Bakery Pivots'!H23),_xlfn.FORMULATEXT('Bakery Pivots'!H23),'Bakery Pivots'!H23),"$",""))&lt;0.5*(LEN(IF(_xlfn.ISFORMULA('#_Bakery Pivots'!H23),_xlfn.FORMULATEXT('#_Bakery Pivots'!H23),'#_Bakery Pivots'!H23))-LEN(SUBSTITUTE(IF(_xlfn.ISFORMULA('#_Bakery Pivots'!H23),_xlfn.FORMULATEXT('#_Bakery Pivots'!H23),'#_Bakery Pivots'!H23),"$",""))),TRUE,FALSE),"MissingAbsMsg",TRUE,"PerfectMsg")</f>
        <v/>
      </c>
      <c r="I23" s="258">
        <v>0</v>
      </c>
      <c r="J23" s="259" t="str">
        <f ca="1">_xlfn.IFS(ISBLANK('Bakery Pivots'!J23),"",IF(NOT(ISNA('#_Bakery Pivots'!J23)),IF(ISNA('Bakery Pivots'!J23),TRUE,FALSE),FALSE),"StuNAMsg",IF(AND(ISNA('#_Bakery Pivots'!J23),ISNA('Bakery Pivots'!J23)),TRUE,FALSE),"PerfectMsg",IF(NOT(ISERROR('#_Bakery Pivots'!J23)),IF(ISERROR('Bakery Pivots'!J23),TRUE,FALSE),FALSE),"StuErrorMsg",IF(TYPE('#_Bakery Pivots'!J23)&lt;&gt;TYPE('Bakery Pivots'!J23),TRUE,FALSE),"WrongTypeMsg",IF(_xlfn.ISFORMULA('#_Bakery Pivots'!J23),IF(NOT(_xlfn.ISFORMULA('Bakery Pivots'!J23)),TRUE),FALSE),"MissingFormulaMsg",IF(NOT(AND(ISNUMBER(FIND("[",_xlfn.FORMULATEXT('#_Bakery Pivots'!J23))),ISNUMBER(FIND("!",_xlfn.FORMULATEXT('#_Bakery Pivots'!J23))))),AND(ISNUMBER(FIND("[",_xlfn.FORMULATEXT('Bakery Pivots'!J23))),ISNUMBER(FIND("!",_xlfn.FORMULATEXT('Bakery Pivots'!J23)))),FALSE),"ExternalRefsMsg",IF(ISNUMBER('#_Bakery Pivots'!J23),IF(ABS('#_Bakery Pivots'!J23-'Bakery Pivots'!J23)&gt;0.00001,TRUE,FALSE),IF('#_Bakery Pivots'!J23&lt;&gt;'Bakery Pivots'!J23,TRUE,FALSE)),IF(ISNUMBER('#_Bakery Pivots'!J23),IF('#_Bakery Pivots'!J23&gt;'Bakery Pivots'!J23,"TooLow","TooHigh"),"WrongAnswer"),NOT(_xlfn.ISFORMULA('#_Bakery Pivots'!J23)),"PerfectMsg",IF((LEN(SUBSTITUTE(SUBSTITUTE(SUBSTITUTE(SUBSTITUTE(SUBSTITUTE(SUBSTITUTE(SUBSTITUTE(SUBSTITUTE(SUBSTITUTE(SUBSTITUTE(SUBSTITUTE(SUBSTITUTE(SUBSTITUTE(SUBSTITUTE(SUBSTITUTE(SUBSTITUTE(SUBSTITUTE(SUBSTITUTE(SUBSTITUTE(SUBSTITUTE(SUBSTITUTE(SUBSTITUTE(SUBSTITUTE(IF(_xlfn.ISFORMULA('Bakery Pivots'!J23),_xlfn.FORMULATEXT('Bakery Pivots'!J23),'Bakery Pivots'!J23),"9","#"),"8","#"),"7","#"),"6","#"),"5","#"),"4","#"),"3","#"),"2","#"),"1","#"),"0","#"),"$",""),"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Pivots'!J23),_xlfn.FORMULATEXT('Bakery Pivots'!J23),'Bakery Pivots'!J23),"9","#"),"8","#"),"7","#"),"6","#"),"5","#"),"4","#"),"3","#"),"2","#"),"1","#"),"0","#"),"$",""),"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Pivots'!J23),_xlfn.FORMULATEXT('#_Bakery Pivots'!J23),'#_Bakery Pivots'!J23),"9","#"),"8","#"),"7","#"),"6","#"),"5","#"),"4","#"),"3","#"),"2","#"),"1","#"),"0","#"),"$",""),"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Pivots'!J23),_xlfn.FORMULATEXT('#_Bakery Pivots'!J23),'#_Bakery Pivots'!J23),"9","#"),"8","#"),"7","#"),"6","#"),"5","#"),"4","#"),"3","#"),"2","#"),"1","#"),"0","#"),"$","")," ",""),",","@"),"&gt;","@"),"&lt;","@"),"=","@"),")","@"),"(","@"),"^","@"),"/","@"),"+","@"),"*","@"),"-","@"),"@#","")))/2,TRUE,FALSE),"HardCodeMsg",IF(LEN(IF(_xlfn.ISFORMULA('Bakery Pivots'!J23),_xlfn.FORMULATEXT('Bakery Pivots'!J23),'Bakery Pivots'!J23))-LEN(SUBSTITUTE(IF(_xlfn.ISFORMULA('Bakery Pivots'!J23),_xlfn.FORMULATEXT('Bakery Pivots'!J23),'Bakery Pivots'!J23),"""",""))&gt;LEN(IF(_xlfn.ISFORMULA('#_Bakery Pivots'!J23),_xlfn.FORMULATEXT('#_Bakery Pivots'!J23),'#_Bakery Pivots'!J23))-LEN(SUBSTITUTE(IF(_xlfn.ISFORMULA('#_Bakery Pivots'!J23),_xlfn.FORMULATEXT('#_Bakery Pivots'!J23),'#_Bakery Pivots'!J23),"""","")),TRUE,FALSE),"HardQuoteMsg",IF(LEN(IF(_xlfn.ISFORMULA('Bakery Pivots'!J23),_xlfn.FORMULATEXT('Bakery Pivots'!J23),'Bakery Pivots'!J23))-LEN(SUBSTITUTE(IF(_xlfn.ISFORMULA('Bakery Pivots'!J23),_xlfn.FORMULATEXT('Bakery Pivots'!J23),'Bakery Pivots'!J23),"$",""))&lt;0.5*(LEN(IF(_xlfn.ISFORMULA('#_Bakery Pivots'!J23),_xlfn.FORMULATEXT('#_Bakery Pivots'!J23),'#_Bakery Pivots'!J23))-LEN(SUBSTITUTE(IF(_xlfn.ISFORMULA('#_Bakery Pivots'!J23),_xlfn.FORMULATEXT('#_Bakery Pivots'!J23),'#_Bakery Pivots'!J23),"$",""))),TRUE,FALSE),"MissingAbsMsg",TRUE,"PerfectMsg")</f>
        <v/>
      </c>
      <c r="M23" s="165">
        <v>0</v>
      </c>
      <c r="N23" s="237">
        <v>0</v>
      </c>
      <c r="O23" s="237">
        <v>0</v>
      </c>
      <c r="R23" s="165">
        <v>0</v>
      </c>
      <c r="S23" s="165">
        <v>0</v>
      </c>
      <c r="T23" s="165">
        <v>0</v>
      </c>
    </row>
    <row r="24" spans="2:20" x14ac:dyDescent="0.15">
      <c r="B24" s="171">
        <v>0</v>
      </c>
      <c r="C24" s="170">
        <v>0</v>
      </c>
      <c r="D24" s="170">
        <v>0</v>
      </c>
      <c r="E24" s="170">
        <v>0</v>
      </c>
      <c r="F24" s="170">
        <v>0</v>
      </c>
      <c r="G24" s="258">
        <v>0</v>
      </c>
      <c r="H24" s="259" t="str">
        <f ca="1">_xlfn.IFS(ISBLANK('Bakery Pivots'!H24),"",IF(NOT(ISNA('#_Bakery Pivots'!H24)),IF(ISNA('Bakery Pivots'!H24),TRUE,FALSE),FALSE),"StuNAMsg",IF(AND(ISNA('#_Bakery Pivots'!H24),ISNA('Bakery Pivots'!H24)),TRUE,FALSE),"PerfectMsg",IF(NOT(ISERROR('#_Bakery Pivots'!H24)),IF(ISERROR('Bakery Pivots'!H24),TRUE,FALSE),FALSE),"StuErrorMsg",IF(TYPE('#_Bakery Pivots'!H24)&lt;&gt;TYPE('Bakery Pivots'!H24),TRUE,FALSE),"WrongTypeMsg",IF(_xlfn.ISFORMULA('#_Bakery Pivots'!H24),IF(NOT(_xlfn.ISFORMULA('Bakery Pivots'!H24)),TRUE),FALSE),"MissingFormulaMsg",IF(NOT(AND(ISNUMBER(FIND("[",_xlfn.FORMULATEXT('#_Bakery Pivots'!H24))),ISNUMBER(FIND("!",_xlfn.FORMULATEXT('#_Bakery Pivots'!H24))))),AND(ISNUMBER(FIND("[",_xlfn.FORMULATEXT('Bakery Pivots'!H24))),ISNUMBER(FIND("!",_xlfn.FORMULATEXT('Bakery Pivots'!H24)))),FALSE),"ExternalRefsMsg",IF(ISNUMBER('#_Bakery Pivots'!H24),IF(ABS('#_Bakery Pivots'!H24-'Bakery Pivots'!H24)&gt;0.00001,TRUE,FALSE),IF('#_Bakery Pivots'!H24&lt;&gt;'Bakery Pivots'!H24,TRUE,FALSE)),IF(ISNUMBER('#_Bakery Pivots'!H24),IF('#_Bakery Pivots'!H24&gt;'Bakery Pivots'!H24,"TooLow","TooHigh"),"WrongAnswer"),NOT(_xlfn.ISFORMULA('#_Bakery Pivots'!H24)),"PerfectMsg",IF((LEN(SUBSTITUTE(SUBSTITUTE(SUBSTITUTE(SUBSTITUTE(SUBSTITUTE(SUBSTITUTE(SUBSTITUTE(SUBSTITUTE(SUBSTITUTE(SUBSTITUTE(SUBSTITUTE(SUBSTITUTE(SUBSTITUTE(SUBSTITUTE(SUBSTITUTE(SUBSTITUTE(SUBSTITUTE(SUBSTITUTE(SUBSTITUTE(SUBSTITUTE(SUBSTITUTE(SUBSTITUTE(SUBSTITUTE(IF(_xlfn.ISFORMULA('Bakery Pivots'!H24),_xlfn.FORMULATEXT('Bakery Pivots'!H24),'Bakery Pivots'!H24),"9","#"),"8","#"),"7","#"),"6","#"),"5","#"),"4","#"),"3","#"),"2","#"),"1","#"),"0","#"),"$",""),"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Pivots'!H24),_xlfn.FORMULATEXT('Bakery Pivots'!H24),'Bakery Pivots'!H24),"9","#"),"8","#"),"7","#"),"6","#"),"5","#"),"4","#"),"3","#"),"2","#"),"1","#"),"0","#"),"$",""),"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Pivots'!H24),_xlfn.FORMULATEXT('#_Bakery Pivots'!H24),'#_Bakery Pivots'!H24),"9","#"),"8","#"),"7","#"),"6","#"),"5","#"),"4","#"),"3","#"),"2","#"),"1","#"),"0","#"),"$",""),"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Pivots'!H24),_xlfn.FORMULATEXT('#_Bakery Pivots'!H24),'#_Bakery Pivots'!H24),"9","#"),"8","#"),"7","#"),"6","#"),"5","#"),"4","#"),"3","#"),"2","#"),"1","#"),"0","#"),"$","")," ",""),",","@"),"&gt;","@"),"&lt;","@"),"=","@"),")","@"),"(","@"),"^","@"),"/","@"),"+","@"),"*","@"),"-","@"),"@#","")))/2,TRUE,FALSE),"HardCodeMsg",IF(LEN(IF(_xlfn.ISFORMULA('Bakery Pivots'!H24),_xlfn.FORMULATEXT('Bakery Pivots'!H24),'Bakery Pivots'!H24))-LEN(SUBSTITUTE(IF(_xlfn.ISFORMULA('Bakery Pivots'!H24),_xlfn.FORMULATEXT('Bakery Pivots'!H24),'Bakery Pivots'!H24),"""",""))&gt;LEN(IF(_xlfn.ISFORMULA('#_Bakery Pivots'!H24),_xlfn.FORMULATEXT('#_Bakery Pivots'!H24),'#_Bakery Pivots'!H24))-LEN(SUBSTITUTE(IF(_xlfn.ISFORMULA('#_Bakery Pivots'!H24),_xlfn.FORMULATEXT('#_Bakery Pivots'!H24),'#_Bakery Pivots'!H24),"""","")),TRUE,FALSE),"HardQuoteMsg",IF(LEN(IF(_xlfn.ISFORMULA('Bakery Pivots'!H24),_xlfn.FORMULATEXT('Bakery Pivots'!H24),'Bakery Pivots'!H24))-LEN(SUBSTITUTE(IF(_xlfn.ISFORMULA('Bakery Pivots'!H24),_xlfn.FORMULATEXT('Bakery Pivots'!H24),'Bakery Pivots'!H24),"$",""))&lt;0.5*(LEN(IF(_xlfn.ISFORMULA('#_Bakery Pivots'!H24),_xlfn.FORMULATEXT('#_Bakery Pivots'!H24),'#_Bakery Pivots'!H24))-LEN(SUBSTITUTE(IF(_xlfn.ISFORMULA('#_Bakery Pivots'!H24),_xlfn.FORMULATEXT('#_Bakery Pivots'!H24),'#_Bakery Pivots'!H24),"$",""))),TRUE,FALSE),"MissingAbsMsg",TRUE,"PerfectMsg")</f>
        <v/>
      </c>
      <c r="I24" s="258">
        <v>0</v>
      </c>
      <c r="J24" s="259" t="str">
        <f ca="1">_xlfn.IFS(ISBLANK('Bakery Pivots'!J24),"",IF(NOT(ISNA('#_Bakery Pivots'!J24)),IF(ISNA('Bakery Pivots'!J24),TRUE,FALSE),FALSE),"StuNAMsg",IF(AND(ISNA('#_Bakery Pivots'!J24),ISNA('Bakery Pivots'!J24)),TRUE,FALSE),"PerfectMsg",IF(NOT(ISERROR('#_Bakery Pivots'!J24)),IF(ISERROR('Bakery Pivots'!J24),TRUE,FALSE),FALSE),"StuErrorMsg",IF(TYPE('#_Bakery Pivots'!J24)&lt;&gt;TYPE('Bakery Pivots'!J24),TRUE,FALSE),"WrongTypeMsg",IF(_xlfn.ISFORMULA('#_Bakery Pivots'!J24),IF(NOT(_xlfn.ISFORMULA('Bakery Pivots'!J24)),TRUE),FALSE),"MissingFormulaMsg",IF(NOT(AND(ISNUMBER(FIND("[",_xlfn.FORMULATEXT('#_Bakery Pivots'!J24))),ISNUMBER(FIND("!",_xlfn.FORMULATEXT('#_Bakery Pivots'!J24))))),AND(ISNUMBER(FIND("[",_xlfn.FORMULATEXT('Bakery Pivots'!J24))),ISNUMBER(FIND("!",_xlfn.FORMULATEXT('Bakery Pivots'!J24)))),FALSE),"ExternalRefsMsg",IF(ISNUMBER('#_Bakery Pivots'!J24),IF(ABS('#_Bakery Pivots'!J24-'Bakery Pivots'!J24)&gt;0.00001,TRUE,FALSE),IF('#_Bakery Pivots'!J24&lt;&gt;'Bakery Pivots'!J24,TRUE,FALSE)),IF(ISNUMBER('#_Bakery Pivots'!J24),IF('#_Bakery Pivots'!J24&gt;'Bakery Pivots'!J24,"TooLow","TooHigh"),"WrongAnswer"),NOT(_xlfn.ISFORMULA('#_Bakery Pivots'!J24)),"PerfectMsg",IF((LEN(SUBSTITUTE(SUBSTITUTE(SUBSTITUTE(SUBSTITUTE(SUBSTITUTE(SUBSTITUTE(SUBSTITUTE(SUBSTITUTE(SUBSTITUTE(SUBSTITUTE(SUBSTITUTE(SUBSTITUTE(SUBSTITUTE(SUBSTITUTE(SUBSTITUTE(SUBSTITUTE(SUBSTITUTE(SUBSTITUTE(SUBSTITUTE(SUBSTITUTE(SUBSTITUTE(SUBSTITUTE(SUBSTITUTE(IF(_xlfn.ISFORMULA('Bakery Pivots'!J24),_xlfn.FORMULATEXT('Bakery Pivots'!J24),'Bakery Pivots'!J24),"9","#"),"8","#"),"7","#"),"6","#"),"5","#"),"4","#"),"3","#"),"2","#"),"1","#"),"0","#"),"$",""),"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Pivots'!J24),_xlfn.FORMULATEXT('Bakery Pivots'!J24),'Bakery Pivots'!J24),"9","#"),"8","#"),"7","#"),"6","#"),"5","#"),"4","#"),"3","#"),"2","#"),"1","#"),"0","#"),"$",""),"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Pivots'!J24),_xlfn.FORMULATEXT('#_Bakery Pivots'!J24),'#_Bakery Pivots'!J24),"9","#"),"8","#"),"7","#"),"6","#"),"5","#"),"4","#"),"3","#"),"2","#"),"1","#"),"0","#"),"$",""),"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Pivots'!J24),_xlfn.FORMULATEXT('#_Bakery Pivots'!J24),'#_Bakery Pivots'!J24),"9","#"),"8","#"),"7","#"),"6","#"),"5","#"),"4","#"),"3","#"),"2","#"),"1","#"),"0","#"),"$","")," ",""),",","@"),"&gt;","@"),"&lt;","@"),"=","@"),")","@"),"(","@"),"^","@"),"/","@"),"+","@"),"*","@"),"-","@"),"@#","")))/2,TRUE,FALSE),"HardCodeMsg",IF(LEN(IF(_xlfn.ISFORMULA('Bakery Pivots'!J24),_xlfn.FORMULATEXT('Bakery Pivots'!J24),'Bakery Pivots'!J24))-LEN(SUBSTITUTE(IF(_xlfn.ISFORMULA('Bakery Pivots'!J24),_xlfn.FORMULATEXT('Bakery Pivots'!J24),'Bakery Pivots'!J24),"""",""))&gt;LEN(IF(_xlfn.ISFORMULA('#_Bakery Pivots'!J24),_xlfn.FORMULATEXT('#_Bakery Pivots'!J24),'#_Bakery Pivots'!J24))-LEN(SUBSTITUTE(IF(_xlfn.ISFORMULA('#_Bakery Pivots'!J24),_xlfn.FORMULATEXT('#_Bakery Pivots'!J24),'#_Bakery Pivots'!J24),"""","")),TRUE,FALSE),"HardQuoteMsg",IF(LEN(IF(_xlfn.ISFORMULA('Bakery Pivots'!J24),_xlfn.FORMULATEXT('Bakery Pivots'!J24),'Bakery Pivots'!J24))-LEN(SUBSTITUTE(IF(_xlfn.ISFORMULA('Bakery Pivots'!J24),_xlfn.FORMULATEXT('Bakery Pivots'!J24),'Bakery Pivots'!J24),"$",""))&lt;0.5*(LEN(IF(_xlfn.ISFORMULA('#_Bakery Pivots'!J24),_xlfn.FORMULATEXT('#_Bakery Pivots'!J24),'#_Bakery Pivots'!J24))-LEN(SUBSTITUTE(IF(_xlfn.ISFORMULA('#_Bakery Pivots'!J24),_xlfn.FORMULATEXT('#_Bakery Pivots'!J24),'#_Bakery Pivots'!J24),"$",""))),TRUE,FALSE),"MissingAbsMsg",TRUE,"PerfectMsg")</f>
        <v/>
      </c>
      <c r="M24" s="165">
        <v>0</v>
      </c>
      <c r="N24" s="237">
        <v>0</v>
      </c>
      <c r="O24" s="237">
        <v>0</v>
      </c>
      <c r="R24" s="165">
        <v>0</v>
      </c>
      <c r="S24" s="165">
        <v>0</v>
      </c>
      <c r="T24" s="165">
        <v>0</v>
      </c>
    </row>
    <row r="25" spans="2:20" x14ac:dyDescent="0.15">
      <c r="B25" s="171">
        <v>0</v>
      </c>
      <c r="C25" s="170">
        <v>0</v>
      </c>
      <c r="D25" s="170">
        <v>0</v>
      </c>
      <c r="E25" s="170">
        <v>0</v>
      </c>
      <c r="F25" s="170">
        <v>0</v>
      </c>
      <c r="G25" s="258">
        <v>0</v>
      </c>
      <c r="H25" s="259" t="str">
        <f ca="1">_xlfn.IFS(ISBLANK('Bakery Pivots'!H25),"",IF(NOT(ISNA('#_Bakery Pivots'!H25)),IF(ISNA('Bakery Pivots'!H25),TRUE,FALSE),FALSE),"StuNAMsg",IF(AND(ISNA('#_Bakery Pivots'!H25),ISNA('Bakery Pivots'!H25)),TRUE,FALSE),"PerfectMsg",IF(NOT(ISERROR('#_Bakery Pivots'!H25)),IF(ISERROR('Bakery Pivots'!H25),TRUE,FALSE),FALSE),"StuErrorMsg",IF(TYPE('#_Bakery Pivots'!H25)&lt;&gt;TYPE('Bakery Pivots'!H25),TRUE,FALSE),"WrongTypeMsg",IF(_xlfn.ISFORMULA('#_Bakery Pivots'!H25),IF(NOT(_xlfn.ISFORMULA('Bakery Pivots'!H25)),TRUE),FALSE),"MissingFormulaMsg",IF(NOT(AND(ISNUMBER(FIND("[",_xlfn.FORMULATEXT('#_Bakery Pivots'!H25))),ISNUMBER(FIND("!",_xlfn.FORMULATEXT('#_Bakery Pivots'!H25))))),AND(ISNUMBER(FIND("[",_xlfn.FORMULATEXT('Bakery Pivots'!H25))),ISNUMBER(FIND("!",_xlfn.FORMULATEXT('Bakery Pivots'!H25)))),FALSE),"ExternalRefsMsg",IF(ISNUMBER('#_Bakery Pivots'!H25),IF(ABS('#_Bakery Pivots'!H25-'Bakery Pivots'!H25)&gt;0.00001,TRUE,FALSE),IF('#_Bakery Pivots'!H25&lt;&gt;'Bakery Pivots'!H25,TRUE,FALSE)),IF(ISNUMBER('#_Bakery Pivots'!H25),IF('#_Bakery Pivots'!H25&gt;'Bakery Pivots'!H25,"TooLow","TooHigh"),"WrongAnswer"),NOT(_xlfn.ISFORMULA('#_Bakery Pivots'!H25)),"PerfectMsg",IF((LEN(SUBSTITUTE(SUBSTITUTE(SUBSTITUTE(SUBSTITUTE(SUBSTITUTE(SUBSTITUTE(SUBSTITUTE(SUBSTITUTE(SUBSTITUTE(SUBSTITUTE(SUBSTITUTE(SUBSTITUTE(SUBSTITUTE(SUBSTITUTE(SUBSTITUTE(SUBSTITUTE(SUBSTITUTE(SUBSTITUTE(SUBSTITUTE(SUBSTITUTE(SUBSTITUTE(SUBSTITUTE(SUBSTITUTE(IF(_xlfn.ISFORMULA('Bakery Pivots'!H25),_xlfn.FORMULATEXT('Bakery Pivots'!H25),'Bakery Pivots'!H25),"9","#"),"8","#"),"7","#"),"6","#"),"5","#"),"4","#"),"3","#"),"2","#"),"1","#"),"0","#"),"$",""),"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Pivots'!H25),_xlfn.FORMULATEXT('Bakery Pivots'!H25),'Bakery Pivots'!H25),"9","#"),"8","#"),"7","#"),"6","#"),"5","#"),"4","#"),"3","#"),"2","#"),"1","#"),"0","#"),"$",""),"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Pivots'!H25),_xlfn.FORMULATEXT('#_Bakery Pivots'!H25),'#_Bakery Pivots'!H25),"9","#"),"8","#"),"7","#"),"6","#"),"5","#"),"4","#"),"3","#"),"2","#"),"1","#"),"0","#"),"$",""),"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Pivots'!H25),_xlfn.FORMULATEXT('#_Bakery Pivots'!H25),'#_Bakery Pivots'!H25),"9","#"),"8","#"),"7","#"),"6","#"),"5","#"),"4","#"),"3","#"),"2","#"),"1","#"),"0","#"),"$","")," ",""),",","@"),"&gt;","@"),"&lt;","@"),"=","@"),")","@"),"(","@"),"^","@"),"/","@"),"+","@"),"*","@"),"-","@"),"@#","")))/2,TRUE,FALSE),"HardCodeMsg",IF(LEN(IF(_xlfn.ISFORMULA('Bakery Pivots'!H25),_xlfn.FORMULATEXT('Bakery Pivots'!H25),'Bakery Pivots'!H25))-LEN(SUBSTITUTE(IF(_xlfn.ISFORMULA('Bakery Pivots'!H25),_xlfn.FORMULATEXT('Bakery Pivots'!H25),'Bakery Pivots'!H25),"""",""))&gt;LEN(IF(_xlfn.ISFORMULA('#_Bakery Pivots'!H25),_xlfn.FORMULATEXT('#_Bakery Pivots'!H25),'#_Bakery Pivots'!H25))-LEN(SUBSTITUTE(IF(_xlfn.ISFORMULA('#_Bakery Pivots'!H25),_xlfn.FORMULATEXT('#_Bakery Pivots'!H25),'#_Bakery Pivots'!H25),"""","")),TRUE,FALSE),"HardQuoteMsg",IF(LEN(IF(_xlfn.ISFORMULA('Bakery Pivots'!H25),_xlfn.FORMULATEXT('Bakery Pivots'!H25),'Bakery Pivots'!H25))-LEN(SUBSTITUTE(IF(_xlfn.ISFORMULA('Bakery Pivots'!H25),_xlfn.FORMULATEXT('Bakery Pivots'!H25),'Bakery Pivots'!H25),"$",""))&lt;0.5*(LEN(IF(_xlfn.ISFORMULA('#_Bakery Pivots'!H25),_xlfn.FORMULATEXT('#_Bakery Pivots'!H25),'#_Bakery Pivots'!H25))-LEN(SUBSTITUTE(IF(_xlfn.ISFORMULA('#_Bakery Pivots'!H25),_xlfn.FORMULATEXT('#_Bakery Pivots'!H25),'#_Bakery Pivots'!H25),"$",""))),TRUE,FALSE),"MissingAbsMsg",TRUE,"PerfectMsg")</f>
        <v/>
      </c>
      <c r="I25" s="258">
        <v>0</v>
      </c>
      <c r="J25" s="259" t="str">
        <f ca="1">_xlfn.IFS(ISBLANK('Bakery Pivots'!J25),"",IF(NOT(ISNA('#_Bakery Pivots'!J25)),IF(ISNA('Bakery Pivots'!J25),TRUE,FALSE),FALSE),"StuNAMsg",IF(AND(ISNA('#_Bakery Pivots'!J25),ISNA('Bakery Pivots'!J25)),TRUE,FALSE),"PerfectMsg",IF(NOT(ISERROR('#_Bakery Pivots'!J25)),IF(ISERROR('Bakery Pivots'!J25),TRUE,FALSE),FALSE),"StuErrorMsg",IF(TYPE('#_Bakery Pivots'!J25)&lt;&gt;TYPE('Bakery Pivots'!J25),TRUE,FALSE),"WrongTypeMsg",IF(_xlfn.ISFORMULA('#_Bakery Pivots'!J25),IF(NOT(_xlfn.ISFORMULA('Bakery Pivots'!J25)),TRUE),FALSE),"MissingFormulaMsg",IF(NOT(AND(ISNUMBER(FIND("[",_xlfn.FORMULATEXT('#_Bakery Pivots'!J25))),ISNUMBER(FIND("!",_xlfn.FORMULATEXT('#_Bakery Pivots'!J25))))),AND(ISNUMBER(FIND("[",_xlfn.FORMULATEXT('Bakery Pivots'!J25))),ISNUMBER(FIND("!",_xlfn.FORMULATEXT('Bakery Pivots'!J25)))),FALSE),"ExternalRefsMsg",IF(ISNUMBER('#_Bakery Pivots'!J25),IF(ABS('#_Bakery Pivots'!J25-'Bakery Pivots'!J25)&gt;0.00001,TRUE,FALSE),IF('#_Bakery Pivots'!J25&lt;&gt;'Bakery Pivots'!J25,TRUE,FALSE)),IF(ISNUMBER('#_Bakery Pivots'!J25),IF('#_Bakery Pivots'!J25&gt;'Bakery Pivots'!J25,"TooLow","TooHigh"),"WrongAnswer"),NOT(_xlfn.ISFORMULA('#_Bakery Pivots'!J25)),"PerfectMsg",IF((LEN(SUBSTITUTE(SUBSTITUTE(SUBSTITUTE(SUBSTITUTE(SUBSTITUTE(SUBSTITUTE(SUBSTITUTE(SUBSTITUTE(SUBSTITUTE(SUBSTITUTE(SUBSTITUTE(SUBSTITUTE(SUBSTITUTE(SUBSTITUTE(SUBSTITUTE(SUBSTITUTE(SUBSTITUTE(SUBSTITUTE(SUBSTITUTE(SUBSTITUTE(SUBSTITUTE(SUBSTITUTE(SUBSTITUTE(IF(_xlfn.ISFORMULA('Bakery Pivots'!J25),_xlfn.FORMULATEXT('Bakery Pivots'!J25),'Bakery Pivots'!J25),"9","#"),"8","#"),"7","#"),"6","#"),"5","#"),"4","#"),"3","#"),"2","#"),"1","#"),"0","#"),"$",""),"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Pivots'!J25),_xlfn.FORMULATEXT('Bakery Pivots'!J25),'Bakery Pivots'!J25),"9","#"),"8","#"),"7","#"),"6","#"),"5","#"),"4","#"),"3","#"),"2","#"),"1","#"),"0","#"),"$",""),"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Pivots'!J25),_xlfn.FORMULATEXT('#_Bakery Pivots'!J25),'#_Bakery Pivots'!J25),"9","#"),"8","#"),"7","#"),"6","#"),"5","#"),"4","#"),"3","#"),"2","#"),"1","#"),"0","#"),"$",""),"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Pivots'!J25),_xlfn.FORMULATEXT('#_Bakery Pivots'!J25),'#_Bakery Pivots'!J25),"9","#"),"8","#"),"7","#"),"6","#"),"5","#"),"4","#"),"3","#"),"2","#"),"1","#"),"0","#"),"$","")," ",""),",","@"),"&gt;","@"),"&lt;","@"),"=","@"),")","@"),"(","@"),"^","@"),"/","@"),"+","@"),"*","@"),"-","@"),"@#","")))/2,TRUE,FALSE),"HardCodeMsg",IF(LEN(IF(_xlfn.ISFORMULA('Bakery Pivots'!J25),_xlfn.FORMULATEXT('Bakery Pivots'!J25),'Bakery Pivots'!J25))-LEN(SUBSTITUTE(IF(_xlfn.ISFORMULA('Bakery Pivots'!J25),_xlfn.FORMULATEXT('Bakery Pivots'!J25),'Bakery Pivots'!J25),"""",""))&gt;LEN(IF(_xlfn.ISFORMULA('#_Bakery Pivots'!J25),_xlfn.FORMULATEXT('#_Bakery Pivots'!J25),'#_Bakery Pivots'!J25))-LEN(SUBSTITUTE(IF(_xlfn.ISFORMULA('#_Bakery Pivots'!J25),_xlfn.FORMULATEXT('#_Bakery Pivots'!J25),'#_Bakery Pivots'!J25),"""","")),TRUE,FALSE),"HardQuoteMsg",IF(LEN(IF(_xlfn.ISFORMULA('Bakery Pivots'!J25),_xlfn.FORMULATEXT('Bakery Pivots'!J25),'Bakery Pivots'!J25))-LEN(SUBSTITUTE(IF(_xlfn.ISFORMULA('Bakery Pivots'!J25),_xlfn.FORMULATEXT('Bakery Pivots'!J25),'Bakery Pivots'!J25),"$",""))&lt;0.5*(LEN(IF(_xlfn.ISFORMULA('#_Bakery Pivots'!J25),_xlfn.FORMULATEXT('#_Bakery Pivots'!J25),'#_Bakery Pivots'!J25))-LEN(SUBSTITUTE(IF(_xlfn.ISFORMULA('#_Bakery Pivots'!J25),_xlfn.FORMULATEXT('#_Bakery Pivots'!J25),'#_Bakery Pivots'!J25),"$",""))),TRUE,FALSE),"MissingAbsMsg",TRUE,"PerfectMsg")</f>
        <v/>
      </c>
      <c r="M25" s="165">
        <v>0</v>
      </c>
      <c r="N25" s="237">
        <v>0</v>
      </c>
      <c r="O25" s="237">
        <v>0</v>
      </c>
      <c r="R25" s="165">
        <v>0</v>
      </c>
      <c r="S25" s="165">
        <v>0</v>
      </c>
      <c r="T25" s="165">
        <v>0</v>
      </c>
    </row>
    <row r="26" spans="2:20" x14ac:dyDescent="0.15">
      <c r="B26" s="171">
        <v>0</v>
      </c>
      <c r="C26" s="170">
        <v>0</v>
      </c>
      <c r="D26" s="170">
        <v>0</v>
      </c>
      <c r="E26" s="170">
        <v>0</v>
      </c>
      <c r="F26" s="170">
        <v>0</v>
      </c>
      <c r="G26" s="258">
        <v>0</v>
      </c>
      <c r="H26" s="259" t="str">
        <f ca="1">_xlfn.IFS(ISBLANK('Bakery Pivots'!H26),"",IF(NOT(ISNA('#_Bakery Pivots'!H26)),IF(ISNA('Bakery Pivots'!H26),TRUE,FALSE),FALSE),"StuNAMsg",IF(AND(ISNA('#_Bakery Pivots'!H26),ISNA('Bakery Pivots'!H26)),TRUE,FALSE),"PerfectMsg",IF(NOT(ISERROR('#_Bakery Pivots'!H26)),IF(ISERROR('Bakery Pivots'!H26),TRUE,FALSE),FALSE),"StuErrorMsg",IF(TYPE('#_Bakery Pivots'!H26)&lt;&gt;TYPE('Bakery Pivots'!H26),TRUE,FALSE),"WrongTypeMsg",IF(_xlfn.ISFORMULA('#_Bakery Pivots'!H26),IF(NOT(_xlfn.ISFORMULA('Bakery Pivots'!H26)),TRUE),FALSE),"MissingFormulaMsg",IF(NOT(AND(ISNUMBER(FIND("[",_xlfn.FORMULATEXT('#_Bakery Pivots'!H26))),ISNUMBER(FIND("!",_xlfn.FORMULATEXT('#_Bakery Pivots'!H26))))),AND(ISNUMBER(FIND("[",_xlfn.FORMULATEXT('Bakery Pivots'!H26))),ISNUMBER(FIND("!",_xlfn.FORMULATEXT('Bakery Pivots'!H26)))),FALSE),"ExternalRefsMsg",IF(ISNUMBER('#_Bakery Pivots'!H26),IF(ABS('#_Bakery Pivots'!H26-'Bakery Pivots'!H26)&gt;0.00001,TRUE,FALSE),IF('#_Bakery Pivots'!H26&lt;&gt;'Bakery Pivots'!H26,TRUE,FALSE)),IF(ISNUMBER('#_Bakery Pivots'!H26),IF('#_Bakery Pivots'!H26&gt;'Bakery Pivots'!H26,"TooLow","TooHigh"),"WrongAnswer"),NOT(_xlfn.ISFORMULA('#_Bakery Pivots'!H26)),"PerfectMsg",IF((LEN(SUBSTITUTE(SUBSTITUTE(SUBSTITUTE(SUBSTITUTE(SUBSTITUTE(SUBSTITUTE(SUBSTITUTE(SUBSTITUTE(SUBSTITUTE(SUBSTITUTE(SUBSTITUTE(SUBSTITUTE(SUBSTITUTE(SUBSTITUTE(SUBSTITUTE(SUBSTITUTE(SUBSTITUTE(SUBSTITUTE(SUBSTITUTE(SUBSTITUTE(SUBSTITUTE(SUBSTITUTE(SUBSTITUTE(IF(_xlfn.ISFORMULA('Bakery Pivots'!H26),_xlfn.FORMULATEXT('Bakery Pivots'!H26),'Bakery Pivots'!H26),"9","#"),"8","#"),"7","#"),"6","#"),"5","#"),"4","#"),"3","#"),"2","#"),"1","#"),"0","#"),"$",""),"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Pivots'!H26),_xlfn.FORMULATEXT('Bakery Pivots'!H26),'Bakery Pivots'!H26),"9","#"),"8","#"),"7","#"),"6","#"),"5","#"),"4","#"),"3","#"),"2","#"),"1","#"),"0","#"),"$",""),"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Pivots'!H26),_xlfn.FORMULATEXT('#_Bakery Pivots'!H26),'#_Bakery Pivots'!H26),"9","#"),"8","#"),"7","#"),"6","#"),"5","#"),"4","#"),"3","#"),"2","#"),"1","#"),"0","#"),"$",""),"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Pivots'!H26),_xlfn.FORMULATEXT('#_Bakery Pivots'!H26),'#_Bakery Pivots'!H26),"9","#"),"8","#"),"7","#"),"6","#"),"5","#"),"4","#"),"3","#"),"2","#"),"1","#"),"0","#"),"$","")," ",""),",","@"),"&gt;","@"),"&lt;","@"),"=","@"),")","@"),"(","@"),"^","@"),"/","@"),"+","@"),"*","@"),"-","@"),"@#","")))/2,TRUE,FALSE),"HardCodeMsg",IF(LEN(IF(_xlfn.ISFORMULA('Bakery Pivots'!H26),_xlfn.FORMULATEXT('Bakery Pivots'!H26),'Bakery Pivots'!H26))-LEN(SUBSTITUTE(IF(_xlfn.ISFORMULA('Bakery Pivots'!H26),_xlfn.FORMULATEXT('Bakery Pivots'!H26),'Bakery Pivots'!H26),"""",""))&gt;LEN(IF(_xlfn.ISFORMULA('#_Bakery Pivots'!H26),_xlfn.FORMULATEXT('#_Bakery Pivots'!H26),'#_Bakery Pivots'!H26))-LEN(SUBSTITUTE(IF(_xlfn.ISFORMULA('#_Bakery Pivots'!H26),_xlfn.FORMULATEXT('#_Bakery Pivots'!H26),'#_Bakery Pivots'!H26),"""","")),TRUE,FALSE),"HardQuoteMsg",IF(LEN(IF(_xlfn.ISFORMULA('Bakery Pivots'!H26),_xlfn.FORMULATEXT('Bakery Pivots'!H26),'Bakery Pivots'!H26))-LEN(SUBSTITUTE(IF(_xlfn.ISFORMULA('Bakery Pivots'!H26),_xlfn.FORMULATEXT('Bakery Pivots'!H26),'Bakery Pivots'!H26),"$",""))&lt;0.5*(LEN(IF(_xlfn.ISFORMULA('#_Bakery Pivots'!H26),_xlfn.FORMULATEXT('#_Bakery Pivots'!H26),'#_Bakery Pivots'!H26))-LEN(SUBSTITUTE(IF(_xlfn.ISFORMULA('#_Bakery Pivots'!H26),_xlfn.FORMULATEXT('#_Bakery Pivots'!H26),'#_Bakery Pivots'!H26),"$",""))),TRUE,FALSE),"MissingAbsMsg",TRUE,"PerfectMsg")</f>
        <v/>
      </c>
      <c r="I26" s="258">
        <v>0</v>
      </c>
      <c r="J26" s="259" t="str">
        <f ca="1">_xlfn.IFS(ISBLANK('Bakery Pivots'!J26),"",IF(NOT(ISNA('#_Bakery Pivots'!J26)),IF(ISNA('Bakery Pivots'!J26),TRUE,FALSE),FALSE),"StuNAMsg",IF(AND(ISNA('#_Bakery Pivots'!J26),ISNA('Bakery Pivots'!J26)),TRUE,FALSE),"PerfectMsg",IF(NOT(ISERROR('#_Bakery Pivots'!J26)),IF(ISERROR('Bakery Pivots'!J26),TRUE,FALSE),FALSE),"StuErrorMsg",IF(TYPE('#_Bakery Pivots'!J26)&lt;&gt;TYPE('Bakery Pivots'!J26),TRUE,FALSE),"WrongTypeMsg",IF(_xlfn.ISFORMULA('#_Bakery Pivots'!J26),IF(NOT(_xlfn.ISFORMULA('Bakery Pivots'!J26)),TRUE),FALSE),"MissingFormulaMsg",IF(NOT(AND(ISNUMBER(FIND("[",_xlfn.FORMULATEXT('#_Bakery Pivots'!J26))),ISNUMBER(FIND("!",_xlfn.FORMULATEXT('#_Bakery Pivots'!J26))))),AND(ISNUMBER(FIND("[",_xlfn.FORMULATEXT('Bakery Pivots'!J26))),ISNUMBER(FIND("!",_xlfn.FORMULATEXT('Bakery Pivots'!J26)))),FALSE),"ExternalRefsMsg",IF(ISNUMBER('#_Bakery Pivots'!J26),IF(ABS('#_Bakery Pivots'!J26-'Bakery Pivots'!J26)&gt;0.00001,TRUE,FALSE),IF('#_Bakery Pivots'!J26&lt;&gt;'Bakery Pivots'!J26,TRUE,FALSE)),IF(ISNUMBER('#_Bakery Pivots'!J26),IF('#_Bakery Pivots'!J26&gt;'Bakery Pivots'!J26,"TooLow","TooHigh"),"WrongAnswer"),NOT(_xlfn.ISFORMULA('#_Bakery Pivots'!J26)),"PerfectMsg",IF((LEN(SUBSTITUTE(SUBSTITUTE(SUBSTITUTE(SUBSTITUTE(SUBSTITUTE(SUBSTITUTE(SUBSTITUTE(SUBSTITUTE(SUBSTITUTE(SUBSTITUTE(SUBSTITUTE(SUBSTITUTE(SUBSTITUTE(SUBSTITUTE(SUBSTITUTE(SUBSTITUTE(SUBSTITUTE(SUBSTITUTE(SUBSTITUTE(SUBSTITUTE(SUBSTITUTE(SUBSTITUTE(SUBSTITUTE(IF(_xlfn.ISFORMULA('Bakery Pivots'!J26),_xlfn.FORMULATEXT('Bakery Pivots'!J26),'Bakery Pivots'!J26),"9","#"),"8","#"),"7","#"),"6","#"),"5","#"),"4","#"),"3","#"),"2","#"),"1","#"),"0","#"),"$",""),"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Pivots'!J26),_xlfn.FORMULATEXT('Bakery Pivots'!J26),'Bakery Pivots'!J26),"9","#"),"8","#"),"7","#"),"6","#"),"5","#"),"4","#"),"3","#"),"2","#"),"1","#"),"0","#"),"$",""),"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Pivots'!J26),_xlfn.FORMULATEXT('#_Bakery Pivots'!J26),'#_Bakery Pivots'!J26),"9","#"),"8","#"),"7","#"),"6","#"),"5","#"),"4","#"),"3","#"),"2","#"),"1","#"),"0","#"),"$",""),"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Pivots'!J26),_xlfn.FORMULATEXT('#_Bakery Pivots'!J26),'#_Bakery Pivots'!J26),"9","#"),"8","#"),"7","#"),"6","#"),"5","#"),"4","#"),"3","#"),"2","#"),"1","#"),"0","#"),"$","")," ",""),",","@"),"&gt;","@"),"&lt;","@"),"=","@"),")","@"),"(","@"),"^","@"),"/","@"),"+","@"),"*","@"),"-","@"),"@#","")))/2,TRUE,FALSE),"HardCodeMsg",IF(LEN(IF(_xlfn.ISFORMULA('Bakery Pivots'!J26),_xlfn.FORMULATEXT('Bakery Pivots'!J26),'Bakery Pivots'!J26))-LEN(SUBSTITUTE(IF(_xlfn.ISFORMULA('Bakery Pivots'!J26),_xlfn.FORMULATEXT('Bakery Pivots'!J26),'Bakery Pivots'!J26),"""",""))&gt;LEN(IF(_xlfn.ISFORMULA('#_Bakery Pivots'!J26),_xlfn.FORMULATEXT('#_Bakery Pivots'!J26),'#_Bakery Pivots'!J26))-LEN(SUBSTITUTE(IF(_xlfn.ISFORMULA('#_Bakery Pivots'!J26),_xlfn.FORMULATEXT('#_Bakery Pivots'!J26),'#_Bakery Pivots'!J26),"""","")),TRUE,FALSE),"HardQuoteMsg",IF(LEN(IF(_xlfn.ISFORMULA('Bakery Pivots'!J26),_xlfn.FORMULATEXT('Bakery Pivots'!J26),'Bakery Pivots'!J26))-LEN(SUBSTITUTE(IF(_xlfn.ISFORMULA('Bakery Pivots'!J26),_xlfn.FORMULATEXT('Bakery Pivots'!J26),'Bakery Pivots'!J26),"$",""))&lt;0.5*(LEN(IF(_xlfn.ISFORMULA('#_Bakery Pivots'!J26),_xlfn.FORMULATEXT('#_Bakery Pivots'!J26),'#_Bakery Pivots'!J26))-LEN(SUBSTITUTE(IF(_xlfn.ISFORMULA('#_Bakery Pivots'!J26),_xlfn.FORMULATEXT('#_Bakery Pivots'!J26),'#_Bakery Pivots'!J26),"$",""))),TRUE,FALSE),"MissingAbsMsg",TRUE,"PerfectMsg")</f>
        <v/>
      </c>
      <c r="M26" s="165">
        <v>0</v>
      </c>
      <c r="N26" s="237">
        <v>0</v>
      </c>
      <c r="O26" s="237">
        <v>0</v>
      </c>
      <c r="R26" s="165">
        <v>0</v>
      </c>
      <c r="S26" s="165">
        <v>0</v>
      </c>
      <c r="T26" s="165">
        <v>0</v>
      </c>
    </row>
    <row r="27" spans="2:20" x14ac:dyDescent="0.15">
      <c r="B27" s="171">
        <v>0</v>
      </c>
      <c r="C27" s="170">
        <v>0</v>
      </c>
      <c r="D27" s="170">
        <v>0</v>
      </c>
      <c r="E27" s="170">
        <v>0</v>
      </c>
      <c r="F27" s="170">
        <v>0</v>
      </c>
      <c r="G27" s="258">
        <v>0</v>
      </c>
      <c r="H27" s="259" t="str">
        <f ca="1">_xlfn.IFS(ISBLANK('Bakery Pivots'!H27),"",IF(NOT(ISNA('#_Bakery Pivots'!H27)),IF(ISNA('Bakery Pivots'!H27),TRUE,FALSE),FALSE),"StuNAMsg",IF(AND(ISNA('#_Bakery Pivots'!H27),ISNA('Bakery Pivots'!H27)),TRUE,FALSE),"PerfectMsg",IF(NOT(ISERROR('#_Bakery Pivots'!H27)),IF(ISERROR('Bakery Pivots'!H27),TRUE,FALSE),FALSE),"StuErrorMsg",IF(TYPE('#_Bakery Pivots'!H27)&lt;&gt;TYPE('Bakery Pivots'!H27),TRUE,FALSE),"WrongTypeMsg",IF(_xlfn.ISFORMULA('#_Bakery Pivots'!H27),IF(NOT(_xlfn.ISFORMULA('Bakery Pivots'!H27)),TRUE),FALSE),"MissingFormulaMsg",IF(NOT(AND(ISNUMBER(FIND("[",_xlfn.FORMULATEXT('#_Bakery Pivots'!H27))),ISNUMBER(FIND("!",_xlfn.FORMULATEXT('#_Bakery Pivots'!H27))))),AND(ISNUMBER(FIND("[",_xlfn.FORMULATEXT('Bakery Pivots'!H27))),ISNUMBER(FIND("!",_xlfn.FORMULATEXT('Bakery Pivots'!H27)))),FALSE),"ExternalRefsMsg",IF(ISNUMBER('#_Bakery Pivots'!H27),IF(ABS('#_Bakery Pivots'!H27-'Bakery Pivots'!H27)&gt;0.00001,TRUE,FALSE),IF('#_Bakery Pivots'!H27&lt;&gt;'Bakery Pivots'!H27,TRUE,FALSE)),IF(ISNUMBER('#_Bakery Pivots'!H27),IF('#_Bakery Pivots'!H27&gt;'Bakery Pivots'!H27,"TooLow","TooHigh"),"WrongAnswer"),NOT(_xlfn.ISFORMULA('#_Bakery Pivots'!H27)),"PerfectMsg",IF((LEN(SUBSTITUTE(SUBSTITUTE(SUBSTITUTE(SUBSTITUTE(SUBSTITUTE(SUBSTITUTE(SUBSTITUTE(SUBSTITUTE(SUBSTITUTE(SUBSTITUTE(SUBSTITUTE(SUBSTITUTE(SUBSTITUTE(SUBSTITUTE(SUBSTITUTE(SUBSTITUTE(SUBSTITUTE(SUBSTITUTE(SUBSTITUTE(SUBSTITUTE(SUBSTITUTE(SUBSTITUTE(SUBSTITUTE(IF(_xlfn.ISFORMULA('Bakery Pivots'!H27),_xlfn.FORMULATEXT('Bakery Pivots'!H27),'Bakery Pivots'!H27),"9","#"),"8","#"),"7","#"),"6","#"),"5","#"),"4","#"),"3","#"),"2","#"),"1","#"),"0","#"),"$",""),"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Pivots'!H27),_xlfn.FORMULATEXT('Bakery Pivots'!H27),'Bakery Pivots'!H27),"9","#"),"8","#"),"7","#"),"6","#"),"5","#"),"4","#"),"3","#"),"2","#"),"1","#"),"0","#"),"$",""),"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Pivots'!H27),_xlfn.FORMULATEXT('#_Bakery Pivots'!H27),'#_Bakery Pivots'!H27),"9","#"),"8","#"),"7","#"),"6","#"),"5","#"),"4","#"),"3","#"),"2","#"),"1","#"),"0","#"),"$",""),"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Pivots'!H27),_xlfn.FORMULATEXT('#_Bakery Pivots'!H27),'#_Bakery Pivots'!H27),"9","#"),"8","#"),"7","#"),"6","#"),"5","#"),"4","#"),"3","#"),"2","#"),"1","#"),"0","#"),"$","")," ",""),",","@"),"&gt;","@"),"&lt;","@"),"=","@"),")","@"),"(","@"),"^","@"),"/","@"),"+","@"),"*","@"),"-","@"),"@#","")))/2,TRUE,FALSE),"HardCodeMsg",IF(LEN(IF(_xlfn.ISFORMULA('Bakery Pivots'!H27),_xlfn.FORMULATEXT('Bakery Pivots'!H27),'Bakery Pivots'!H27))-LEN(SUBSTITUTE(IF(_xlfn.ISFORMULA('Bakery Pivots'!H27),_xlfn.FORMULATEXT('Bakery Pivots'!H27),'Bakery Pivots'!H27),"""",""))&gt;LEN(IF(_xlfn.ISFORMULA('#_Bakery Pivots'!H27),_xlfn.FORMULATEXT('#_Bakery Pivots'!H27),'#_Bakery Pivots'!H27))-LEN(SUBSTITUTE(IF(_xlfn.ISFORMULA('#_Bakery Pivots'!H27),_xlfn.FORMULATEXT('#_Bakery Pivots'!H27),'#_Bakery Pivots'!H27),"""","")),TRUE,FALSE),"HardQuoteMsg",IF(LEN(IF(_xlfn.ISFORMULA('Bakery Pivots'!H27),_xlfn.FORMULATEXT('Bakery Pivots'!H27),'Bakery Pivots'!H27))-LEN(SUBSTITUTE(IF(_xlfn.ISFORMULA('Bakery Pivots'!H27),_xlfn.FORMULATEXT('Bakery Pivots'!H27),'Bakery Pivots'!H27),"$",""))&lt;0.5*(LEN(IF(_xlfn.ISFORMULA('#_Bakery Pivots'!H27),_xlfn.FORMULATEXT('#_Bakery Pivots'!H27),'#_Bakery Pivots'!H27))-LEN(SUBSTITUTE(IF(_xlfn.ISFORMULA('#_Bakery Pivots'!H27),_xlfn.FORMULATEXT('#_Bakery Pivots'!H27),'#_Bakery Pivots'!H27),"$",""))),TRUE,FALSE),"MissingAbsMsg",TRUE,"PerfectMsg")</f>
        <v/>
      </c>
      <c r="I27" s="258">
        <v>0</v>
      </c>
      <c r="J27" s="259" t="str">
        <f ca="1">_xlfn.IFS(ISBLANK('Bakery Pivots'!J27),"",IF(NOT(ISNA('#_Bakery Pivots'!J27)),IF(ISNA('Bakery Pivots'!J27),TRUE,FALSE),FALSE),"StuNAMsg",IF(AND(ISNA('#_Bakery Pivots'!J27),ISNA('Bakery Pivots'!J27)),TRUE,FALSE),"PerfectMsg",IF(NOT(ISERROR('#_Bakery Pivots'!J27)),IF(ISERROR('Bakery Pivots'!J27),TRUE,FALSE),FALSE),"StuErrorMsg",IF(TYPE('#_Bakery Pivots'!J27)&lt;&gt;TYPE('Bakery Pivots'!J27),TRUE,FALSE),"WrongTypeMsg",IF(_xlfn.ISFORMULA('#_Bakery Pivots'!J27),IF(NOT(_xlfn.ISFORMULA('Bakery Pivots'!J27)),TRUE),FALSE),"MissingFormulaMsg",IF(NOT(AND(ISNUMBER(FIND("[",_xlfn.FORMULATEXT('#_Bakery Pivots'!J27))),ISNUMBER(FIND("!",_xlfn.FORMULATEXT('#_Bakery Pivots'!J27))))),AND(ISNUMBER(FIND("[",_xlfn.FORMULATEXT('Bakery Pivots'!J27))),ISNUMBER(FIND("!",_xlfn.FORMULATEXT('Bakery Pivots'!J27)))),FALSE),"ExternalRefsMsg",IF(ISNUMBER('#_Bakery Pivots'!J27),IF(ABS('#_Bakery Pivots'!J27-'Bakery Pivots'!J27)&gt;0.00001,TRUE,FALSE),IF('#_Bakery Pivots'!J27&lt;&gt;'Bakery Pivots'!J27,TRUE,FALSE)),IF(ISNUMBER('#_Bakery Pivots'!J27),IF('#_Bakery Pivots'!J27&gt;'Bakery Pivots'!J27,"TooLow","TooHigh"),"WrongAnswer"),NOT(_xlfn.ISFORMULA('#_Bakery Pivots'!J27)),"PerfectMsg",IF((LEN(SUBSTITUTE(SUBSTITUTE(SUBSTITUTE(SUBSTITUTE(SUBSTITUTE(SUBSTITUTE(SUBSTITUTE(SUBSTITUTE(SUBSTITUTE(SUBSTITUTE(SUBSTITUTE(SUBSTITUTE(SUBSTITUTE(SUBSTITUTE(SUBSTITUTE(SUBSTITUTE(SUBSTITUTE(SUBSTITUTE(SUBSTITUTE(SUBSTITUTE(SUBSTITUTE(SUBSTITUTE(SUBSTITUTE(IF(_xlfn.ISFORMULA('Bakery Pivots'!J27),_xlfn.FORMULATEXT('Bakery Pivots'!J27),'Bakery Pivots'!J27),"9","#"),"8","#"),"7","#"),"6","#"),"5","#"),"4","#"),"3","#"),"2","#"),"1","#"),"0","#"),"$",""),"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Pivots'!J27),_xlfn.FORMULATEXT('Bakery Pivots'!J27),'Bakery Pivots'!J27),"9","#"),"8","#"),"7","#"),"6","#"),"5","#"),"4","#"),"3","#"),"2","#"),"1","#"),"0","#"),"$",""),"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Pivots'!J27),_xlfn.FORMULATEXT('#_Bakery Pivots'!J27),'#_Bakery Pivots'!J27),"9","#"),"8","#"),"7","#"),"6","#"),"5","#"),"4","#"),"3","#"),"2","#"),"1","#"),"0","#"),"$",""),"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Pivots'!J27),_xlfn.FORMULATEXT('#_Bakery Pivots'!J27),'#_Bakery Pivots'!J27),"9","#"),"8","#"),"7","#"),"6","#"),"5","#"),"4","#"),"3","#"),"2","#"),"1","#"),"0","#"),"$","")," ",""),",","@"),"&gt;","@"),"&lt;","@"),"=","@"),")","@"),"(","@"),"^","@"),"/","@"),"+","@"),"*","@"),"-","@"),"@#","")))/2,TRUE,FALSE),"HardCodeMsg",IF(LEN(IF(_xlfn.ISFORMULA('Bakery Pivots'!J27),_xlfn.FORMULATEXT('Bakery Pivots'!J27),'Bakery Pivots'!J27))-LEN(SUBSTITUTE(IF(_xlfn.ISFORMULA('Bakery Pivots'!J27),_xlfn.FORMULATEXT('Bakery Pivots'!J27),'Bakery Pivots'!J27),"""",""))&gt;LEN(IF(_xlfn.ISFORMULA('#_Bakery Pivots'!J27),_xlfn.FORMULATEXT('#_Bakery Pivots'!J27),'#_Bakery Pivots'!J27))-LEN(SUBSTITUTE(IF(_xlfn.ISFORMULA('#_Bakery Pivots'!J27),_xlfn.FORMULATEXT('#_Bakery Pivots'!J27),'#_Bakery Pivots'!J27),"""","")),TRUE,FALSE),"HardQuoteMsg",IF(LEN(IF(_xlfn.ISFORMULA('Bakery Pivots'!J27),_xlfn.FORMULATEXT('Bakery Pivots'!J27),'Bakery Pivots'!J27))-LEN(SUBSTITUTE(IF(_xlfn.ISFORMULA('Bakery Pivots'!J27),_xlfn.FORMULATEXT('Bakery Pivots'!J27),'Bakery Pivots'!J27),"$",""))&lt;0.5*(LEN(IF(_xlfn.ISFORMULA('#_Bakery Pivots'!J27),_xlfn.FORMULATEXT('#_Bakery Pivots'!J27),'#_Bakery Pivots'!J27))-LEN(SUBSTITUTE(IF(_xlfn.ISFORMULA('#_Bakery Pivots'!J27),_xlfn.FORMULATEXT('#_Bakery Pivots'!J27),'#_Bakery Pivots'!J27),"$",""))),TRUE,FALSE),"MissingAbsMsg",TRUE,"PerfectMsg")</f>
        <v/>
      </c>
      <c r="M27" s="165">
        <v>0</v>
      </c>
      <c r="N27" s="237">
        <v>0</v>
      </c>
      <c r="O27" s="237">
        <v>0</v>
      </c>
      <c r="R27" s="165">
        <v>0</v>
      </c>
      <c r="S27" s="165">
        <v>0</v>
      </c>
      <c r="T27" s="165">
        <v>0</v>
      </c>
    </row>
    <row r="28" spans="2:20" x14ac:dyDescent="0.15">
      <c r="B28" s="171">
        <v>0</v>
      </c>
      <c r="C28" s="170">
        <v>0</v>
      </c>
      <c r="D28" s="170">
        <v>0</v>
      </c>
      <c r="E28" s="170">
        <v>0</v>
      </c>
      <c r="F28" s="170">
        <v>0</v>
      </c>
      <c r="G28" s="258">
        <v>0</v>
      </c>
      <c r="H28" s="259" t="str">
        <f ca="1">_xlfn.IFS(ISBLANK('Bakery Pivots'!H28),"",IF(NOT(ISNA('#_Bakery Pivots'!H28)),IF(ISNA('Bakery Pivots'!H28),TRUE,FALSE),FALSE),"StuNAMsg",IF(AND(ISNA('#_Bakery Pivots'!H28),ISNA('Bakery Pivots'!H28)),TRUE,FALSE),"PerfectMsg",IF(NOT(ISERROR('#_Bakery Pivots'!H28)),IF(ISERROR('Bakery Pivots'!H28),TRUE,FALSE),FALSE),"StuErrorMsg",IF(TYPE('#_Bakery Pivots'!H28)&lt;&gt;TYPE('Bakery Pivots'!H28),TRUE,FALSE),"WrongTypeMsg",IF(_xlfn.ISFORMULA('#_Bakery Pivots'!H28),IF(NOT(_xlfn.ISFORMULA('Bakery Pivots'!H28)),TRUE),FALSE),"MissingFormulaMsg",IF(NOT(AND(ISNUMBER(FIND("[",_xlfn.FORMULATEXT('#_Bakery Pivots'!H28))),ISNUMBER(FIND("!",_xlfn.FORMULATEXT('#_Bakery Pivots'!H28))))),AND(ISNUMBER(FIND("[",_xlfn.FORMULATEXT('Bakery Pivots'!H28))),ISNUMBER(FIND("!",_xlfn.FORMULATEXT('Bakery Pivots'!H28)))),FALSE),"ExternalRefsMsg",IF(ISNUMBER('#_Bakery Pivots'!H28),IF(ABS('#_Bakery Pivots'!H28-'Bakery Pivots'!H28)&gt;0.00001,TRUE,FALSE),IF('#_Bakery Pivots'!H28&lt;&gt;'Bakery Pivots'!H28,TRUE,FALSE)),IF(ISNUMBER('#_Bakery Pivots'!H28),IF('#_Bakery Pivots'!H28&gt;'Bakery Pivots'!H28,"TooLow","TooHigh"),"WrongAnswer"),NOT(_xlfn.ISFORMULA('#_Bakery Pivots'!H28)),"PerfectMsg",IF((LEN(SUBSTITUTE(SUBSTITUTE(SUBSTITUTE(SUBSTITUTE(SUBSTITUTE(SUBSTITUTE(SUBSTITUTE(SUBSTITUTE(SUBSTITUTE(SUBSTITUTE(SUBSTITUTE(SUBSTITUTE(SUBSTITUTE(SUBSTITUTE(SUBSTITUTE(SUBSTITUTE(SUBSTITUTE(SUBSTITUTE(SUBSTITUTE(SUBSTITUTE(SUBSTITUTE(SUBSTITUTE(SUBSTITUTE(IF(_xlfn.ISFORMULA('Bakery Pivots'!H28),_xlfn.FORMULATEXT('Bakery Pivots'!H28),'Bakery Pivots'!H28),"9","#"),"8","#"),"7","#"),"6","#"),"5","#"),"4","#"),"3","#"),"2","#"),"1","#"),"0","#"),"$",""),"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Pivots'!H28),_xlfn.FORMULATEXT('Bakery Pivots'!H28),'Bakery Pivots'!H28),"9","#"),"8","#"),"7","#"),"6","#"),"5","#"),"4","#"),"3","#"),"2","#"),"1","#"),"0","#"),"$",""),"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Pivots'!H28),_xlfn.FORMULATEXT('#_Bakery Pivots'!H28),'#_Bakery Pivots'!H28),"9","#"),"8","#"),"7","#"),"6","#"),"5","#"),"4","#"),"3","#"),"2","#"),"1","#"),"0","#"),"$",""),"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Pivots'!H28),_xlfn.FORMULATEXT('#_Bakery Pivots'!H28),'#_Bakery Pivots'!H28),"9","#"),"8","#"),"7","#"),"6","#"),"5","#"),"4","#"),"3","#"),"2","#"),"1","#"),"0","#"),"$","")," ",""),",","@"),"&gt;","@"),"&lt;","@"),"=","@"),")","@"),"(","@"),"^","@"),"/","@"),"+","@"),"*","@"),"-","@"),"@#","")))/2,TRUE,FALSE),"HardCodeMsg",IF(LEN(IF(_xlfn.ISFORMULA('Bakery Pivots'!H28),_xlfn.FORMULATEXT('Bakery Pivots'!H28),'Bakery Pivots'!H28))-LEN(SUBSTITUTE(IF(_xlfn.ISFORMULA('Bakery Pivots'!H28),_xlfn.FORMULATEXT('Bakery Pivots'!H28),'Bakery Pivots'!H28),"""",""))&gt;LEN(IF(_xlfn.ISFORMULA('#_Bakery Pivots'!H28),_xlfn.FORMULATEXT('#_Bakery Pivots'!H28),'#_Bakery Pivots'!H28))-LEN(SUBSTITUTE(IF(_xlfn.ISFORMULA('#_Bakery Pivots'!H28),_xlfn.FORMULATEXT('#_Bakery Pivots'!H28),'#_Bakery Pivots'!H28),"""","")),TRUE,FALSE),"HardQuoteMsg",IF(LEN(IF(_xlfn.ISFORMULA('Bakery Pivots'!H28),_xlfn.FORMULATEXT('Bakery Pivots'!H28),'Bakery Pivots'!H28))-LEN(SUBSTITUTE(IF(_xlfn.ISFORMULA('Bakery Pivots'!H28),_xlfn.FORMULATEXT('Bakery Pivots'!H28),'Bakery Pivots'!H28),"$",""))&lt;0.5*(LEN(IF(_xlfn.ISFORMULA('#_Bakery Pivots'!H28),_xlfn.FORMULATEXT('#_Bakery Pivots'!H28),'#_Bakery Pivots'!H28))-LEN(SUBSTITUTE(IF(_xlfn.ISFORMULA('#_Bakery Pivots'!H28),_xlfn.FORMULATEXT('#_Bakery Pivots'!H28),'#_Bakery Pivots'!H28),"$",""))),TRUE,FALSE),"MissingAbsMsg",TRUE,"PerfectMsg")</f>
        <v/>
      </c>
      <c r="I28" s="258">
        <v>0</v>
      </c>
      <c r="J28" s="259" t="str">
        <f ca="1">_xlfn.IFS(ISBLANK('Bakery Pivots'!J28),"",IF(NOT(ISNA('#_Bakery Pivots'!J28)),IF(ISNA('Bakery Pivots'!J28),TRUE,FALSE),FALSE),"StuNAMsg",IF(AND(ISNA('#_Bakery Pivots'!J28),ISNA('Bakery Pivots'!J28)),TRUE,FALSE),"PerfectMsg",IF(NOT(ISERROR('#_Bakery Pivots'!J28)),IF(ISERROR('Bakery Pivots'!J28),TRUE,FALSE),FALSE),"StuErrorMsg",IF(TYPE('#_Bakery Pivots'!J28)&lt;&gt;TYPE('Bakery Pivots'!J28),TRUE,FALSE),"WrongTypeMsg",IF(_xlfn.ISFORMULA('#_Bakery Pivots'!J28),IF(NOT(_xlfn.ISFORMULA('Bakery Pivots'!J28)),TRUE),FALSE),"MissingFormulaMsg",IF(NOT(AND(ISNUMBER(FIND("[",_xlfn.FORMULATEXT('#_Bakery Pivots'!J28))),ISNUMBER(FIND("!",_xlfn.FORMULATEXT('#_Bakery Pivots'!J28))))),AND(ISNUMBER(FIND("[",_xlfn.FORMULATEXT('Bakery Pivots'!J28))),ISNUMBER(FIND("!",_xlfn.FORMULATEXT('Bakery Pivots'!J28)))),FALSE),"ExternalRefsMsg",IF(ISNUMBER('#_Bakery Pivots'!J28),IF(ABS('#_Bakery Pivots'!J28-'Bakery Pivots'!J28)&gt;0.00001,TRUE,FALSE),IF('#_Bakery Pivots'!J28&lt;&gt;'Bakery Pivots'!J28,TRUE,FALSE)),IF(ISNUMBER('#_Bakery Pivots'!J28),IF('#_Bakery Pivots'!J28&gt;'Bakery Pivots'!J28,"TooLow","TooHigh"),"WrongAnswer"),NOT(_xlfn.ISFORMULA('#_Bakery Pivots'!J28)),"PerfectMsg",IF((LEN(SUBSTITUTE(SUBSTITUTE(SUBSTITUTE(SUBSTITUTE(SUBSTITUTE(SUBSTITUTE(SUBSTITUTE(SUBSTITUTE(SUBSTITUTE(SUBSTITUTE(SUBSTITUTE(SUBSTITUTE(SUBSTITUTE(SUBSTITUTE(SUBSTITUTE(SUBSTITUTE(SUBSTITUTE(SUBSTITUTE(SUBSTITUTE(SUBSTITUTE(SUBSTITUTE(SUBSTITUTE(SUBSTITUTE(IF(_xlfn.ISFORMULA('Bakery Pivots'!J28),_xlfn.FORMULATEXT('Bakery Pivots'!J28),'Bakery Pivots'!J28),"9","#"),"8","#"),"7","#"),"6","#"),"5","#"),"4","#"),"3","#"),"2","#"),"1","#"),"0","#"),"$",""),"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Pivots'!J28),_xlfn.FORMULATEXT('Bakery Pivots'!J28),'Bakery Pivots'!J28),"9","#"),"8","#"),"7","#"),"6","#"),"5","#"),"4","#"),"3","#"),"2","#"),"1","#"),"0","#"),"$",""),"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Pivots'!J28),_xlfn.FORMULATEXT('#_Bakery Pivots'!J28),'#_Bakery Pivots'!J28),"9","#"),"8","#"),"7","#"),"6","#"),"5","#"),"4","#"),"3","#"),"2","#"),"1","#"),"0","#"),"$",""),"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Pivots'!J28),_xlfn.FORMULATEXT('#_Bakery Pivots'!J28),'#_Bakery Pivots'!J28),"9","#"),"8","#"),"7","#"),"6","#"),"5","#"),"4","#"),"3","#"),"2","#"),"1","#"),"0","#"),"$","")," ",""),",","@"),"&gt;","@"),"&lt;","@"),"=","@"),")","@"),"(","@"),"^","@"),"/","@"),"+","@"),"*","@"),"-","@"),"@#","")))/2,TRUE,FALSE),"HardCodeMsg",IF(LEN(IF(_xlfn.ISFORMULA('Bakery Pivots'!J28),_xlfn.FORMULATEXT('Bakery Pivots'!J28),'Bakery Pivots'!J28))-LEN(SUBSTITUTE(IF(_xlfn.ISFORMULA('Bakery Pivots'!J28),_xlfn.FORMULATEXT('Bakery Pivots'!J28),'Bakery Pivots'!J28),"""",""))&gt;LEN(IF(_xlfn.ISFORMULA('#_Bakery Pivots'!J28),_xlfn.FORMULATEXT('#_Bakery Pivots'!J28),'#_Bakery Pivots'!J28))-LEN(SUBSTITUTE(IF(_xlfn.ISFORMULA('#_Bakery Pivots'!J28),_xlfn.FORMULATEXT('#_Bakery Pivots'!J28),'#_Bakery Pivots'!J28),"""","")),TRUE,FALSE),"HardQuoteMsg",IF(LEN(IF(_xlfn.ISFORMULA('Bakery Pivots'!J28),_xlfn.FORMULATEXT('Bakery Pivots'!J28),'Bakery Pivots'!J28))-LEN(SUBSTITUTE(IF(_xlfn.ISFORMULA('Bakery Pivots'!J28),_xlfn.FORMULATEXT('Bakery Pivots'!J28),'Bakery Pivots'!J28),"$",""))&lt;0.5*(LEN(IF(_xlfn.ISFORMULA('#_Bakery Pivots'!J28),_xlfn.FORMULATEXT('#_Bakery Pivots'!J28),'#_Bakery Pivots'!J28))-LEN(SUBSTITUTE(IF(_xlfn.ISFORMULA('#_Bakery Pivots'!J28),_xlfn.FORMULATEXT('#_Bakery Pivots'!J28),'#_Bakery Pivots'!J28),"$",""))),TRUE,FALSE),"MissingAbsMsg",TRUE,"PerfectMsg")</f>
        <v/>
      </c>
      <c r="M28" s="165">
        <v>0</v>
      </c>
      <c r="N28" s="237">
        <v>0</v>
      </c>
      <c r="O28" s="237">
        <v>0</v>
      </c>
      <c r="R28" s="165">
        <v>0</v>
      </c>
      <c r="S28" s="165">
        <v>0</v>
      </c>
      <c r="T28" s="165">
        <v>0</v>
      </c>
    </row>
    <row r="29" spans="2:20" x14ac:dyDescent="0.15">
      <c r="B29" s="171">
        <v>0</v>
      </c>
      <c r="C29" s="170">
        <v>0</v>
      </c>
      <c r="D29" s="170">
        <v>0</v>
      </c>
      <c r="E29" s="170">
        <v>0</v>
      </c>
      <c r="F29" s="170">
        <v>0</v>
      </c>
      <c r="G29" s="258">
        <v>0</v>
      </c>
      <c r="H29" s="259" t="str">
        <f ca="1">_xlfn.IFS(ISBLANK('Bakery Pivots'!H29),"",IF(NOT(ISNA('#_Bakery Pivots'!H29)),IF(ISNA('Bakery Pivots'!H29),TRUE,FALSE),FALSE),"StuNAMsg",IF(AND(ISNA('#_Bakery Pivots'!H29),ISNA('Bakery Pivots'!H29)),TRUE,FALSE),"PerfectMsg",IF(NOT(ISERROR('#_Bakery Pivots'!H29)),IF(ISERROR('Bakery Pivots'!H29),TRUE,FALSE),FALSE),"StuErrorMsg",IF(TYPE('#_Bakery Pivots'!H29)&lt;&gt;TYPE('Bakery Pivots'!H29),TRUE,FALSE),"WrongTypeMsg",IF(_xlfn.ISFORMULA('#_Bakery Pivots'!H29),IF(NOT(_xlfn.ISFORMULA('Bakery Pivots'!H29)),TRUE),FALSE),"MissingFormulaMsg",IF(NOT(AND(ISNUMBER(FIND("[",_xlfn.FORMULATEXT('#_Bakery Pivots'!H29))),ISNUMBER(FIND("!",_xlfn.FORMULATEXT('#_Bakery Pivots'!H29))))),AND(ISNUMBER(FIND("[",_xlfn.FORMULATEXT('Bakery Pivots'!H29))),ISNUMBER(FIND("!",_xlfn.FORMULATEXT('Bakery Pivots'!H29)))),FALSE),"ExternalRefsMsg",IF(ISNUMBER('#_Bakery Pivots'!H29),IF(ABS('#_Bakery Pivots'!H29-'Bakery Pivots'!H29)&gt;0.00001,TRUE,FALSE),IF('#_Bakery Pivots'!H29&lt;&gt;'Bakery Pivots'!H29,TRUE,FALSE)),IF(ISNUMBER('#_Bakery Pivots'!H29),IF('#_Bakery Pivots'!H29&gt;'Bakery Pivots'!H29,"TooLow","TooHigh"),"WrongAnswer"),NOT(_xlfn.ISFORMULA('#_Bakery Pivots'!H29)),"PerfectMsg",IF((LEN(SUBSTITUTE(SUBSTITUTE(SUBSTITUTE(SUBSTITUTE(SUBSTITUTE(SUBSTITUTE(SUBSTITUTE(SUBSTITUTE(SUBSTITUTE(SUBSTITUTE(SUBSTITUTE(SUBSTITUTE(SUBSTITUTE(SUBSTITUTE(SUBSTITUTE(SUBSTITUTE(SUBSTITUTE(SUBSTITUTE(SUBSTITUTE(SUBSTITUTE(SUBSTITUTE(SUBSTITUTE(SUBSTITUTE(IF(_xlfn.ISFORMULA('Bakery Pivots'!H29),_xlfn.FORMULATEXT('Bakery Pivots'!H29),'Bakery Pivots'!H29),"9","#"),"8","#"),"7","#"),"6","#"),"5","#"),"4","#"),"3","#"),"2","#"),"1","#"),"0","#"),"$",""),"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Pivots'!H29),_xlfn.FORMULATEXT('Bakery Pivots'!H29),'Bakery Pivots'!H29),"9","#"),"8","#"),"7","#"),"6","#"),"5","#"),"4","#"),"3","#"),"2","#"),"1","#"),"0","#"),"$",""),"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Pivots'!H29),_xlfn.FORMULATEXT('#_Bakery Pivots'!H29),'#_Bakery Pivots'!H29),"9","#"),"8","#"),"7","#"),"6","#"),"5","#"),"4","#"),"3","#"),"2","#"),"1","#"),"0","#"),"$",""),"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Pivots'!H29),_xlfn.FORMULATEXT('#_Bakery Pivots'!H29),'#_Bakery Pivots'!H29),"9","#"),"8","#"),"7","#"),"6","#"),"5","#"),"4","#"),"3","#"),"2","#"),"1","#"),"0","#"),"$","")," ",""),",","@"),"&gt;","@"),"&lt;","@"),"=","@"),")","@"),"(","@"),"^","@"),"/","@"),"+","@"),"*","@"),"-","@"),"@#","")))/2,TRUE,FALSE),"HardCodeMsg",IF(LEN(IF(_xlfn.ISFORMULA('Bakery Pivots'!H29),_xlfn.FORMULATEXT('Bakery Pivots'!H29),'Bakery Pivots'!H29))-LEN(SUBSTITUTE(IF(_xlfn.ISFORMULA('Bakery Pivots'!H29),_xlfn.FORMULATEXT('Bakery Pivots'!H29),'Bakery Pivots'!H29),"""",""))&gt;LEN(IF(_xlfn.ISFORMULA('#_Bakery Pivots'!H29),_xlfn.FORMULATEXT('#_Bakery Pivots'!H29),'#_Bakery Pivots'!H29))-LEN(SUBSTITUTE(IF(_xlfn.ISFORMULA('#_Bakery Pivots'!H29),_xlfn.FORMULATEXT('#_Bakery Pivots'!H29),'#_Bakery Pivots'!H29),"""","")),TRUE,FALSE),"HardQuoteMsg",IF(LEN(IF(_xlfn.ISFORMULA('Bakery Pivots'!H29),_xlfn.FORMULATEXT('Bakery Pivots'!H29),'Bakery Pivots'!H29))-LEN(SUBSTITUTE(IF(_xlfn.ISFORMULA('Bakery Pivots'!H29),_xlfn.FORMULATEXT('Bakery Pivots'!H29),'Bakery Pivots'!H29),"$",""))&lt;0.5*(LEN(IF(_xlfn.ISFORMULA('#_Bakery Pivots'!H29),_xlfn.FORMULATEXT('#_Bakery Pivots'!H29),'#_Bakery Pivots'!H29))-LEN(SUBSTITUTE(IF(_xlfn.ISFORMULA('#_Bakery Pivots'!H29),_xlfn.FORMULATEXT('#_Bakery Pivots'!H29),'#_Bakery Pivots'!H29),"$",""))),TRUE,FALSE),"MissingAbsMsg",TRUE,"PerfectMsg")</f>
        <v/>
      </c>
      <c r="I29" s="258">
        <v>0</v>
      </c>
      <c r="J29" s="259" t="str">
        <f ca="1">_xlfn.IFS(ISBLANK('Bakery Pivots'!J29),"",IF(NOT(ISNA('#_Bakery Pivots'!J29)),IF(ISNA('Bakery Pivots'!J29),TRUE,FALSE),FALSE),"StuNAMsg",IF(AND(ISNA('#_Bakery Pivots'!J29),ISNA('Bakery Pivots'!J29)),TRUE,FALSE),"PerfectMsg",IF(NOT(ISERROR('#_Bakery Pivots'!J29)),IF(ISERROR('Bakery Pivots'!J29),TRUE,FALSE),FALSE),"StuErrorMsg",IF(TYPE('#_Bakery Pivots'!J29)&lt;&gt;TYPE('Bakery Pivots'!J29),TRUE,FALSE),"WrongTypeMsg",IF(_xlfn.ISFORMULA('#_Bakery Pivots'!J29),IF(NOT(_xlfn.ISFORMULA('Bakery Pivots'!J29)),TRUE),FALSE),"MissingFormulaMsg",IF(NOT(AND(ISNUMBER(FIND("[",_xlfn.FORMULATEXT('#_Bakery Pivots'!J29))),ISNUMBER(FIND("!",_xlfn.FORMULATEXT('#_Bakery Pivots'!J29))))),AND(ISNUMBER(FIND("[",_xlfn.FORMULATEXT('Bakery Pivots'!J29))),ISNUMBER(FIND("!",_xlfn.FORMULATEXT('Bakery Pivots'!J29)))),FALSE),"ExternalRefsMsg",IF(ISNUMBER('#_Bakery Pivots'!J29),IF(ABS('#_Bakery Pivots'!J29-'Bakery Pivots'!J29)&gt;0.00001,TRUE,FALSE),IF('#_Bakery Pivots'!J29&lt;&gt;'Bakery Pivots'!J29,TRUE,FALSE)),IF(ISNUMBER('#_Bakery Pivots'!J29),IF('#_Bakery Pivots'!J29&gt;'Bakery Pivots'!J29,"TooLow","TooHigh"),"WrongAnswer"),NOT(_xlfn.ISFORMULA('#_Bakery Pivots'!J29)),"PerfectMsg",IF((LEN(SUBSTITUTE(SUBSTITUTE(SUBSTITUTE(SUBSTITUTE(SUBSTITUTE(SUBSTITUTE(SUBSTITUTE(SUBSTITUTE(SUBSTITUTE(SUBSTITUTE(SUBSTITUTE(SUBSTITUTE(SUBSTITUTE(SUBSTITUTE(SUBSTITUTE(SUBSTITUTE(SUBSTITUTE(SUBSTITUTE(SUBSTITUTE(SUBSTITUTE(SUBSTITUTE(SUBSTITUTE(SUBSTITUTE(IF(_xlfn.ISFORMULA('Bakery Pivots'!J29),_xlfn.FORMULATEXT('Bakery Pivots'!J29),'Bakery Pivots'!J29),"9","#"),"8","#"),"7","#"),"6","#"),"5","#"),"4","#"),"3","#"),"2","#"),"1","#"),"0","#"),"$",""),"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Pivots'!J29),_xlfn.FORMULATEXT('Bakery Pivots'!J29),'Bakery Pivots'!J29),"9","#"),"8","#"),"7","#"),"6","#"),"5","#"),"4","#"),"3","#"),"2","#"),"1","#"),"0","#"),"$",""),"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Pivots'!J29),_xlfn.FORMULATEXT('#_Bakery Pivots'!J29),'#_Bakery Pivots'!J29),"9","#"),"8","#"),"7","#"),"6","#"),"5","#"),"4","#"),"3","#"),"2","#"),"1","#"),"0","#"),"$",""),"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Pivots'!J29),_xlfn.FORMULATEXT('#_Bakery Pivots'!J29),'#_Bakery Pivots'!J29),"9","#"),"8","#"),"7","#"),"6","#"),"5","#"),"4","#"),"3","#"),"2","#"),"1","#"),"0","#"),"$","")," ",""),",","@"),"&gt;","@"),"&lt;","@"),"=","@"),")","@"),"(","@"),"^","@"),"/","@"),"+","@"),"*","@"),"-","@"),"@#","")))/2,TRUE,FALSE),"HardCodeMsg",IF(LEN(IF(_xlfn.ISFORMULA('Bakery Pivots'!J29),_xlfn.FORMULATEXT('Bakery Pivots'!J29),'Bakery Pivots'!J29))-LEN(SUBSTITUTE(IF(_xlfn.ISFORMULA('Bakery Pivots'!J29),_xlfn.FORMULATEXT('Bakery Pivots'!J29),'Bakery Pivots'!J29),"""",""))&gt;LEN(IF(_xlfn.ISFORMULA('#_Bakery Pivots'!J29),_xlfn.FORMULATEXT('#_Bakery Pivots'!J29),'#_Bakery Pivots'!J29))-LEN(SUBSTITUTE(IF(_xlfn.ISFORMULA('#_Bakery Pivots'!J29),_xlfn.FORMULATEXT('#_Bakery Pivots'!J29),'#_Bakery Pivots'!J29),"""","")),TRUE,FALSE),"HardQuoteMsg",IF(LEN(IF(_xlfn.ISFORMULA('Bakery Pivots'!J29),_xlfn.FORMULATEXT('Bakery Pivots'!J29),'Bakery Pivots'!J29))-LEN(SUBSTITUTE(IF(_xlfn.ISFORMULA('Bakery Pivots'!J29),_xlfn.FORMULATEXT('Bakery Pivots'!J29),'Bakery Pivots'!J29),"$",""))&lt;0.5*(LEN(IF(_xlfn.ISFORMULA('#_Bakery Pivots'!J29),_xlfn.FORMULATEXT('#_Bakery Pivots'!J29),'#_Bakery Pivots'!J29))-LEN(SUBSTITUTE(IF(_xlfn.ISFORMULA('#_Bakery Pivots'!J29),_xlfn.FORMULATEXT('#_Bakery Pivots'!J29),'#_Bakery Pivots'!J29),"$",""))),TRUE,FALSE),"MissingAbsMsg",TRUE,"PerfectMsg")</f>
        <v/>
      </c>
      <c r="M29" s="165">
        <v>0</v>
      </c>
      <c r="N29" s="237">
        <v>0</v>
      </c>
      <c r="O29" s="237">
        <v>0</v>
      </c>
      <c r="R29" s="165">
        <v>0</v>
      </c>
      <c r="S29" s="165">
        <v>0</v>
      </c>
      <c r="T29" s="165">
        <v>0</v>
      </c>
    </row>
    <row r="30" spans="2:20" x14ac:dyDescent="0.15">
      <c r="B30" s="171">
        <v>0</v>
      </c>
      <c r="C30" s="170">
        <v>0</v>
      </c>
      <c r="D30" s="170">
        <v>0</v>
      </c>
      <c r="E30" s="170">
        <v>0</v>
      </c>
      <c r="F30" s="170">
        <v>0</v>
      </c>
      <c r="G30" s="258">
        <v>0</v>
      </c>
      <c r="H30" s="259" t="str">
        <f ca="1">_xlfn.IFS(ISBLANK('Bakery Pivots'!H30),"",IF(NOT(ISNA('#_Bakery Pivots'!H30)),IF(ISNA('Bakery Pivots'!H30),TRUE,FALSE),FALSE),"StuNAMsg",IF(AND(ISNA('#_Bakery Pivots'!H30),ISNA('Bakery Pivots'!H30)),TRUE,FALSE),"PerfectMsg",IF(NOT(ISERROR('#_Bakery Pivots'!H30)),IF(ISERROR('Bakery Pivots'!H30),TRUE,FALSE),FALSE),"StuErrorMsg",IF(TYPE('#_Bakery Pivots'!H30)&lt;&gt;TYPE('Bakery Pivots'!H30),TRUE,FALSE),"WrongTypeMsg",IF(_xlfn.ISFORMULA('#_Bakery Pivots'!H30),IF(NOT(_xlfn.ISFORMULA('Bakery Pivots'!H30)),TRUE),FALSE),"MissingFormulaMsg",IF(NOT(AND(ISNUMBER(FIND("[",_xlfn.FORMULATEXT('#_Bakery Pivots'!H30))),ISNUMBER(FIND("!",_xlfn.FORMULATEXT('#_Bakery Pivots'!H30))))),AND(ISNUMBER(FIND("[",_xlfn.FORMULATEXT('Bakery Pivots'!H30))),ISNUMBER(FIND("!",_xlfn.FORMULATEXT('Bakery Pivots'!H30)))),FALSE),"ExternalRefsMsg",IF(ISNUMBER('#_Bakery Pivots'!H30),IF(ABS('#_Bakery Pivots'!H30-'Bakery Pivots'!H30)&gt;0.00001,TRUE,FALSE),IF('#_Bakery Pivots'!H30&lt;&gt;'Bakery Pivots'!H30,TRUE,FALSE)),IF(ISNUMBER('#_Bakery Pivots'!H30),IF('#_Bakery Pivots'!H30&gt;'Bakery Pivots'!H30,"TooLow","TooHigh"),"WrongAnswer"),NOT(_xlfn.ISFORMULA('#_Bakery Pivots'!H30)),"PerfectMsg",IF((LEN(SUBSTITUTE(SUBSTITUTE(SUBSTITUTE(SUBSTITUTE(SUBSTITUTE(SUBSTITUTE(SUBSTITUTE(SUBSTITUTE(SUBSTITUTE(SUBSTITUTE(SUBSTITUTE(SUBSTITUTE(SUBSTITUTE(SUBSTITUTE(SUBSTITUTE(SUBSTITUTE(SUBSTITUTE(SUBSTITUTE(SUBSTITUTE(SUBSTITUTE(SUBSTITUTE(SUBSTITUTE(SUBSTITUTE(IF(_xlfn.ISFORMULA('Bakery Pivots'!H30),_xlfn.FORMULATEXT('Bakery Pivots'!H30),'Bakery Pivots'!H30),"9","#"),"8","#"),"7","#"),"6","#"),"5","#"),"4","#"),"3","#"),"2","#"),"1","#"),"0","#"),"$",""),"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Pivots'!H30),_xlfn.FORMULATEXT('Bakery Pivots'!H30),'Bakery Pivots'!H30),"9","#"),"8","#"),"7","#"),"6","#"),"5","#"),"4","#"),"3","#"),"2","#"),"1","#"),"0","#"),"$",""),"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Pivots'!H30),_xlfn.FORMULATEXT('#_Bakery Pivots'!H30),'#_Bakery Pivots'!H30),"9","#"),"8","#"),"7","#"),"6","#"),"5","#"),"4","#"),"3","#"),"2","#"),"1","#"),"0","#"),"$",""),"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Pivots'!H30),_xlfn.FORMULATEXT('#_Bakery Pivots'!H30),'#_Bakery Pivots'!H30),"9","#"),"8","#"),"7","#"),"6","#"),"5","#"),"4","#"),"3","#"),"2","#"),"1","#"),"0","#"),"$","")," ",""),",","@"),"&gt;","@"),"&lt;","@"),"=","@"),")","@"),"(","@"),"^","@"),"/","@"),"+","@"),"*","@"),"-","@"),"@#","")))/2,TRUE,FALSE),"HardCodeMsg",IF(LEN(IF(_xlfn.ISFORMULA('Bakery Pivots'!H30),_xlfn.FORMULATEXT('Bakery Pivots'!H30),'Bakery Pivots'!H30))-LEN(SUBSTITUTE(IF(_xlfn.ISFORMULA('Bakery Pivots'!H30),_xlfn.FORMULATEXT('Bakery Pivots'!H30),'Bakery Pivots'!H30),"""",""))&gt;LEN(IF(_xlfn.ISFORMULA('#_Bakery Pivots'!H30),_xlfn.FORMULATEXT('#_Bakery Pivots'!H30),'#_Bakery Pivots'!H30))-LEN(SUBSTITUTE(IF(_xlfn.ISFORMULA('#_Bakery Pivots'!H30),_xlfn.FORMULATEXT('#_Bakery Pivots'!H30),'#_Bakery Pivots'!H30),"""","")),TRUE,FALSE),"HardQuoteMsg",IF(LEN(IF(_xlfn.ISFORMULA('Bakery Pivots'!H30),_xlfn.FORMULATEXT('Bakery Pivots'!H30),'Bakery Pivots'!H30))-LEN(SUBSTITUTE(IF(_xlfn.ISFORMULA('Bakery Pivots'!H30),_xlfn.FORMULATEXT('Bakery Pivots'!H30),'Bakery Pivots'!H30),"$",""))&lt;0.5*(LEN(IF(_xlfn.ISFORMULA('#_Bakery Pivots'!H30),_xlfn.FORMULATEXT('#_Bakery Pivots'!H30),'#_Bakery Pivots'!H30))-LEN(SUBSTITUTE(IF(_xlfn.ISFORMULA('#_Bakery Pivots'!H30),_xlfn.FORMULATEXT('#_Bakery Pivots'!H30),'#_Bakery Pivots'!H30),"$",""))),TRUE,FALSE),"MissingAbsMsg",TRUE,"PerfectMsg")</f>
        <v/>
      </c>
      <c r="I30" s="258">
        <v>0</v>
      </c>
      <c r="J30" s="259" t="str">
        <f ca="1">_xlfn.IFS(ISBLANK('Bakery Pivots'!J30),"",IF(NOT(ISNA('#_Bakery Pivots'!J30)),IF(ISNA('Bakery Pivots'!J30),TRUE,FALSE),FALSE),"StuNAMsg",IF(AND(ISNA('#_Bakery Pivots'!J30),ISNA('Bakery Pivots'!J30)),TRUE,FALSE),"PerfectMsg",IF(NOT(ISERROR('#_Bakery Pivots'!J30)),IF(ISERROR('Bakery Pivots'!J30),TRUE,FALSE),FALSE),"StuErrorMsg",IF(TYPE('#_Bakery Pivots'!J30)&lt;&gt;TYPE('Bakery Pivots'!J30),TRUE,FALSE),"WrongTypeMsg",IF(_xlfn.ISFORMULA('#_Bakery Pivots'!J30),IF(NOT(_xlfn.ISFORMULA('Bakery Pivots'!J30)),TRUE),FALSE),"MissingFormulaMsg",IF(NOT(AND(ISNUMBER(FIND("[",_xlfn.FORMULATEXT('#_Bakery Pivots'!J30))),ISNUMBER(FIND("!",_xlfn.FORMULATEXT('#_Bakery Pivots'!J30))))),AND(ISNUMBER(FIND("[",_xlfn.FORMULATEXT('Bakery Pivots'!J30))),ISNUMBER(FIND("!",_xlfn.FORMULATEXT('Bakery Pivots'!J30)))),FALSE),"ExternalRefsMsg",IF(ISNUMBER('#_Bakery Pivots'!J30),IF(ABS('#_Bakery Pivots'!J30-'Bakery Pivots'!J30)&gt;0.00001,TRUE,FALSE),IF('#_Bakery Pivots'!J30&lt;&gt;'Bakery Pivots'!J30,TRUE,FALSE)),IF(ISNUMBER('#_Bakery Pivots'!J30),IF('#_Bakery Pivots'!J30&gt;'Bakery Pivots'!J30,"TooLow","TooHigh"),"WrongAnswer"),NOT(_xlfn.ISFORMULA('#_Bakery Pivots'!J30)),"PerfectMsg",IF((LEN(SUBSTITUTE(SUBSTITUTE(SUBSTITUTE(SUBSTITUTE(SUBSTITUTE(SUBSTITUTE(SUBSTITUTE(SUBSTITUTE(SUBSTITUTE(SUBSTITUTE(SUBSTITUTE(SUBSTITUTE(SUBSTITUTE(SUBSTITUTE(SUBSTITUTE(SUBSTITUTE(SUBSTITUTE(SUBSTITUTE(SUBSTITUTE(SUBSTITUTE(SUBSTITUTE(SUBSTITUTE(SUBSTITUTE(IF(_xlfn.ISFORMULA('Bakery Pivots'!J30),_xlfn.FORMULATEXT('Bakery Pivots'!J30),'Bakery Pivots'!J30),"9","#"),"8","#"),"7","#"),"6","#"),"5","#"),"4","#"),"3","#"),"2","#"),"1","#"),"0","#"),"$",""),"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Pivots'!J30),_xlfn.FORMULATEXT('Bakery Pivots'!J30),'Bakery Pivots'!J30),"9","#"),"8","#"),"7","#"),"6","#"),"5","#"),"4","#"),"3","#"),"2","#"),"1","#"),"0","#"),"$",""),"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Pivots'!J30),_xlfn.FORMULATEXT('#_Bakery Pivots'!J30),'#_Bakery Pivots'!J30),"9","#"),"8","#"),"7","#"),"6","#"),"5","#"),"4","#"),"3","#"),"2","#"),"1","#"),"0","#"),"$",""),"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Pivots'!J30),_xlfn.FORMULATEXT('#_Bakery Pivots'!J30),'#_Bakery Pivots'!J30),"9","#"),"8","#"),"7","#"),"6","#"),"5","#"),"4","#"),"3","#"),"2","#"),"1","#"),"0","#"),"$","")," ",""),",","@"),"&gt;","@"),"&lt;","@"),"=","@"),")","@"),"(","@"),"^","@"),"/","@"),"+","@"),"*","@"),"-","@"),"@#","")))/2,TRUE,FALSE),"HardCodeMsg",IF(LEN(IF(_xlfn.ISFORMULA('Bakery Pivots'!J30),_xlfn.FORMULATEXT('Bakery Pivots'!J30),'Bakery Pivots'!J30))-LEN(SUBSTITUTE(IF(_xlfn.ISFORMULA('Bakery Pivots'!J30),_xlfn.FORMULATEXT('Bakery Pivots'!J30),'Bakery Pivots'!J30),"""",""))&gt;LEN(IF(_xlfn.ISFORMULA('#_Bakery Pivots'!J30),_xlfn.FORMULATEXT('#_Bakery Pivots'!J30),'#_Bakery Pivots'!J30))-LEN(SUBSTITUTE(IF(_xlfn.ISFORMULA('#_Bakery Pivots'!J30),_xlfn.FORMULATEXT('#_Bakery Pivots'!J30),'#_Bakery Pivots'!J30),"""","")),TRUE,FALSE),"HardQuoteMsg",IF(LEN(IF(_xlfn.ISFORMULA('Bakery Pivots'!J30),_xlfn.FORMULATEXT('Bakery Pivots'!J30),'Bakery Pivots'!J30))-LEN(SUBSTITUTE(IF(_xlfn.ISFORMULA('Bakery Pivots'!J30),_xlfn.FORMULATEXT('Bakery Pivots'!J30),'Bakery Pivots'!J30),"$",""))&lt;0.5*(LEN(IF(_xlfn.ISFORMULA('#_Bakery Pivots'!J30),_xlfn.FORMULATEXT('#_Bakery Pivots'!J30),'#_Bakery Pivots'!J30))-LEN(SUBSTITUTE(IF(_xlfn.ISFORMULA('#_Bakery Pivots'!J30),_xlfn.FORMULATEXT('#_Bakery Pivots'!J30),'#_Bakery Pivots'!J30),"$",""))),TRUE,FALSE),"MissingAbsMsg",TRUE,"PerfectMsg")</f>
        <v/>
      </c>
      <c r="M30" s="165">
        <v>0</v>
      </c>
      <c r="N30" s="237">
        <v>0</v>
      </c>
      <c r="O30" s="237">
        <v>0</v>
      </c>
      <c r="R30" s="165">
        <v>0</v>
      </c>
      <c r="S30" s="165">
        <v>0</v>
      </c>
      <c r="T30" s="165">
        <v>0</v>
      </c>
    </row>
    <row r="31" spans="2:20" x14ac:dyDescent="0.15">
      <c r="B31" s="171">
        <v>0</v>
      </c>
      <c r="C31" s="170">
        <v>0</v>
      </c>
      <c r="D31" s="170">
        <v>0</v>
      </c>
      <c r="E31" s="170">
        <v>0</v>
      </c>
      <c r="F31" s="170">
        <v>0</v>
      </c>
      <c r="G31" s="258">
        <v>0</v>
      </c>
      <c r="H31" s="259" t="str">
        <f ca="1">_xlfn.IFS(ISBLANK('Bakery Pivots'!H31),"",IF(NOT(ISNA('#_Bakery Pivots'!H31)),IF(ISNA('Bakery Pivots'!H31),TRUE,FALSE),FALSE),"StuNAMsg",IF(AND(ISNA('#_Bakery Pivots'!H31),ISNA('Bakery Pivots'!H31)),TRUE,FALSE),"PerfectMsg",IF(NOT(ISERROR('#_Bakery Pivots'!H31)),IF(ISERROR('Bakery Pivots'!H31),TRUE,FALSE),FALSE),"StuErrorMsg",IF(TYPE('#_Bakery Pivots'!H31)&lt;&gt;TYPE('Bakery Pivots'!H31),TRUE,FALSE),"WrongTypeMsg",IF(_xlfn.ISFORMULA('#_Bakery Pivots'!H31),IF(NOT(_xlfn.ISFORMULA('Bakery Pivots'!H31)),TRUE),FALSE),"MissingFormulaMsg",IF(NOT(AND(ISNUMBER(FIND("[",_xlfn.FORMULATEXT('#_Bakery Pivots'!H31))),ISNUMBER(FIND("!",_xlfn.FORMULATEXT('#_Bakery Pivots'!H31))))),AND(ISNUMBER(FIND("[",_xlfn.FORMULATEXT('Bakery Pivots'!H31))),ISNUMBER(FIND("!",_xlfn.FORMULATEXT('Bakery Pivots'!H31)))),FALSE),"ExternalRefsMsg",IF(ISNUMBER('#_Bakery Pivots'!H31),IF(ABS('#_Bakery Pivots'!H31-'Bakery Pivots'!H31)&gt;0.00001,TRUE,FALSE),IF('#_Bakery Pivots'!H31&lt;&gt;'Bakery Pivots'!H31,TRUE,FALSE)),IF(ISNUMBER('#_Bakery Pivots'!H31),IF('#_Bakery Pivots'!H31&gt;'Bakery Pivots'!H31,"TooLow","TooHigh"),"WrongAnswer"),NOT(_xlfn.ISFORMULA('#_Bakery Pivots'!H31)),"PerfectMsg",IF((LEN(SUBSTITUTE(SUBSTITUTE(SUBSTITUTE(SUBSTITUTE(SUBSTITUTE(SUBSTITUTE(SUBSTITUTE(SUBSTITUTE(SUBSTITUTE(SUBSTITUTE(SUBSTITUTE(SUBSTITUTE(SUBSTITUTE(SUBSTITUTE(SUBSTITUTE(SUBSTITUTE(SUBSTITUTE(SUBSTITUTE(SUBSTITUTE(SUBSTITUTE(SUBSTITUTE(SUBSTITUTE(SUBSTITUTE(IF(_xlfn.ISFORMULA('Bakery Pivots'!H31),_xlfn.FORMULATEXT('Bakery Pivots'!H31),'Bakery Pivots'!H31),"9","#"),"8","#"),"7","#"),"6","#"),"5","#"),"4","#"),"3","#"),"2","#"),"1","#"),"0","#"),"$",""),"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Pivots'!H31),_xlfn.FORMULATEXT('Bakery Pivots'!H31),'Bakery Pivots'!H31),"9","#"),"8","#"),"7","#"),"6","#"),"5","#"),"4","#"),"3","#"),"2","#"),"1","#"),"0","#"),"$",""),"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Pivots'!H31),_xlfn.FORMULATEXT('#_Bakery Pivots'!H31),'#_Bakery Pivots'!H31),"9","#"),"8","#"),"7","#"),"6","#"),"5","#"),"4","#"),"3","#"),"2","#"),"1","#"),"0","#"),"$",""),"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Pivots'!H31),_xlfn.FORMULATEXT('#_Bakery Pivots'!H31),'#_Bakery Pivots'!H31),"9","#"),"8","#"),"7","#"),"6","#"),"5","#"),"4","#"),"3","#"),"2","#"),"1","#"),"0","#"),"$","")," ",""),",","@"),"&gt;","@"),"&lt;","@"),"=","@"),")","@"),"(","@"),"^","@"),"/","@"),"+","@"),"*","@"),"-","@"),"@#","")))/2,TRUE,FALSE),"HardCodeMsg",IF(LEN(IF(_xlfn.ISFORMULA('Bakery Pivots'!H31),_xlfn.FORMULATEXT('Bakery Pivots'!H31),'Bakery Pivots'!H31))-LEN(SUBSTITUTE(IF(_xlfn.ISFORMULA('Bakery Pivots'!H31),_xlfn.FORMULATEXT('Bakery Pivots'!H31),'Bakery Pivots'!H31),"""",""))&gt;LEN(IF(_xlfn.ISFORMULA('#_Bakery Pivots'!H31),_xlfn.FORMULATEXT('#_Bakery Pivots'!H31),'#_Bakery Pivots'!H31))-LEN(SUBSTITUTE(IF(_xlfn.ISFORMULA('#_Bakery Pivots'!H31),_xlfn.FORMULATEXT('#_Bakery Pivots'!H31),'#_Bakery Pivots'!H31),"""","")),TRUE,FALSE),"HardQuoteMsg",IF(LEN(IF(_xlfn.ISFORMULA('Bakery Pivots'!H31),_xlfn.FORMULATEXT('Bakery Pivots'!H31),'Bakery Pivots'!H31))-LEN(SUBSTITUTE(IF(_xlfn.ISFORMULA('Bakery Pivots'!H31),_xlfn.FORMULATEXT('Bakery Pivots'!H31),'Bakery Pivots'!H31),"$",""))&lt;0.5*(LEN(IF(_xlfn.ISFORMULA('#_Bakery Pivots'!H31),_xlfn.FORMULATEXT('#_Bakery Pivots'!H31),'#_Bakery Pivots'!H31))-LEN(SUBSTITUTE(IF(_xlfn.ISFORMULA('#_Bakery Pivots'!H31),_xlfn.FORMULATEXT('#_Bakery Pivots'!H31),'#_Bakery Pivots'!H31),"$",""))),TRUE,FALSE),"MissingAbsMsg",TRUE,"PerfectMsg")</f>
        <v/>
      </c>
      <c r="I31" s="258">
        <v>0</v>
      </c>
      <c r="J31" s="259" t="str">
        <f ca="1">_xlfn.IFS(ISBLANK('Bakery Pivots'!J31),"",IF(NOT(ISNA('#_Bakery Pivots'!J31)),IF(ISNA('Bakery Pivots'!J31),TRUE,FALSE),FALSE),"StuNAMsg",IF(AND(ISNA('#_Bakery Pivots'!J31),ISNA('Bakery Pivots'!J31)),TRUE,FALSE),"PerfectMsg",IF(NOT(ISERROR('#_Bakery Pivots'!J31)),IF(ISERROR('Bakery Pivots'!J31),TRUE,FALSE),FALSE),"StuErrorMsg",IF(TYPE('#_Bakery Pivots'!J31)&lt;&gt;TYPE('Bakery Pivots'!J31),TRUE,FALSE),"WrongTypeMsg",IF(_xlfn.ISFORMULA('#_Bakery Pivots'!J31),IF(NOT(_xlfn.ISFORMULA('Bakery Pivots'!J31)),TRUE),FALSE),"MissingFormulaMsg",IF(NOT(AND(ISNUMBER(FIND("[",_xlfn.FORMULATEXT('#_Bakery Pivots'!J31))),ISNUMBER(FIND("!",_xlfn.FORMULATEXT('#_Bakery Pivots'!J31))))),AND(ISNUMBER(FIND("[",_xlfn.FORMULATEXT('Bakery Pivots'!J31))),ISNUMBER(FIND("!",_xlfn.FORMULATEXT('Bakery Pivots'!J31)))),FALSE),"ExternalRefsMsg",IF(ISNUMBER('#_Bakery Pivots'!J31),IF(ABS('#_Bakery Pivots'!J31-'Bakery Pivots'!J31)&gt;0.00001,TRUE,FALSE),IF('#_Bakery Pivots'!J31&lt;&gt;'Bakery Pivots'!J31,TRUE,FALSE)),IF(ISNUMBER('#_Bakery Pivots'!J31),IF('#_Bakery Pivots'!J31&gt;'Bakery Pivots'!J31,"TooLow","TooHigh"),"WrongAnswer"),NOT(_xlfn.ISFORMULA('#_Bakery Pivots'!J31)),"PerfectMsg",IF((LEN(SUBSTITUTE(SUBSTITUTE(SUBSTITUTE(SUBSTITUTE(SUBSTITUTE(SUBSTITUTE(SUBSTITUTE(SUBSTITUTE(SUBSTITUTE(SUBSTITUTE(SUBSTITUTE(SUBSTITUTE(SUBSTITUTE(SUBSTITUTE(SUBSTITUTE(SUBSTITUTE(SUBSTITUTE(SUBSTITUTE(SUBSTITUTE(SUBSTITUTE(SUBSTITUTE(SUBSTITUTE(SUBSTITUTE(IF(_xlfn.ISFORMULA('Bakery Pivots'!J31),_xlfn.FORMULATEXT('Bakery Pivots'!J31),'Bakery Pivots'!J31),"9","#"),"8","#"),"7","#"),"6","#"),"5","#"),"4","#"),"3","#"),"2","#"),"1","#"),"0","#"),"$",""),"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Pivots'!J31),_xlfn.FORMULATEXT('Bakery Pivots'!J31),'Bakery Pivots'!J31),"9","#"),"8","#"),"7","#"),"6","#"),"5","#"),"4","#"),"3","#"),"2","#"),"1","#"),"0","#"),"$",""),"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Pivots'!J31),_xlfn.FORMULATEXT('#_Bakery Pivots'!J31),'#_Bakery Pivots'!J31),"9","#"),"8","#"),"7","#"),"6","#"),"5","#"),"4","#"),"3","#"),"2","#"),"1","#"),"0","#"),"$",""),"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Pivots'!J31),_xlfn.FORMULATEXT('#_Bakery Pivots'!J31),'#_Bakery Pivots'!J31),"9","#"),"8","#"),"7","#"),"6","#"),"5","#"),"4","#"),"3","#"),"2","#"),"1","#"),"0","#"),"$","")," ",""),",","@"),"&gt;","@"),"&lt;","@"),"=","@"),")","@"),"(","@"),"^","@"),"/","@"),"+","@"),"*","@"),"-","@"),"@#","")))/2,TRUE,FALSE),"HardCodeMsg",IF(LEN(IF(_xlfn.ISFORMULA('Bakery Pivots'!J31),_xlfn.FORMULATEXT('Bakery Pivots'!J31),'Bakery Pivots'!J31))-LEN(SUBSTITUTE(IF(_xlfn.ISFORMULA('Bakery Pivots'!J31),_xlfn.FORMULATEXT('Bakery Pivots'!J31),'Bakery Pivots'!J31),"""",""))&gt;LEN(IF(_xlfn.ISFORMULA('#_Bakery Pivots'!J31),_xlfn.FORMULATEXT('#_Bakery Pivots'!J31),'#_Bakery Pivots'!J31))-LEN(SUBSTITUTE(IF(_xlfn.ISFORMULA('#_Bakery Pivots'!J31),_xlfn.FORMULATEXT('#_Bakery Pivots'!J31),'#_Bakery Pivots'!J31),"""","")),TRUE,FALSE),"HardQuoteMsg",IF(LEN(IF(_xlfn.ISFORMULA('Bakery Pivots'!J31),_xlfn.FORMULATEXT('Bakery Pivots'!J31),'Bakery Pivots'!J31))-LEN(SUBSTITUTE(IF(_xlfn.ISFORMULA('Bakery Pivots'!J31),_xlfn.FORMULATEXT('Bakery Pivots'!J31),'Bakery Pivots'!J31),"$",""))&lt;0.5*(LEN(IF(_xlfn.ISFORMULA('#_Bakery Pivots'!J31),_xlfn.FORMULATEXT('#_Bakery Pivots'!J31),'#_Bakery Pivots'!J31))-LEN(SUBSTITUTE(IF(_xlfn.ISFORMULA('#_Bakery Pivots'!J31),_xlfn.FORMULATEXT('#_Bakery Pivots'!J31),'#_Bakery Pivots'!J31),"$",""))),TRUE,FALSE),"MissingAbsMsg",TRUE,"PerfectMsg")</f>
        <v/>
      </c>
      <c r="M31" s="165">
        <v>0</v>
      </c>
      <c r="N31" s="237">
        <v>0</v>
      </c>
      <c r="O31" s="237">
        <v>0</v>
      </c>
      <c r="R31" s="165">
        <v>0</v>
      </c>
      <c r="S31" s="165">
        <v>0</v>
      </c>
      <c r="T31" s="165">
        <v>0</v>
      </c>
    </row>
    <row r="32" spans="2:20" x14ac:dyDescent="0.15">
      <c r="B32" s="171">
        <v>0</v>
      </c>
      <c r="C32" s="170">
        <v>0</v>
      </c>
      <c r="D32" s="170">
        <v>0</v>
      </c>
      <c r="E32" s="170">
        <v>0</v>
      </c>
      <c r="F32" s="170">
        <v>0</v>
      </c>
      <c r="G32" s="258">
        <v>0</v>
      </c>
      <c r="H32" s="259" t="str">
        <f ca="1">_xlfn.IFS(ISBLANK('Bakery Pivots'!H32),"",IF(NOT(ISNA('#_Bakery Pivots'!H32)),IF(ISNA('Bakery Pivots'!H32),TRUE,FALSE),FALSE),"StuNAMsg",IF(AND(ISNA('#_Bakery Pivots'!H32),ISNA('Bakery Pivots'!H32)),TRUE,FALSE),"PerfectMsg",IF(NOT(ISERROR('#_Bakery Pivots'!H32)),IF(ISERROR('Bakery Pivots'!H32),TRUE,FALSE),FALSE),"StuErrorMsg",IF(TYPE('#_Bakery Pivots'!H32)&lt;&gt;TYPE('Bakery Pivots'!H32),TRUE,FALSE),"WrongTypeMsg",IF(_xlfn.ISFORMULA('#_Bakery Pivots'!H32),IF(NOT(_xlfn.ISFORMULA('Bakery Pivots'!H32)),TRUE),FALSE),"MissingFormulaMsg",IF(NOT(AND(ISNUMBER(FIND("[",_xlfn.FORMULATEXT('#_Bakery Pivots'!H32))),ISNUMBER(FIND("!",_xlfn.FORMULATEXT('#_Bakery Pivots'!H32))))),AND(ISNUMBER(FIND("[",_xlfn.FORMULATEXT('Bakery Pivots'!H32))),ISNUMBER(FIND("!",_xlfn.FORMULATEXT('Bakery Pivots'!H32)))),FALSE),"ExternalRefsMsg",IF(ISNUMBER('#_Bakery Pivots'!H32),IF(ABS('#_Bakery Pivots'!H32-'Bakery Pivots'!H32)&gt;0.00001,TRUE,FALSE),IF('#_Bakery Pivots'!H32&lt;&gt;'Bakery Pivots'!H32,TRUE,FALSE)),IF(ISNUMBER('#_Bakery Pivots'!H32),IF('#_Bakery Pivots'!H32&gt;'Bakery Pivots'!H32,"TooLow","TooHigh"),"WrongAnswer"),NOT(_xlfn.ISFORMULA('#_Bakery Pivots'!H32)),"PerfectMsg",IF((LEN(SUBSTITUTE(SUBSTITUTE(SUBSTITUTE(SUBSTITUTE(SUBSTITUTE(SUBSTITUTE(SUBSTITUTE(SUBSTITUTE(SUBSTITUTE(SUBSTITUTE(SUBSTITUTE(SUBSTITUTE(SUBSTITUTE(SUBSTITUTE(SUBSTITUTE(SUBSTITUTE(SUBSTITUTE(SUBSTITUTE(SUBSTITUTE(SUBSTITUTE(SUBSTITUTE(SUBSTITUTE(SUBSTITUTE(IF(_xlfn.ISFORMULA('Bakery Pivots'!H32),_xlfn.FORMULATEXT('Bakery Pivots'!H32),'Bakery Pivots'!H32),"9","#"),"8","#"),"7","#"),"6","#"),"5","#"),"4","#"),"3","#"),"2","#"),"1","#"),"0","#"),"$",""),"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Pivots'!H32),_xlfn.FORMULATEXT('Bakery Pivots'!H32),'Bakery Pivots'!H32),"9","#"),"8","#"),"7","#"),"6","#"),"5","#"),"4","#"),"3","#"),"2","#"),"1","#"),"0","#"),"$",""),"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Pivots'!H32),_xlfn.FORMULATEXT('#_Bakery Pivots'!H32),'#_Bakery Pivots'!H32),"9","#"),"8","#"),"7","#"),"6","#"),"5","#"),"4","#"),"3","#"),"2","#"),"1","#"),"0","#"),"$",""),"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Pivots'!H32),_xlfn.FORMULATEXT('#_Bakery Pivots'!H32),'#_Bakery Pivots'!H32),"9","#"),"8","#"),"7","#"),"6","#"),"5","#"),"4","#"),"3","#"),"2","#"),"1","#"),"0","#"),"$","")," ",""),",","@"),"&gt;","@"),"&lt;","@"),"=","@"),")","@"),"(","@"),"^","@"),"/","@"),"+","@"),"*","@"),"-","@"),"@#","")))/2,TRUE,FALSE),"HardCodeMsg",IF(LEN(IF(_xlfn.ISFORMULA('Bakery Pivots'!H32),_xlfn.FORMULATEXT('Bakery Pivots'!H32),'Bakery Pivots'!H32))-LEN(SUBSTITUTE(IF(_xlfn.ISFORMULA('Bakery Pivots'!H32),_xlfn.FORMULATEXT('Bakery Pivots'!H32),'Bakery Pivots'!H32),"""",""))&gt;LEN(IF(_xlfn.ISFORMULA('#_Bakery Pivots'!H32),_xlfn.FORMULATEXT('#_Bakery Pivots'!H32),'#_Bakery Pivots'!H32))-LEN(SUBSTITUTE(IF(_xlfn.ISFORMULA('#_Bakery Pivots'!H32),_xlfn.FORMULATEXT('#_Bakery Pivots'!H32),'#_Bakery Pivots'!H32),"""","")),TRUE,FALSE),"HardQuoteMsg",IF(LEN(IF(_xlfn.ISFORMULA('Bakery Pivots'!H32),_xlfn.FORMULATEXT('Bakery Pivots'!H32),'Bakery Pivots'!H32))-LEN(SUBSTITUTE(IF(_xlfn.ISFORMULA('Bakery Pivots'!H32),_xlfn.FORMULATEXT('Bakery Pivots'!H32),'Bakery Pivots'!H32),"$",""))&lt;0.5*(LEN(IF(_xlfn.ISFORMULA('#_Bakery Pivots'!H32),_xlfn.FORMULATEXT('#_Bakery Pivots'!H32),'#_Bakery Pivots'!H32))-LEN(SUBSTITUTE(IF(_xlfn.ISFORMULA('#_Bakery Pivots'!H32),_xlfn.FORMULATEXT('#_Bakery Pivots'!H32),'#_Bakery Pivots'!H32),"$",""))),TRUE,FALSE),"MissingAbsMsg",TRUE,"PerfectMsg")</f>
        <v/>
      </c>
      <c r="I32" s="258">
        <v>0</v>
      </c>
      <c r="J32" s="259" t="str">
        <f ca="1">_xlfn.IFS(ISBLANK('Bakery Pivots'!J32),"",IF(NOT(ISNA('#_Bakery Pivots'!J32)),IF(ISNA('Bakery Pivots'!J32),TRUE,FALSE),FALSE),"StuNAMsg",IF(AND(ISNA('#_Bakery Pivots'!J32),ISNA('Bakery Pivots'!J32)),TRUE,FALSE),"PerfectMsg",IF(NOT(ISERROR('#_Bakery Pivots'!J32)),IF(ISERROR('Bakery Pivots'!J32),TRUE,FALSE),FALSE),"StuErrorMsg",IF(TYPE('#_Bakery Pivots'!J32)&lt;&gt;TYPE('Bakery Pivots'!J32),TRUE,FALSE),"WrongTypeMsg",IF(_xlfn.ISFORMULA('#_Bakery Pivots'!J32),IF(NOT(_xlfn.ISFORMULA('Bakery Pivots'!J32)),TRUE),FALSE),"MissingFormulaMsg",IF(NOT(AND(ISNUMBER(FIND("[",_xlfn.FORMULATEXT('#_Bakery Pivots'!J32))),ISNUMBER(FIND("!",_xlfn.FORMULATEXT('#_Bakery Pivots'!J32))))),AND(ISNUMBER(FIND("[",_xlfn.FORMULATEXT('Bakery Pivots'!J32))),ISNUMBER(FIND("!",_xlfn.FORMULATEXT('Bakery Pivots'!J32)))),FALSE),"ExternalRefsMsg",IF(ISNUMBER('#_Bakery Pivots'!J32),IF(ABS('#_Bakery Pivots'!J32-'Bakery Pivots'!J32)&gt;0.00001,TRUE,FALSE),IF('#_Bakery Pivots'!J32&lt;&gt;'Bakery Pivots'!J32,TRUE,FALSE)),IF(ISNUMBER('#_Bakery Pivots'!J32),IF('#_Bakery Pivots'!J32&gt;'Bakery Pivots'!J32,"TooLow","TooHigh"),"WrongAnswer"),NOT(_xlfn.ISFORMULA('#_Bakery Pivots'!J32)),"PerfectMsg",IF((LEN(SUBSTITUTE(SUBSTITUTE(SUBSTITUTE(SUBSTITUTE(SUBSTITUTE(SUBSTITUTE(SUBSTITUTE(SUBSTITUTE(SUBSTITUTE(SUBSTITUTE(SUBSTITUTE(SUBSTITUTE(SUBSTITUTE(SUBSTITUTE(SUBSTITUTE(SUBSTITUTE(SUBSTITUTE(SUBSTITUTE(SUBSTITUTE(SUBSTITUTE(SUBSTITUTE(SUBSTITUTE(SUBSTITUTE(IF(_xlfn.ISFORMULA('Bakery Pivots'!J32),_xlfn.FORMULATEXT('Bakery Pivots'!J32),'Bakery Pivots'!J32),"9","#"),"8","#"),"7","#"),"6","#"),"5","#"),"4","#"),"3","#"),"2","#"),"1","#"),"0","#"),"$",""),"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Pivots'!J32),_xlfn.FORMULATEXT('Bakery Pivots'!J32),'Bakery Pivots'!J32),"9","#"),"8","#"),"7","#"),"6","#"),"5","#"),"4","#"),"3","#"),"2","#"),"1","#"),"0","#"),"$",""),"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Pivots'!J32),_xlfn.FORMULATEXT('#_Bakery Pivots'!J32),'#_Bakery Pivots'!J32),"9","#"),"8","#"),"7","#"),"6","#"),"5","#"),"4","#"),"3","#"),"2","#"),"1","#"),"0","#"),"$",""),"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Pivots'!J32),_xlfn.FORMULATEXT('#_Bakery Pivots'!J32),'#_Bakery Pivots'!J32),"9","#"),"8","#"),"7","#"),"6","#"),"5","#"),"4","#"),"3","#"),"2","#"),"1","#"),"0","#"),"$","")," ",""),",","@"),"&gt;","@"),"&lt;","@"),"=","@"),")","@"),"(","@"),"^","@"),"/","@"),"+","@"),"*","@"),"-","@"),"@#","")))/2,TRUE,FALSE),"HardCodeMsg",IF(LEN(IF(_xlfn.ISFORMULA('Bakery Pivots'!J32),_xlfn.FORMULATEXT('Bakery Pivots'!J32),'Bakery Pivots'!J32))-LEN(SUBSTITUTE(IF(_xlfn.ISFORMULA('Bakery Pivots'!J32),_xlfn.FORMULATEXT('Bakery Pivots'!J32),'Bakery Pivots'!J32),"""",""))&gt;LEN(IF(_xlfn.ISFORMULA('#_Bakery Pivots'!J32),_xlfn.FORMULATEXT('#_Bakery Pivots'!J32),'#_Bakery Pivots'!J32))-LEN(SUBSTITUTE(IF(_xlfn.ISFORMULA('#_Bakery Pivots'!J32),_xlfn.FORMULATEXT('#_Bakery Pivots'!J32),'#_Bakery Pivots'!J32),"""","")),TRUE,FALSE),"HardQuoteMsg",IF(LEN(IF(_xlfn.ISFORMULA('Bakery Pivots'!J32),_xlfn.FORMULATEXT('Bakery Pivots'!J32),'Bakery Pivots'!J32))-LEN(SUBSTITUTE(IF(_xlfn.ISFORMULA('Bakery Pivots'!J32),_xlfn.FORMULATEXT('Bakery Pivots'!J32),'Bakery Pivots'!J32),"$",""))&lt;0.5*(LEN(IF(_xlfn.ISFORMULA('#_Bakery Pivots'!J32),_xlfn.FORMULATEXT('#_Bakery Pivots'!J32),'#_Bakery Pivots'!J32))-LEN(SUBSTITUTE(IF(_xlfn.ISFORMULA('#_Bakery Pivots'!J32),_xlfn.FORMULATEXT('#_Bakery Pivots'!J32),'#_Bakery Pivots'!J32),"$",""))),TRUE,FALSE),"MissingAbsMsg",TRUE,"PerfectMsg")</f>
        <v/>
      </c>
      <c r="M32" s="165">
        <v>0</v>
      </c>
      <c r="N32" s="237">
        <v>0</v>
      </c>
      <c r="O32" s="237">
        <v>0</v>
      </c>
      <c r="R32" s="165">
        <v>0</v>
      </c>
      <c r="S32" s="165">
        <v>0</v>
      </c>
      <c r="T32" s="165">
        <v>0</v>
      </c>
    </row>
    <row r="33" spans="2:20" x14ac:dyDescent="0.15">
      <c r="B33" s="171">
        <v>0</v>
      </c>
      <c r="C33" s="170">
        <v>0</v>
      </c>
      <c r="D33" s="170">
        <v>0</v>
      </c>
      <c r="E33" s="170">
        <v>0</v>
      </c>
      <c r="F33" s="170">
        <v>0</v>
      </c>
      <c r="G33" s="258">
        <v>0</v>
      </c>
      <c r="H33" s="259" t="str">
        <f ca="1">_xlfn.IFS(ISBLANK('Bakery Pivots'!H33),"",IF(NOT(ISNA('#_Bakery Pivots'!H33)),IF(ISNA('Bakery Pivots'!H33),TRUE,FALSE),FALSE),"StuNAMsg",IF(AND(ISNA('#_Bakery Pivots'!H33),ISNA('Bakery Pivots'!H33)),TRUE,FALSE),"PerfectMsg",IF(NOT(ISERROR('#_Bakery Pivots'!H33)),IF(ISERROR('Bakery Pivots'!H33),TRUE,FALSE),FALSE),"StuErrorMsg",IF(TYPE('#_Bakery Pivots'!H33)&lt;&gt;TYPE('Bakery Pivots'!H33),TRUE,FALSE),"WrongTypeMsg",IF(_xlfn.ISFORMULA('#_Bakery Pivots'!H33),IF(NOT(_xlfn.ISFORMULA('Bakery Pivots'!H33)),TRUE),FALSE),"MissingFormulaMsg",IF(NOT(AND(ISNUMBER(FIND("[",_xlfn.FORMULATEXT('#_Bakery Pivots'!H33))),ISNUMBER(FIND("!",_xlfn.FORMULATEXT('#_Bakery Pivots'!H33))))),AND(ISNUMBER(FIND("[",_xlfn.FORMULATEXT('Bakery Pivots'!H33))),ISNUMBER(FIND("!",_xlfn.FORMULATEXT('Bakery Pivots'!H33)))),FALSE),"ExternalRefsMsg",IF(ISNUMBER('#_Bakery Pivots'!H33),IF(ABS('#_Bakery Pivots'!H33-'Bakery Pivots'!H33)&gt;0.00001,TRUE,FALSE),IF('#_Bakery Pivots'!H33&lt;&gt;'Bakery Pivots'!H33,TRUE,FALSE)),IF(ISNUMBER('#_Bakery Pivots'!H33),IF('#_Bakery Pivots'!H33&gt;'Bakery Pivots'!H33,"TooLow","TooHigh"),"WrongAnswer"),NOT(_xlfn.ISFORMULA('#_Bakery Pivots'!H33)),"PerfectMsg",IF((LEN(SUBSTITUTE(SUBSTITUTE(SUBSTITUTE(SUBSTITUTE(SUBSTITUTE(SUBSTITUTE(SUBSTITUTE(SUBSTITUTE(SUBSTITUTE(SUBSTITUTE(SUBSTITUTE(SUBSTITUTE(SUBSTITUTE(SUBSTITUTE(SUBSTITUTE(SUBSTITUTE(SUBSTITUTE(SUBSTITUTE(SUBSTITUTE(SUBSTITUTE(SUBSTITUTE(SUBSTITUTE(SUBSTITUTE(IF(_xlfn.ISFORMULA('Bakery Pivots'!H33),_xlfn.FORMULATEXT('Bakery Pivots'!H33),'Bakery Pivots'!H33),"9","#"),"8","#"),"7","#"),"6","#"),"5","#"),"4","#"),"3","#"),"2","#"),"1","#"),"0","#"),"$",""),"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Pivots'!H33),_xlfn.FORMULATEXT('Bakery Pivots'!H33),'Bakery Pivots'!H33),"9","#"),"8","#"),"7","#"),"6","#"),"5","#"),"4","#"),"3","#"),"2","#"),"1","#"),"0","#"),"$",""),"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Pivots'!H33),_xlfn.FORMULATEXT('#_Bakery Pivots'!H33),'#_Bakery Pivots'!H33),"9","#"),"8","#"),"7","#"),"6","#"),"5","#"),"4","#"),"3","#"),"2","#"),"1","#"),"0","#"),"$",""),"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Pivots'!H33),_xlfn.FORMULATEXT('#_Bakery Pivots'!H33),'#_Bakery Pivots'!H33),"9","#"),"8","#"),"7","#"),"6","#"),"5","#"),"4","#"),"3","#"),"2","#"),"1","#"),"0","#"),"$","")," ",""),",","@"),"&gt;","@"),"&lt;","@"),"=","@"),")","@"),"(","@"),"^","@"),"/","@"),"+","@"),"*","@"),"-","@"),"@#","")))/2,TRUE,FALSE),"HardCodeMsg",IF(LEN(IF(_xlfn.ISFORMULA('Bakery Pivots'!H33),_xlfn.FORMULATEXT('Bakery Pivots'!H33),'Bakery Pivots'!H33))-LEN(SUBSTITUTE(IF(_xlfn.ISFORMULA('Bakery Pivots'!H33),_xlfn.FORMULATEXT('Bakery Pivots'!H33),'Bakery Pivots'!H33),"""",""))&gt;LEN(IF(_xlfn.ISFORMULA('#_Bakery Pivots'!H33),_xlfn.FORMULATEXT('#_Bakery Pivots'!H33),'#_Bakery Pivots'!H33))-LEN(SUBSTITUTE(IF(_xlfn.ISFORMULA('#_Bakery Pivots'!H33),_xlfn.FORMULATEXT('#_Bakery Pivots'!H33),'#_Bakery Pivots'!H33),"""","")),TRUE,FALSE),"HardQuoteMsg",IF(LEN(IF(_xlfn.ISFORMULA('Bakery Pivots'!H33),_xlfn.FORMULATEXT('Bakery Pivots'!H33),'Bakery Pivots'!H33))-LEN(SUBSTITUTE(IF(_xlfn.ISFORMULA('Bakery Pivots'!H33),_xlfn.FORMULATEXT('Bakery Pivots'!H33),'Bakery Pivots'!H33),"$",""))&lt;0.5*(LEN(IF(_xlfn.ISFORMULA('#_Bakery Pivots'!H33),_xlfn.FORMULATEXT('#_Bakery Pivots'!H33),'#_Bakery Pivots'!H33))-LEN(SUBSTITUTE(IF(_xlfn.ISFORMULA('#_Bakery Pivots'!H33),_xlfn.FORMULATEXT('#_Bakery Pivots'!H33),'#_Bakery Pivots'!H33),"$",""))),TRUE,FALSE),"MissingAbsMsg",TRUE,"PerfectMsg")</f>
        <v/>
      </c>
      <c r="I33" s="258">
        <v>0</v>
      </c>
      <c r="J33" s="259" t="str">
        <f ca="1">_xlfn.IFS(ISBLANK('Bakery Pivots'!J33),"",IF(NOT(ISNA('#_Bakery Pivots'!J33)),IF(ISNA('Bakery Pivots'!J33),TRUE,FALSE),FALSE),"StuNAMsg",IF(AND(ISNA('#_Bakery Pivots'!J33),ISNA('Bakery Pivots'!J33)),TRUE,FALSE),"PerfectMsg",IF(NOT(ISERROR('#_Bakery Pivots'!J33)),IF(ISERROR('Bakery Pivots'!J33),TRUE,FALSE),FALSE),"StuErrorMsg",IF(TYPE('#_Bakery Pivots'!J33)&lt;&gt;TYPE('Bakery Pivots'!J33),TRUE,FALSE),"WrongTypeMsg",IF(_xlfn.ISFORMULA('#_Bakery Pivots'!J33),IF(NOT(_xlfn.ISFORMULA('Bakery Pivots'!J33)),TRUE),FALSE),"MissingFormulaMsg",IF(NOT(AND(ISNUMBER(FIND("[",_xlfn.FORMULATEXT('#_Bakery Pivots'!J33))),ISNUMBER(FIND("!",_xlfn.FORMULATEXT('#_Bakery Pivots'!J33))))),AND(ISNUMBER(FIND("[",_xlfn.FORMULATEXT('Bakery Pivots'!J33))),ISNUMBER(FIND("!",_xlfn.FORMULATEXT('Bakery Pivots'!J33)))),FALSE),"ExternalRefsMsg",IF(ISNUMBER('#_Bakery Pivots'!J33),IF(ABS('#_Bakery Pivots'!J33-'Bakery Pivots'!J33)&gt;0.00001,TRUE,FALSE),IF('#_Bakery Pivots'!J33&lt;&gt;'Bakery Pivots'!J33,TRUE,FALSE)),IF(ISNUMBER('#_Bakery Pivots'!J33),IF('#_Bakery Pivots'!J33&gt;'Bakery Pivots'!J33,"TooLow","TooHigh"),"WrongAnswer"),NOT(_xlfn.ISFORMULA('#_Bakery Pivots'!J33)),"PerfectMsg",IF((LEN(SUBSTITUTE(SUBSTITUTE(SUBSTITUTE(SUBSTITUTE(SUBSTITUTE(SUBSTITUTE(SUBSTITUTE(SUBSTITUTE(SUBSTITUTE(SUBSTITUTE(SUBSTITUTE(SUBSTITUTE(SUBSTITUTE(SUBSTITUTE(SUBSTITUTE(SUBSTITUTE(SUBSTITUTE(SUBSTITUTE(SUBSTITUTE(SUBSTITUTE(SUBSTITUTE(SUBSTITUTE(SUBSTITUTE(IF(_xlfn.ISFORMULA('Bakery Pivots'!J33),_xlfn.FORMULATEXT('Bakery Pivots'!J33),'Bakery Pivots'!J33),"9","#"),"8","#"),"7","#"),"6","#"),"5","#"),"4","#"),"3","#"),"2","#"),"1","#"),"0","#"),"$",""),"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Pivots'!J33),_xlfn.FORMULATEXT('Bakery Pivots'!J33),'Bakery Pivots'!J33),"9","#"),"8","#"),"7","#"),"6","#"),"5","#"),"4","#"),"3","#"),"2","#"),"1","#"),"0","#"),"$",""),"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Pivots'!J33),_xlfn.FORMULATEXT('#_Bakery Pivots'!J33),'#_Bakery Pivots'!J33),"9","#"),"8","#"),"7","#"),"6","#"),"5","#"),"4","#"),"3","#"),"2","#"),"1","#"),"0","#"),"$",""),"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Pivots'!J33),_xlfn.FORMULATEXT('#_Bakery Pivots'!J33),'#_Bakery Pivots'!J33),"9","#"),"8","#"),"7","#"),"6","#"),"5","#"),"4","#"),"3","#"),"2","#"),"1","#"),"0","#"),"$","")," ",""),",","@"),"&gt;","@"),"&lt;","@"),"=","@"),")","@"),"(","@"),"^","@"),"/","@"),"+","@"),"*","@"),"-","@"),"@#","")))/2,TRUE,FALSE),"HardCodeMsg",IF(LEN(IF(_xlfn.ISFORMULA('Bakery Pivots'!J33),_xlfn.FORMULATEXT('Bakery Pivots'!J33),'Bakery Pivots'!J33))-LEN(SUBSTITUTE(IF(_xlfn.ISFORMULA('Bakery Pivots'!J33),_xlfn.FORMULATEXT('Bakery Pivots'!J33),'Bakery Pivots'!J33),"""",""))&gt;LEN(IF(_xlfn.ISFORMULA('#_Bakery Pivots'!J33),_xlfn.FORMULATEXT('#_Bakery Pivots'!J33),'#_Bakery Pivots'!J33))-LEN(SUBSTITUTE(IF(_xlfn.ISFORMULA('#_Bakery Pivots'!J33),_xlfn.FORMULATEXT('#_Bakery Pivots'!J33),'#_Bakery Pivots'!J33),"""","")),TRUE,FALSE),"HardQuoteMsg",IF(LEN(IF(_xlfn.ISFORMULA('Bakery Pivots'!J33),_xlfn.FORMULATEXT('Bakery Pivots'!J33),'Bakery Pivots'!J33))-LEN(SUBSTITUTE(IF(_xlfn.ISFORMULA('Bakery Pivots'!J33),_xlfn.FORMULATEXT('Bakery Pivots'!J33),'Bakery Pivots'!J33),"$",""))&lt;0.5*(LEN(IF(_xlfn.ISFORMULA('#_Bakery Pivots'!J33),_xlfn.FORMULATEXT('#_Bakery Pivots'!J33),'#_Bakery Pivots'!J33))-LEN(SUBSTITUTE(IF(_xlfn.ISFORMULA('#_Bakery Pivots'!J33),_xlfn.FORMULATEXT('#_Bakery Pivots'!J33),'#_Bakery Pivots'!J33),"$",""))),TRUE,FALSE),"MissingAbsMsg",TRUE,"PerfectMsg")</f>
        <v/>
      </c>
      <c r="M33" s="165">
        <v>0</v>
      </c>
      <c r="N33" s="237">
        <v>0</v>
      </c>
      <c r="O33" s="237">
        <v>0</v>
      </c>
      <c r="R33" s="165">
        <v>0</v>
      </c>
      <c r="S33" s="165">
        <v>0</v>
      </c>
      <c r="T33" s="165">
        <v>0</v>
      </c>
    </row>
    <row r="34" spans="2:20" x14ac:dyDescent="0.15">
      <c r="B34" s="171">
        <v>0</v>
      </c>
      <c r="C34" s="170">
        <v>0</v>
      </c>
      <c r="D34" s="170">
        <v>0</v>
      </c>
      <c r="E34" s="170">
        <v>0</v>
      </c>
      <c r="F34" s="170">
        <v>0</v>
      </c>
      <c r="G34" s="258">
        <v>0</v>
      </c>
      <c r="H34" s="259" t="str">
        <f ca="1">_xlfn.IFS(ISBLANK('Bakery Pivots'!H34),"",IF(NOT(ISNA('#_Bakery Pivots'!H34)),IF(ISNA('Bakery Pivots'!H34),TRUE,FALSE),FALSE),"StuNAMsg",IF(AND(ISNA('#_Bakery Pivots'!H34),ISNA('Bakery Pivots'!H34)),TRUE,FALSE),"PerfectMsg",IF(NOT(ISERROR('#_Bakery Pivots'!H34)),IF(ISERROR('Bakery Pivots'!H34),TRUE,FALSE),FALSE),"StuErrorMsg",IF(TYPE('#_Bakery Pivots'!H34)&lt;&gt;TYPE('Bakery Pivots'!H34),TRUE,FALSE),"WrongTypeMsg",IF(_xlfn.ISFORMULA('#_Bakery Pivots'!H34),IF(NOT(_xlfn.ISFORMULA('Bakery Pivots'!H34)),TRUE),FALSE),"MissingFormulaMsg",IF(NOT(AND(ISNUMBER(FIND("[",_xlfn.FORMULATEXT('#_Bakery Pivots'!H34))),ISNUMBER(FIND("!",_xlfn.FORMULATEXT('#_Bakery Pivots'!H34))))),AND(ISNUMBER(FIND("[",_xlfn.FORMULATEXT('Bakery Pivots'!H34))),ISNUMBER(FIND("!",_xlfn.FORMULATEXT('Bakery Pivots'!H34)))),FALSE),"ExternalRefsMsg",IF(ISNUMBER('#_Bakery Pivots'!H34),IF(ABS('#_Bakery Pivots'!H34-'Bakery Pivots'!H34)&gt;0.00001,TRUE,FALSE),IF('#_Bakery Pivots'!H34&lt;&gt;'Bakery Pivots'!H34,TRUE,FALSE)),IF(ISNUMBER('#_Bakery Pivots'!H34),IF('#_Bakery Pivots'!H34&gt;'Bakery Pivots'!H34,"TooLow","TooHigh"),"WrongAnswer"),NOT(_xlfn.ISFORMULA('#_Bakery Pivots'!H34)),"PerfectMsg",IF((LEN(SUBSTITUTE(SUBSTITUTE(SUBSTITUTE(SUBSTITUTE(SUBSTITUTE(SUBSTITUTE(SUBSTITUTE(SUBSTITUTE(SUBSTITUTE(SUBSTITUTE(SUBSTITUTE(SUBSTITUTE(SUBSTITUTE(SUBSTITUTE(SUBSTITUTE(SUBSTITUTE(SUBSTITUTE(SUBSTITUTE(SUBSTITUTE(SUBSTITUTE(SUBSTITUTE(SUBSTITUTE(SUBSTITUTE(IF(_xlfn.ISFORMULA('Bakery Pivots'!H34),_xlfn.FORMULATEXT('Bakery Pivots'!H34),'Bakery Pivots'!H34),"9","#"),"8","#"),"7","#"),"6","#"),"5","#"),"4","#"),"3","#"),"2","#"),"1","#"),"0","#"),"$",""),"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Pivots'!H34),_xlfn.FORMULATEXT('Bakery Pivots'!H34),'Bakery Pivots'!H34),"9","#"),"8","#"),"7","#"),"6","#"),"5","#"),"4","#"),"3","#"),"2","#"),"1","#"),"0","#"),"$",""),"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Pivots'!H34),_xlfn.FORMULATEXT('#_Bakery Pivots'!H34),'#_Bakery Pivots'!H34),"9","#"),"8","#"),"7","#"),"6","#"),"5","#"),"4","#"),"3","#"),"2","#"),"1","#"),"0","#"),"$",""),"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Pivots'!H34),_xlfn.FORMULATEXT('#_Bakery Pivots'!H34),'#_Bakery Pivots'!H34),"9","#"),"8","#"),"7","#"),"6","#"),"5","#"),"4","#"),"3","#"),"2","#"),"1","#"),"0","#"),"$","")," ",""),",","@"),"&gt;","@"),"&lt;","@"),"=","@"),")","@"),"(","@"),"^","@"),"/","@"),"+","@"),"*","@"),"-","@"),"@#","")))/2,TRUE,FALSE),"HardCodeMsg",IF(LEN(IF(_xlfn.ISFORMULA('Bakery Pivots'!H34),_xlfn.FORMULATEXT('Bakery Pivots'!H34),'Bakery Pivots'!H34))-LEN(SUBSTITUTE(IF(_xlfn.ISFORMULA('Bakery Pivots'!H34),_xlfn.FORMULATEXT('Bakery Pivots'!H34),'Bakery Pivots'!H34),"""",""))&gt;LEN(IF(_xlfn.ISFORMULA('#_Bakery Pivots'!H34),_xlfn.FORMULATEXT('#_Bakery Pivots'!H34),'#_Bakery Pivots'!H34))-LEN(SUBSTITUTE(IF(_xlfn.ISFORMULA('#_Bakery Pivots'!H34),_xlfn.FORMULATEXT('#_Bakery Pivots'!H34),'#_Bakery Pivots'!H34),"""","")),TRUE,FALSE),"HardQuoteMsg",IF(LEN(IF(_xlfn.ISFORMULA('Bakery Pivots'!H34),_xlfn.FORMULATEXT('Bakery Pivots'!H34),'Bakery Pivots'!H34))-LEN(SUBSTITUTE(IF(_xlfn.ISFORMULA('Bakery Pivots'!H34),_xlfn.FORMULATEXT('Bakery Pivots'!H34),'Bakery Pivots'!H34),"$",""))&lt;0.5*(LEN(IF(_xlfn.ISFORMULA('#_Bakery Pivots'!H34),_xlfn.FORMULATEXT('#_Bakery Pivots'!H34),'#_Bakery Pivots'!H34))-LEN(SUBSTITUTE(IF(_xlfn.ISFORMULA('#_Bakery Pivots'!H34),_xlfn.FORMULATEXT('#_Bakery Pivots'!H34),'#_Bakery Pivots'!H34),"$",""))),TRUE,FALSE),"MissingAbsMsg",TRUE,"PerfectMsg")</f>
        <v/>
      </c>
      <c r="I34" s="258">
        <v>0</v>
      </c>
      <c r="J34" s="259" t="str">
        <f ca="1">_xlfn.IFS(ISBLANK('Bakery Pivots'!J34),"",IF(NOT(ISNA('#_Bakery Pivots'!J34)),IF(ISNA('Bakery Pivots'!J34),TRUE,FALSE),FALSE),"StuNAMsg",IF(AND(ISNA('#_Bakery Pivots'!J34),ISNA('Bakery Pivots'!J34)),TRUE,FALSE),"PerfectMsg",IF(NOT(ISERROR('#_Bakery Pivots'!J34)),IF(ISERROR('Bakery Pivots'!J34),TRUE,FALSE),FALSE),"StuErrorMsg",IF(TYPE('#_Bakery Pivots'!J34)&lt;&gt;TYPE('Bakery Pivots'!J34),TRUE,FALSE),"WrongTypeMsg",IF(_xlfn.ISFORMULA('#_Bakery Pivots'!J34),IF(NOT(_xlfn.ISFORMULA('Bakery Pivots'!J34)),TRUE),FALSE),"MissingFormulaMsg",IF(NOT(AND(ISNUMBER(FIND("[",_xlfn.FORMULATEXT('#_Bakery Pivots'!J34))),ISNUMBER(FIND("!",_xlfn.FORMULATEXT('#_Bakery Pivots'!J34))))),AND(ISNUMBER(FIND("[",_xlfn.FORMULATEXT('Bakery Pivots'!J34))),ISNUMBER(FIND("!",_xlfn.FORMULATEXT('Bakery Pivots'!J34)))),FALSE),"ExternalRefsMsg",IF(ISNUMBER('#_Bakery Pivots'!J34),IF(ABS('#_Bakery Pivots'!J34-'Bakery Pivots'!J34)&gt;0.00001,TRUE,FALSE),IF('#_Bakery Pivots'!J34&lt;&gt;'Bakery Pivots'!J34,TRUE,FALSE)),IF(ISNUMBER('#_Bakery Pivots'!J34),IF('#_Bakery Pivots'!J34&gt;'Bakery Pivots'!J34,"TooLow","TooHigh"),"WrongAnswer"),NOT(_xlfn.ISFORMULA('#_Bakery Pivots'!J34)),"PerfectMsg",IF((LEN(SUBSTITUTE(SUBSTITUTE(SUBSTITUTE(SUBSTITUTE(SUBSTITUTE(SUBSTITUTE(SUBSTITUTE(SUBSTITUTE(SUBSTITUTE(SUBSTITUTE(SUBSTITUTE(SUBSTITUTE(SUBSTITUTE(SUBSTITUTE(SUBSTITUTE(SUBSTITUTE(SUBSTITUTE(SUBSTITUTE(SUBSTITUTE(SUBSTITUTE(SUBSTITUTE(SUBSTITUTE(SUBSTITUTE(IF(_xlfn.ISFORMULA('Bakery Pivots'!J34),_xlfn.FORMULATEXT('Bakery Pivots'!J34),'Bakery Pivots'!J34),"9","#"),"8","#"),"7","#"),"6","#"),"5","#"),"4","#"),"3","#"),"2","#"),"1","#"),"0","#"),"$",""),"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Pivots'!J34),_xlfn.FORMULATEXT('Bakery Pivots'!J34),'Bakery Pivots'!J34),"9","#"),"8","#"),"7","#"),"6","#"),"5","#"),"4","#"),"3","#"),"2","#"),"1","#"),"0","#"),"$",""),"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Pivots'!J34),_xlfn.FORMULATEXT('#_Bakery Pivots'!J34),'#_Bakery Pivots'!J34),"9","#"),"8","#"),"7","#"),"6","#"),"5","#"),"4","#"),"3","#"),"2","#"),"1","#"),"0","#"),"$",""),"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Pivots'!J34),_xlfn.FORMULATEXT('#_Bakery Pivots'!J34),'#_Bakery Pivots'!J34),"9","#"),"8","#"),"7","#"),"6","#"),"5","#"),"4","#"),"3","#"),"2","#"),"1","#"),"0","#"),"$","")," ",""),",","@"),"&gt;","@"),"&lt;","@"),"=","@"),")","@"),"(","@"),"^","@"),"/","@"),"+","@"),"*","@"),"-","@"),"@#","")))/2,TRUE,FALSE),"HardCodeMsg",IF(LEN(IF(_xlfn.ISFORMULA('Bakery Pivots'!J34),_xlfn.FORMULATEXT('Bakery Pivots'!J34),'Bakery Pivots'!J34))-LEN(SUBSTITUTE(IF(_xlfn.ISFORMULA('Bakery Pivots'!J34),_xlfn.FORMULATEXT('Bakery Pivots'!J34),'Bakery Pivots'!J34),"""",""))&gt;LEN(IF(_xlfn.ISFORMULA('#_Bakery Pivots'!J34),_xlfn.FORMULATEXT('#_Bakery Pivots'!J34),'#_Bakery Pivots'!J34))-LEN(SUBSTITUTE(IF(_xlfn.ISFORMULA('#_Bakery Pivots'!J34),_xlfn.FORMULATEXT('#_Bakery Pivots'!J34),'#_Bakery Pivots'!J34),"""","")),TRUE,FALSE),"HardQuoteMsg",IF(LEN(IF(_xlfn.ISFORMULA('Bakery Pivots'!J34),_xlfn.FORMULATEXT('Bakery Pivots'!J34),'Bakery Pivots'!J34))-LEN(SUBSTITUTE(IF(_xlfn.ISFORMULA('Bakery Pivots'!J34),_xlfn.FORMULATEXT('Bakery Pivots'!J34),'Bakery Pivots'!J34),"$",""))&lt;0.5*(LEN(IF(_xlfn.ISFORMULA('#_Bakery Pivots'!J34),_xlfn.FORMULATEXT('#_Bakery Pivots'!J34),'#_Bakery Pivots'!J34))-LEN(SUBSTITUTE(IF(_xlfn.ISFORMULA('#_Bakery Pivots'!J34),_xlfn.FORMULATEXT('#_Bakery Pivots'!J34),'#_Bakery Pivots'!J34),"$",""))),TRUE,FALSE),"MissingAbsMsg",TRUE,"PerfectMsg")</f>
        <v/>
      </c>
      <c r="M34" s="165">
        <v>0</v>
      </c>
      <c r="N34" s="237">
        <v>0</v>
      </c>
      <c r="O34" s="237">
        <v>0</v>
      </c>
      <c r="R34" s="165">
        <v>0</v>
      </c>
      <c r="S34" s="165">
        <v>0</v>
      </c>
      <c r="T34" s="165">
        <v>0</v>
      </c>
    </row>
    <row r="35" spans="2:20" x14ac:dyDescent="0.15">
      <c r="B35" s="171">
        <v>0</v>
      </c>
      <c r="C35" s="170">
        <v>0</v>
      </c>
      <c r="D35" s="170">
        <v>0</v>
      </c>
      <c r="E35" s="170">
        <v>0</v>
      </c>
      <c r="F35" s="170">
        <v>0</v>
      </c>
      <c r="G35" s="258">
        <v>0</v>
      </c>
      <c r="H35" s="259" t="str">
        <f ca="1">_xlfn.IFS(ISBLANK('Bakery Pivots'!H35),"",IF(NOT(ISNA('#_Bakery Pivots'!H35)),IF(ISNA('Bakery Pivots'!H35),TRUE,FALSE),FALSE),"StuNAMsg",IF(AND(ISNA('#_Bakery Pivots'!H35),ISNA('Bakery Pivots'!H35)),TRUE,FALSE),"PerfectMsg",IF(NOT(ISERROR('#_Bakery Pivots'!H35)),IF(ISERROR('Bakery Pivots'!H35),TRUE,FALSE),FALSE),"StuErrorMsg",IF(TYPE('#_Bakery Pivots'!H35)&lt;&gt;TYPE('Bakery Pivots'!H35),TRUE,FALSE),"WrongTypeMsg",IF(_xlfn.ISFORMULA('#_Bakery Pivots'!H35),IF(NOT(_xlfn.ISFORMULA('Bakery Pivots'!H35)),TRUE),FALSE),"MissingFormulaMsg",IF(NOT(AND(ISNUMBER(FIND("[",_xlfn.FORMULATEXT('#_Bakery Pivots'!H35))),ISNUMBER(FIND("!",_xlfn.FORMULATEXT('#_Bakery Pivots'!H35))))),AND(ISNUMBER(FIND("[",_xlfn.FORMULATEXT('Bakery Pivots'!H35))),ISNUMBER(FIND("!",_xlfn.FORMULATEXT('Bakery Pivots'!H35)))),FALSE),"ExternalRefsMsg",IF(ISNUMBER('#_Bakery Pivots'!H35),IF(ABS('#_Bakery Pivots'!H35-'Bakery Pivots'!H35)&gt;0.00001,TRUE,FALSE),IF('#_Bakery Pivots'!H35&lt;&gt;'Bakery Pivots'!H35,TRUE,FALSE)),IF(ISNUMBER('#_Bakery Pivots'!H35),IF('#_Bakery Pivots'!H35&gt;'Bakery Pivots'!H35,"TooLow","TooHigh"),"WrongAnswer"),NOT(_xlfn.ISFORMULA('#_Bakery Pivots'!H35)),"PerfectMsg",IF((LEN(SUBSTITUTE(SUBSTITUTE(SUBSTITUTE(SUBSTITUTE(SUBSTITUTE(SUBSTITUTE(SUBSTITUTE(SUBSTITUTE(SUBSTITUTE(SUBSTITUTE(SUBSTITUTE(SUBSTITUTE(SUBSTITUTE(SUBSTITUTE(SUBSTITUTE(SUBSTITUTE(SUBSTITUTE(SUBSTITUTE(SUBSTITUTE(SUBSTITUTE(SUBSTITUTE(SUBSTITUTE(SUBSTITUTE(IF(_xlfn.ISFORMULA('Bakery Pivots'!H35),_xlfn.FORMULATEXT('Bakery Pivots'!H35),'Bakery Pivots'!H35),"9","#"),"8","#"),"7","#"),"6","#"),"5","#"),"4","#"),"3","#"),"2","#"),"1","#"),"0","#"),"$",""),"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Pivots'!H35),_xlfn.FORMULATEXT('Bakery Pivots'!H35),'Bakery Pivots'!H35),"9","#"),"8","#"),"7","#"),"6","#"),"5","#"),"4","#"),"3","#"),"2","#"),"1","#"),"0","#"),"$",""),"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Pivots'!H35),_xlfn.FORMULATEXT('#_Bakery Pivots'!H35),'#_Bakery Pivots'!H35),"9","#"),"8","#"),"7","#"),"6","#"),"5","#"),"4","#"),"3","#"),"2","#"),"1","#"),"0","#"),"$",""),"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Pivots'!H35),_xlfn.FORMULATEXT('#_Bakery Pivots'!H35),'#_Bakery Pivots'!H35),"9","#"),"8","#"),"7","#"),"6","#"),"5","#"),"4","#"),"3","#"),"2","#"),"1","#"),"0","#"),"$","")," ",""),",","@"),"&gt;","@"),"&lt;","@"),"=","@"),")","@"),"(","@"),"^","@"),"/","@"),"+","@"),"*","@"),"-","@"),"@#","")))/2,TRUE,FALSE),"HardCodeMsg",IF(LEN(IF(_xlfn.ISFORMULA('Bakery Pivots'!H35),_xlfn.FORMULATEXT('Bakery Pivots'!H35),'Bakery Pivots'!H35))-LEN(SUBSTITUTE(IF(_xlfn.ISFORMULA('Bakery Pivots'!H35),_xlfn.FORMULATEXT('Bakery Pivots'!H35),'Bakery Pivots'!H35),"""",""))&gt;LEN(IF(_xlfn.ISFORMULA('#_Bakery Pivots'!H35),_xlfn.FORMULATEXT('#_Bakery Pivots'!H35),'#_Bakery Pivots'!H35))-LEN(SUBSTITUTE(IF(_xlfn.ISFORMULA('#_Bakery Pivots'!H35),_xlfn.FORMULATEXT('#_Bakery Pivots'!H35),'#_Bakery Pivots'!H35),"""","")),TRUE,FALSE),"HardQuoteMsg",IF(LEN(IF(_xlfn.ISFORMULA('Bakery Pivots'!H35),_xlfn.FORMULATEXT('Bakery Pivots'!H35),'Bakery Pivots'!H35))-LEN(SUBSTITUTE(IF(_xlfn.ISFORMULA('Bakery Pivots'!H35),_xlfn.FORMULATEXT('Bakery Pivots'!H35),'Bakery Pivots'!H35),"$",""))&lt;0.5*(LEN(IF(_xlfn.ISFORMULA('#_Bakery Pivots'!H35),_xlfn.FORMULATEXT('#_Bakery Pivots'!H35),'#_Bakery Pivots'!H35))-LEN(SUBSTITUTE(IF(_xlfn.ISFORMULA('#_Bakery Pivots'!H35),_xlfn.FORMULATEXT('#_Bakery Pivots'!H35),'#_Bakery Pivots'!H35),"$",""))),TRUE,FALSE),"MissingAbsMsg",TRUE,"PerfectMsg")</f>
        <v/>
      </c>
      <c r="I35" s="258">
        <v>0</v>
      </c>
      <c r="J35" s="259" t="str">
        <f ca="1">_xlfn.IFS(ISBLANK('Bakery Pivots'!J35),"",IF(NOT(ISNA('#_Bakery Pivots'!J35)),IF(ISNA('Bakery Pivots'!J35),TRUE,FALSE),FALSE),"StuNAMsg",IF(AND(ISNA('#_Bakery Pivots'!J35),ISNA('Bakery Pivots'!J35)),TRUE,FALSE),"PerfectMsg",IF(NOT(ISERROR('#_Bakery Pivots'!J35)),IF(ISERROR('Bakery Pivots'!J35),TRUE,FALSE),FALSE),"StuErrorMsg",IF(TYPE('#_Bakery Pivots'!J35)&lt;&gt;TYPE('Bakery Pivots'!J35),TRUE,FALSE),"WrongTypeMsg",IF(_xlfn.ISFORMULA('#_Bakery Pivots'!J35),IF(NOT(_xlfn.ISFORMULA('Bakery Pivots'!J35)),TRUE),FALSE),"MissingFormulaMsg",IF(NOT(AND(ISNUMBER(FIND("[",_xlfn.FORMULATEXT('#_Bakery Pivots'!J35))),ISNUMBER(FIND("!",_xlfn.FORMULATEXT('#_Bakery Pivots'!J35))))),AND(ISNUMBER(FIND("[",_xlfn.FORMULATEXT('Bakery Pivots'!J35))),ISNUMBER(FIND("!",_xlfn.FORMULATEXT('Bakery Pivots'!J35)))),FALSE),"ExternalRefsMsg",IF(ISNUMBER('#_Bakery Pivots'!J35),IF(ABS('#_Bakery Pivots'!J35-'Bakery Pivots'!J35)&gt;0.00001,TRUE,FALSE),IF('#_Bakery Pivots'!J35&lt;&gt;'Bakery Pivots'!J35,TRUE,FALSE)),IF(ISNUMBER('#_Bakery Pivots'!J35),IF('#_Bakery Pivots'!J35&gt;'Bakery Pivots'!J35,"TooLow","TooHigh"),"WrongAnswer"),NOT(_xlfn.ISFORMULA('#_Bakery Pivots'!J35)),"PerfectMsg",IF((LEN(SUBSTITUTE(SUBSTITUTE(SUBSTITUTE(SUBSTITUTE(SUBSTITUTE(SUBSTITUTE(SUBSTITUTE(SUBSTITUTE(SUBSTITUTE(SUBSTITUTE(SUBSTITUTE(SUBSTITUTE(SUBSTITUTE(SUBSTITUTE(SUBSTITUTE(SUBSTITUTE(SUBSTITUTE(SUBSTITUTE(SUBSTITUTE(SUBSTITUTE(SUBSTITUTE(SUBSTITUTE(SUBSTITUTE(IF(_xlfn.ISFORMULA('Bakery Pivots'!J35),_xlfn.FORMULATEXT('Bakery Pivots'!J35),'Bakery Pivots'!J35),"9","#"),"8","#"),"7","#"),"6","#"),"5","#"),"4","#"),"3","#"),"2","#"),"1","#"),"0","#"),"$",""),"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Pivots'!J35),_xlfn.FORMULATEXT('Bakery Pivots'!J35),'Bakery Pivots'!J35),"9","#"),"8","#"),"7","#"),"6","#"),"5","#"),"4","#"),"3","#"),"2","#"),"1","#"),"0","#"),"$",""),"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Pivots'!J35),_xlfn.FORMULATEXT('#_Bakery Pivots'!J35),'#_Bakery Pivots'!J35),"9","#"),"8","#"),"7","#"),"6","#"),"5","#"),"4","#"),"3","#"),"2","#"),"1","#"),"0","#"),"$",""),"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Pivots'!J35),_xlfn.FORMULATEXT('#_Bakery Pivots'!J35),'#_Bakery Pivots'!J35),"9","#"),"8","#"),"7","#"),"6","#"),"5","#"),"4","#"),"3","#"),"2","#"),"1","#"),"0","#"),"$","")," ",""),",","@"),"&gt;","@"),"&lt;","@"),"=","@"),")","@"),"(","@"),"^","@"),"/","@"),"+","@"),"*","@"),"-","@"),"@#","")))/2,TRUE,FALSE),"HardCodeMsg",IF(LEN(IF(_xlfn.ISFORMULA('Bakery Pivots'!J35),_xlfn.FORMULATEXT('Bakery Pivots'!J35),'Bakery Pivots'!J35))-LEN(SUBSTITUTE(IF(_xlfn.ISFORMULA('Bakery Pivots'!J35),_xlfn.FORMULATEXT('Bakery Pivots'!J35),'Bakery Pivots'!J35),"""",""))&gt;LEN(IF(_xlfn.ISFORMULA('#_Bakery Pivots'!J35),_xlfn.FORMULATEXT('#_Bakery Pivots'!J35),'#_Bakery Pivots'!J35))-LEN(SUBSTITUTE(IF(_xlfn.ISFORMULA('#_Bakery Pivots'!J35),_xlfn.FORMULATEXT('#_Bakery Pivots'!J35),'#_Bakery Pivots'!J35),"""","")),TRUE,FALSE),"HardQuoteMsg",IF(LEN(IF(_xlfn.ISFORMULA('Bakery Pivots'!J35),_xlfn.FORMULATEXT('Bakery Pivots'!J35),'Bakery Pivots'!J35))-LEN(SUBSTITUTE(IF(_xlfn.ISFORMULA('Bakery Pivots'!J35),_xlfn.FORMULATEXT('Bakery Pivots'!J35),'Bakery Pivots'!J35),"$",""))&lt;0.5*(LEN(IF(_xlfn.ISFORMULA('#_Bakery Pivots'!J35),_xlfn.FORMULATEXT('#_Bakery Pivots'!J35),'#_Bakery Pivots'!J35))-LEN(SUBSTITUTE(IF(_xlfn.ISFORMULA('#_Bakery Pivots'!J35),_xlfn.FORMULATEXT('#_Bakery Pivots'!J35),'#_Bakery Pivots'!J35),"$",""))),TRUE,FALSE),"MissingAbsMsg",TRUE,"PerfectMsg")</f>
        <v/>
      </c>
      <c r="M35" s="165">
        <v>0</v>
      </c>
      <c r="N35" s="237">
        <v>0</v>
      </c>
      <c r="O35" s="237">
        <v>0</v>
      </c>
      <c r="R35" s="165">
        <v>0</v>
      </c>
      <c r="S35" s="165">
        <v>0</v>
      </c>
      <c r="T35" s="165">
        <v>0</v>
      </c>
    </row>
    <row r="36" spans="2:20" x14ac:dyDescent="0.15">
      <c r="B36" s="171">
        <v>0</v>
      </c>
      <c r="C36" s="170">
        <v>0</v>
      </c>
      <c r="D36" s="170">
        <v>0</v>
      </c>
      <c r="E36" s="170">
        <v>0</v>
      </c>
      <c r="F36" s="170">
        <v>0</v>
      </c>
      <c r="G36" s="258">
        <v>0</v>
      </c>
      <c r="H36" s="259" t="str">
        <f ca="1">_xlfn.IFS(ISBLANK('Bakery Pivots'!H36),"",IF(NOT(ISNA('#_Bakery Pivots'!H36)),IF(ISNA('Bakery Pivots'!H36),TRUE,FALSE),FALSE),"StuNAMsg",IF(AND(ISNA('#_Bakery Pivots'!H36),ISNA('Bakery Pivots'!H36)),TRUE,FALSE),"PerfectMsg",IF(NOT(ISERROR('#_Bakery Pivots'!H36)),IF(ISERROR('Bakery Pivots'!H36),TRUE,FALSE),FALSE),"StuErrorMsg",IF(TYPE('#_Bakery Pivots'!H36)&lt;&gt;TYPE('Bakery Pivots'!H36),TRUE,FALSE),"WrongTypeMsg",IF(_xlfn.ISFORMULA('#_Bakery Pivots'!H36),IF(NOT(_xlfn.ISFORMULA('Bakery Pivots'!H36)),TRUE),FALSE),"MissingFormulaMsg",IF(NOT(AND(ISNUMBER(FIND("[",_xlfn.FORMULATEXT('#_Bakery Pivots'!H36))),ISNUMBER(FIND("!",_xlfn.FORMULATEXT('#_Bakery Pivots'!H36))))),AND(ISNUMBER(FIND("[",_xlfn.FORMULATEXT('Bakery Pivots'!H36))),ISNUMBER(FIND("!",_xlfn.FORMULATEXT('Bakery Pivots'!H36)))),FALSE),"ExternalRefsMsg",IF(ISNUMBER('#_Bakery Pivots'!H36),IF(ABS('#_Bakery Pivots'!H36-'Bakery Pivots'!H36)&gt;0.00001,TRUE,FALSE),IF('#_Bakery Pivots'!H36&lt;&gt;'Bakery Pivots'!H36,TRUE,FALSE)),IF(ISNUMBER('#_Bakery Pivots'!H36),IF('#_Bakery Pivots'!H36&gt;'Bakery Pivots'!H36,"TooLow","TooHigh"),"WrongAnswer"),NOT(_xlfn.ISFORMULA('#_Bakery Pivots'!H36)),"PerfectMsg",IF((LEN(SUBSTITUTE(SUBSTITUTE(SUBSTITUTE(SUBSTITUTE(SUBSTITUTE(SUBSTITUTE(SUBSTITUTE(SUBSTITUTE(SUBSTITUTE(SUBSTITUTE(SUBSTITUTE(SUBSTITUTE(SUBSTITUTE(SUBSTITUTE(SUBSTITUTE(SUBSTITUTE(SUBSTITUTE(SUBSTITUTE(SUBSTITUTE(SUBSTITUTE(SUBSTITUTE(SUBSTITUTE(SUBSTITUTE(IF(_xlfn.ISFORMULA('Bakery Pivots'!H36),_xlfn.FORMULATEXT('Bakery Pivots'!H36),'Bakery Pivots'!H36),"9","#"),"8","#"),"7","#"),"6","#"),"5","#"),"4","#"),"3","#"),"2","#"),"1","#"),"0","#"),"$",""),"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Pivots'!H36),_xlfn.FORMULATEXT('Bakery Pivots'!H36),'Bakery Pivots'!H36),"9","#"),"8","#"),"7","#"),"6","#"),"5","#"),"4","#"),"3","#"),"2","#"),"1","#"),"0","#"),"$",""),"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Pivots'!H36),_xlfn.FORMULATEXT('#_Bakery Pivots'!H36),'#_Bakery Pivots'!H36),"9","#"),"8","#"),"7","#"),"6","#"),"5","#"),"4","#"),"3","#"),"2","#"),"1","#"),"0","#"),"$",""),"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Pivots'!H36),_xlfn.FORMULATEXT('#_Bakery Pivots'!H36),'#_Bakery Pivots'!H36),"9","#"),"8","#"),"7","#"),"6","#"),"5","#"),"4","#"),"3","#"),"2","#"),"1","#"),"0","#"),"$","")," ",""),",","@"),"&gt;","@"),"&lt;","@"),"=","@"),")","@"),"(","@"),"^","@"),"/","@"),"+","@"),"*","@"),"-","@"),"@#","")))/2,TRUE,FALSE),"HardCodeMsg",IF(LEN(IF(_xlfn.ISFORMULA('Bakery Pivots'!H36),_xlfn.FORMULATEXT('Bakery Pivots'!H36),'Bakery Pivots'!H36))-LEN(SUBSTITUTE(IF(_xlfn.ISFORMULA('Bakery Pivots'!H36),_xlfn.FORMULATEXT('Bakery Pivots'!H36),'Bakery Pivots'!H36),"""",""))&gt;LEN(IF(_xlfn.ISFORMULA('#_Bakery Pivots'!H36),_xlfn.FORMULATEXT('#_Bakery Pivots'!H36),'#_Bakery Pivots'!H36))-LEN(SUBSTITUTE(IF(_xlfn.ISFORMULA('#_Bakery Pivots'!H36),_xlfn.FORMULATEXT('#_Bakery Pivots'!H36),'#_Bakery Pivots'!H36),"""","")),TRUE,FALSE),"HardQuoteMsg",IF(LEN(IF(_xlfn.ISFORMULA('Bakery Pivots'!H36),_xlfn.FORMULATEXT('Bakery Pivots'!H36),'Bakery Pivots'!H36))-LEN(SUBSTITUTE(IF(_xlfn.ISFORMULA('Bakery Pivots'!H36),_xlfn.FORMULATEXT('Bakery Pivots'!H36),'Bakery Pivots'!H36),"$",""))&lt;0.5*(LEN(IF(_xlfn.ISFORMULA('#_Bakery Pivots'!H36),_xlfn.FORMULATEXT('#_Bakery Pivots'!H36),'#_Bakery Pivots'!H36))-LEN(SUBSTITUTE(IF(_xlfn.ISFORMULA('#_Bakery Pivots'!H36),_xlfn.FORMULATEXT('#_Bakery Pivots'!H36),'#_Bakery Pivots'!H36),"$",""))),TRUE,FALSE),"MissingAbsMsg",TRUE,"PerfectMsg")</f>
        <v/>
      </c>
      <c r="I36" s="258">
        <v>0</v>
      </c>
      <c r="J36" s="259" t="str">
        <f ca="1">_xlfn.IFS(ISBLANK('Bakery Pivots'!J36),"",IF(NOT(ISNA('#_Bakery Pivots'!J36)),IF(ISNA('Bakery Pivots'!J36),TRUE,FALSE),FALSE),"StuNAMsg",IF(AND(ISNA('#_Bakery Pivots'!J36),ISNA('Bakery Pivots'!J36)),TRUE,FALSE),"PerfectMsg",IF(NOT(ISERROR('#_Bakery Pivots'!J36)),IF(ISERROR('Bakery Pivots'!J36),TRUE,FALSE),FALSE),"StuErrorMsg",IF(TYPE('#_Bakery Pivots'!J36)&lt;&gt;TYPE('Bakery Pivots'!J36),TRUE,FALSE),"WrongTypeMsg",IF(_xlfn.ISFORMULA('#_Bakery Pivots'!J36),IF(NOT(_xlfn.ISFORMULA('Bakery Pivots'!J36)),TRUE),FALSE),"MissingFormulaMsg",IF(NOT(AND(ISNUMBER(FIND("[",_xlfn.FORMULATEXT('#_Bakery Pivots'!J36))),ISNUMBER(FIND("!",_xlfn.FORMULATEXT('#_Bakery Pivots'!J36))))),AND(ISNUMBER(FIND("[",_xlfn.FORMULATEXT('Bakery Pivots'!J36))),ISNUMBER(FIND("!",_xlfn.FORMULATEXT('Bakery Pivots'!J36)))),FALSE),"ExternalRefsMsg",IF(ISNUMBER('#_Bakery Pivots'!J36),IF(ABS('#_Bakery Pivots'!J36-'Bakery Pivots'!J36)&gt;0.00001,TRUE,FALSE),IF('#_Bakery Pivots'!J36&lt;&gt;'Bakery Pivots'!J36,TRUE,FALSE)),IF(ISNUMBER('#_Bakery Pivots'!J36),IF('#_Bakery Pivots'!J36&gt;'Bakery Pivots'!J36,"TooLow","TooHigh"),"WrongAnswer"),NOT(_xlfn.ISFORMULA('#_Bakery Pivots'!J36)),"PerfectMsg",IF((LEN(SUBSTITUTE(SUBSTITUTE(SUBSTITUTE(SUBSTITUTE(SUBSTITUTE(SUBSTITUTE(SUBSTITUTE(SUBSTITUTE(SUBSTITUTE(SUBSTITUTE(SUBSTITUTE(SUBSTITUTE(SUBSTITUTE(SUBSTITUTE(SUBSTITUTE(SUBSTITUTE(SUBSTITUTE(SUBSTITUTE(SUBSTITUTE(SUBSTITUTE(SUBSTITUTE(SUBSTITUTE(SUBSTITUTE(IF(_xlfn.ISFORMULA('Bakery Pivots'!J36),_xlfn.FORMULATEXT('Bakery Pivots'!J36),'Bakery Pivots'!J36),"9","#"),"8","#"),"7","#"),"6","#"),"5","#"),"4","#"),"3","#"),"2","#"),"1","#"),"0","#"),"$",""),"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Pivots'!J36),_xlfn.FORMULATEXT('Bakery Pivots'!J36),'Bakery Pivots'!J36),"9","#"),"8","#"),"7","#"),"6","#"),"5","#"),"4","#"),"3","#"),"2","#"),"1","#"),"0","#"),"$",""),"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Pivots'!J36),_xlfn.FORMULATEXT('#_Bakery Pivots'!J36),'#_Bakery Pivots'!J36),"9","#"),"8","#"),"7","#"),"6","#"),"5","#"),"4","#"),"3","#"),"2","#"),"1","#"),"0","#"),"$",""),"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Pivots'!J36),_xlfn.FORMULATEXT('#_Bakery Pivots'!J36),'#_Bakery Pivots'!J36),"9","#"),"8","#"),"7","#"),"6","#"),"5","#"),"4","#"),"3","#"),"2","#"),"1","#"),"0","#"),"$","")," ",""),",","@"),"&gt;","@"),"&lt;","@"),"=","@"),")","@"),"(","@"),"^","@"),"/","@"),"+","@"),"*","@"),"-","@"),"@#","")))/2,TRUE,FALSE),"HardCodeMsg",IF(LEN(IF(_xlfn.ISFORMULA('Bakery Pivots'!J36),_xlfn.FORMULATEXT('Bakery Pivots'!J36),'Bakery Pivots'!J36))-LEN(SUBSTITUTE(IF(_xlfn.ISFORMULA('Bakery Pivots'!J36),_xlfn.FORMULATEXT('Bakery Pivots'!J36),'Bakery Pivots'!J36),"""",""))&gt;LEN(IF(_xlfn.ISFORMULA('#_Bakery Pivots'!J36),_xlfn.FORMULATEXT('#_Bakery Pivots'!J36),'#_Bakery Pivots'!J36))-LEN(SUBSTITUTE(IF(_xlfn.ISFORMULA('#_Bakery Pivots'!J36),_xlfn.FORMULATEXT('#_Bakery Pivots'!J36),'#_Bakery Pivots'!J36),"""","")),TRUE,FALSE),"HardQuoteMsg",IF(LEN(IF(_xlfn.ISFORMULA('Bakery Pivots'!J36),_xlfn.FORMULATEXT('Bakery Pivots'!J36),'Bakery Pivots'!J36))-LEN(SUBSTITUTE(IF(_xlfn.ISFORMULA('Bakery Pivots'!J36),_xlfn.FORMULATEXT('Bakery Pivots'!J36),'Bakery Pivots'!J36),"$",""))&lt;0.5*(LEN(IF(_xlfn.ISFORMULA('#_Bakery Pivots'!J36),_xlfn.FORMULATEXT('#_Bakery Pivots'!J36),'#_Bakery Pivots'!J36))-LEN(SUBSTITUTE(IF(_xlfn.ISFORMULA('#_Bakery Pivots'!J36),_xlfn.FORMULATEXT('#_Bakery Pivots'!J36),'#_Bakery Pivots'!J36),"$",""))),TRUE,FALSE),"MissingAbsMsg",TRUE,"PerfectMsg")</f>
        <v/>
      </c>
      <c r="M36" s="165">
        <v>0</v>
      </c>
      <c r="N36" s="237">
        <v>0</v>
      </c>
      <c r="O36" s="237">
        <v>0</v>
      </c>
      <c r="R36" s="165">
        <v>0</v>
      </c>
      <c r="S36" s="165">
        <v>0</v>
      </c>
      <c r="T36" s="165">
        <v>0</v>
      </c>
    </row>
    <row r="37" spans="2:20" x14ac:dyDescent="0.15">
      <c r="B37" s="171">
        <v>0</v>
      </c>
      <c r="C37" s="170">
        <v>0</v>
      </c>
      <c r="D37" s="170">
        <v>0</v>
      </c>
      <c r="E37" s="170">
        <v>0</v>
      </c>
      <c r="F37" s="170">
        <v>0</v>
      </c>
      <c r="G37" s="258">
        <v>0</v>
      </c>
      <c r="H37" s="259" t="str">
        <f ca="1">_xlfn.IFS(ISBLANK('Bakery Pivots'!H37),"",IF(NOT(ISNA('#_Bakery Pivots'!H37)),IF(ISNA('Bakery Pivots'!H37),TRUE,FALSE),FALSE),"StuNAMsg",IF(AND(ISNA('#_Bakery Pivots'!H37),ISNA('Bakery Pivots'!H37)),TRUE,FALSE),"PerfectMsg",IF(NOT(ISERROR('#_Bakery Pivots'!H37)),IF(ISERROR('Bakery Pivots'!H37),TRUE,FALSE),FALSE),"StuErrorMsg",IF(TYPE('#_Bakery Pivots'!H37)&lt;&gt;TYPE('Bakery Pivots'!H37),TRUE,FALSE),"WrongTypeMsg",IF(_xlfn.ISFORMULA('#_Bakery Pivots'!H37),IF(NOT(_xlfn.ISFORMULA('Bakery Pivots'!H37)),TRUE),FALSE),"MissingFormulaMsg",IF(NOT(AND(ISNUMBER(FIND("[",_xlfn.FORMULATEXT('#_Bakery Pivots'!H37))),ISNUMBER(FIND("!",_xlfn.FORMULATEXT('#_Bakery Pivots'!H37))))),AND(ISNUMBER(FIND("[",_xlfn.FORMULATEXT('Bakery Pivots'!H37))),ISNUMBER(FIND("!",_xlfn.FORMULATEXT('Bakery Pivots'!H37)))),FALSE),"ExternalRefsMsg",IF(ISNUMBER('#_Bakery Pivots'!H37),IF(ABS('#_Bakery Pivots'!H37-'Bakery Pivots'!H37)&gt;0.00001,TRUE,FALSE),IF('#_Bakery Pivots'!H37&lt;&gt;'Bakery Pivots'!H37,TRUE,FALSE)),IF(ISNUMBER('#_Bakery Pivots'!H37),IF('#_Bakery Pivots'!H37&gt;'Bakery Pivots'!H37,"TooLow","TooHigh"),"WrongAnswer"),NOT(_xlfn.ISFORMULA('#_Bakery Pivots'!H37)),"PerfectMsg",IF((LEN(SUBSTITUTE(SUBSTITUTE(SUBSTITUTE(SUBSTITUTE(SUBSTITUTE(SUBSTITUTE(SUBSTITUTE(SUBSTITUTE(SUBSTITUTE(SUBSTITUTE(SUBSTITUTE(SUBSTITUTE(SUBSTITUTE(SUBSTITUTE(SUBSTITUTE(SUBSTITUTE(SUBSTITUTE(SUBSTITUTE(SUBSTITUTE(SUBSTITUTE(SUBSTITUTE(SUBSTITUTE(SUBSTITUTE(IF(_xlfn.ISFORMULA('Bakery Pivots'!H37),_xlfn.FORMULATEXT('Bakery Pivots'!H37),'Bakery Pivots'!H37),"9","#"),"8","#"),"7","#"),"6","#"),"5","#"),"4","#"),"3","#"),"2","#"),"1","#"),"0","#"),"$",""),"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Pivots'!H37),_xlfn.FORMULATEXT('Bakery Pivots'!H37),'Bakery Pivots'!H37),"9","#"),"8","#"),"7","#"),"6","#"),"5","#"),"4","#"),"3","#"),"2","#"),"1","#"),"0","#"),"$",""),"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Pivots'!H37),_xlfn.FORMULATEXT('#_Bakery Pivots'!H37),'#_Bakery Pivots'!H37),"9","#"),"8","#"),"7","#"),"6","#"),"5","#"),"4","#"),"3","#"),"2","#"),"1","#"),"0","#"),"$",""),"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Pivots'!H37),_xlfn.FORMULATEXT('#_Bakery Pivots'!H37),'#_Bakery Pivots'!H37),"9","#"),"8","#"),"7","#"),"6","#"),"5","#"),"4","#"),"3","#"),"2","#"),"1","#"),"0","#"),"$","")," ",""),",","@"),"&gt;","@"),"&lt;","@"),"=","@"),")","@"),"(","@"),"^","@"),"/","@"),"+","@"),"*","@"),"-","@"),"@#","")))/2,TRUE,FALSE),"HardCodeMsg",IF(LEN(IF(_xlfn.ISFORMULA('Bakery Pivots'!H37),_xlfn.FORMULATEXT('Bakery Pivots'!H37),'Bakery Pivots'!H37))-LEN(SUBSTITUTE(IF(_xlfn.ISFORMULA('Bakery Pivots'!H37),_xlfn.FORMULATEXT('Bakery Pivots'!H37),'Bakery Pivots'!H37),"""",""))&gt;LEN(IF(_xlfn.ISFORMULA('#_Bakery Pivots'!H37),_xlfn.FORMULATEXT('#_Bakery Pivots'!H37),'#_Bakery Pivots'!H37))-LEN(SUBSTITUTE(IF(_xlfn.ISFORMULA('#_Bakery Pivots'!H37),_xlfn.FORMULATEXT('#_Bakery Pivots'!H37),'#_Bakery Pivots'!H37),"""","")),TRUE,FALSE),"HardQuoteMsg",IF(LEN(IF(_xlfn.ISFORMULA('Bakery Pivots'!H37),_xlfn.FORMULATEXT('Bakery Pivots'!H37),'Bakery Pivots'!H37))-LEN(SUBSTITUTE(IF(_xlfn.ISFORMULA('Bakery Pivots'!H37),_xlfn.FORMULATEXT('Bakery Pivots'!H37),'Bakery Pivots'!H37),"$",""))&lt;0.5*(LEN(IF(_xlfn.ISFORMULA('#_Bakery Pivots'!H37),_xlfn.FORMULATEXT('#_Bakery Pivots'!H37),'#_Bakery Pivots'!H37))-LEN(SUBSTITUTE(IF(_xlfn.ISFORMULA('#_Bakery Pivots'!H37),_xlfn.FORMULATEXT('#_Bakery Pivots'!H37),'#_Bakery Pivots'!H37),"$",""))),TRUE,FALSE),"MissingAbsMsg",TRUE,"PerfectMsg")</f>
        <v/>
      </c>
      <c r="I37" s="258">
        <v>0</v>
      </c>
      <c r="J37" s="259" t="str">
        <f ca="1">_xlfn.IFS(ISBLANK('Bakery Pivots'!J37),"",IF(NOT(ISNA('#_Bakery Pivots'!J37)),IF(ISNA('Bakery Pivots'!J37),TRUE,FALSE),FALSE),"StuNAMsg",IF(AND(ISNA('#_Bakery Pivots'!J37),ISNA('Bakery Pivots'!J37)),TRUE,FALSE),"PerfectMsg",IF(NOT(ISERROR('#_Bakery Pivots'!J37)),IF(ISERROR('Bakery Pivots'!J37),TRUE,FALSE),FALSE),"StuErrorMsg",IF(TYPE('#_Bakery Pivots'!J37)&lt;&gt;TYPE('Bakery Pivots'!J37),TRUE,FALSE),"WrongTypeMsg",IF(_xlfn.ISFORMULA('#_Bakery Pivots'!J37),IF(NOT(_xlfn.ISFORMULA('Bakery Pivots'!J37)),TRUE),FALSE),"MissingFormulaMsg",IF(NOT(AND(ISNUMBER(FIND("[",_xlfn.FORMULATEXT('#_Bakery Pivots'!J37))),ISNUMBER(FIND("!",_xlfn.FORMULATEXT('#_Bakery Pivots'!J37))))),AND(ISNUMBER(FIND("[",_xlfn.FORMULATEXT('Bakery Pivots'!J37))),ISNUMBER(FIND("!",_xlfn.FORMULATEXT('Bakery Pivots'!J37)))),FALSE),"ExternalRefsMsg",IF(ISNUMBER('#_Bakery Pivots'!J37),IF(ABS('#_Bakery Pivots'!J37-'Bakery Pivots'!J37)&gt;0.00001,TRUE,FALSE),IF('#_Bakery Pivots'!J37&lt;&gt;'Bakery Pivots'!J37,TRUE,FALSE)),IF(ISNUMBER('#_Bakery Pivots'!J37),IF('#_Bakery Pivots'!J37&gt;'Bakery Pivots'!J37,"TooLow","TooHigh"),"WrongAnswer"),NOT(_xlfn.ISFORMULA('#_Bakery Pivots'!J37)),"PerfectMsg",IF((LEN(SUBSTITUTE(SUBSTITUTE(SUBSTITUTE(SUBSTITUTE(SUBSTITUTE(SUBSTITUTE(SUBSTITUTE(SUBSTITUTE(SUBSTITUTE(SUBSTITUTE(SUBSTITUTE(SUBSTITUTE(SUBSTITUTE(SUBSTITUTE(SUBSTITUTE(SUBSTITUTE(SUBSTITUTE(SUBSTITUTE(SUBSTITUTE(SUBSTITUTE(SUBSTITUTE(SUBSTITUTE(SUBSTITUTE(IF(_xlfn.ISFORMULA('Bakery Pivots'!J37),_xlfn.FORMULATEXT('Bakery Pivots'!J37),'Bakery Pivots'!J37),"9","#"),"8","#"),"7","#"),"6","#"),"5","#"),"4","#"),"3","#"),"2","#"),"1","#"),"0","#"),"$",""),"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Pivots'!J37),_xlfn.FORMULATEXT('Bakery Pivots'!J37),'Bakery Pivots'!J37),"9","#"),"8","#"),"7","#"),"6","#"),"5","#"),"4","#"),"3","#"),"2","#"),"1","#"),"0","#"),"$",""),"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Pivots'!J37),_xlfn.FORMULATEXT('#_Bakery Pivots'!J37),'#_Bakery Pivots'!J37),"9","#"),"8","#"),"7","#"),"6","#"),"5","#"),"4","#"),"3","#"),"2","#"),"1","#"),"0","#"),"$",""),"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Pivots'!J37),_xlfn.FORMULATEXT('#_Bakery Pivots'!J37),'#_Bakery Pivots'!J37),"9","#"),"8","#"),"7","#"),"6","#"),"5","#"),"4","#"),"3","#"),"2","#"),"1","#"),"0","#"),"$","")," ",""),",","@"),"&gt;","@"),"&lt;","@"),"=","@"),")","@"),"(","@"),"^","@"),"/","@"),"+","@"),"*","@"),"-","@"),"@#","")))/2,TRUE,FALSE),"HardCodeMsg",IF(LEN(IF(_xlfn.ISFORMULA('Bakery Pivots'!J37),_xlfn.FORMULATEXT('Bakery Pivots'!J37),'Bakery Pivots'!J37))-LEN(SUBSTITUTE(IF(_xlfn.ISFORMULA('Bakery Pivots'!J37),_xlfn.FORMULATEXT('Bakery Pivots'!J37),'Bakery Pivots'!J37),"""",""))&gt;LEN(IF(_xlfn.ISFORMULA('#_Bakery Pivots'!J37),_xlfn.FORMULATEXT('#_Bakery Pivots'!J37),'#_Bakery Pivots'!J37))-LEN(SUBSTITUTE(IF(_xlfn.ISFORMULA('#_Bakery Pivots'!J37),_xlfn.FORMULATEXT('#_Bakery Pivots'!J37),'#_Bakery Pivots'!J37),"""","")),TRUE,FALSE),"HardQuoteMsg",IF(LEN(IF(_xlfn.ISFORMULA('Bakery Pivots'!J37),_xlfn.FORMULATEXT('Bakery Pivots'!J37),'Bakery Pivots'!J37))-LEN(SUBSTITUTE(IF(_xlfn.ISFORMULA('Bakery Pivots'!J37),_xlfn.FORMULATEXT('Bakery Pivots'!J37),'Bakery Pivots'!J37),"$",""))&lt;0.5*(LEN(IF(_xlfn.ISFORMULA('#_Bakery Pivots'!J37),_xlfn.FORMULATEXT('#_Bakery Pivots'!J37),'#_Bakery Pivots'!J37))-LEN(SUBSTITUTE(IF(_xlfn.ISFORMULA('#_Bakery Pivots'!J37),_xlfn.FORMULATEXT('#_Bakery Pivots'!J37),'#_Bakery Pivots'!J37),"$",""))),TRUE,FALSE),"MissingAbsMsg",TRUE,"PerfectMsg")</f>
        <v/>
      </c>
      <c r="M37" s="165">
        <v>0</v>
      </c>
      <c r="N37" s="237">
        <v>0</v>
      </c>
      <c r="O37" s="237">
        <v>0</v>
      </c>
      <c r="R37" s="165">
        <v>0</v>
      </c>
      <c r="S37" s="165">
        <v>0</v>
      </c>
      <c r="T37" s="165">
        <v>0</v>
      </c>
    </row>
    <row r="38" spans="2:20" x14ac:dyDescent="0.15">
      <c r="B38" s="171">
        <v>0</v>
      </c>
      <c r="C38" s="170">
        <v>0</v>
      </c>
      <c r="D38" s="170">
        <v>0</v>
      </c>
      <c r="E38" s="170">
        <v>0</v>
      </c>
      <c r="F38" s="170">
        <v>0</v>
      </c>
      <c r="G38" s="258">
        <v>0</v>
      </c>
      <c r="H38" s="259" t="str">
        <f ca="1">_xlfn.IFS(ISBLANK('Bakery Pivots'!H38),"",IF(NOT(ISNA('#_Bakery Pivots'!H38)),IF(ISNA('Bakery Pivots'!H38),TRUE,FALSE),FALSE),"StuNAMsg",IF(AND(ISNA('#_Bakery Pivots'!H38),ISNA('Bakery Pivots'!H38)),TRUE,FALSE),"PerfectMsg",IF(NOT(ISERROR('#_Bakery Pivots'!H38)),IF(ISERROR('Bakery Pivots'!H38),TRUE,FALSE),FALSE),"StuErrorMsg",IF(TYPE('#_Bakery Pivots'!H38)&lt;&gt;TYPE('Bakery Pivots'!H38),TRUE,FALSE),"WrongTypeMsg",IF(_xlfn.ISFORMULA('#_Bakery Pivots'!H38),IF(NOT(_xlfn.ISFORMULA('Bakery Pivots'!H38)),TRUE),FALSE),"MissingFormulaMsg",IF(NOT(AND(ISNUMBER(FIND("[",_xlfn.FORMULATEXT('#_Bakery Pivots'!H38))),ISNUMBER(FIND("!",_xlfn.FORMULATEXT('#_Bakery Pivots'!H38))))),AND(ISNUMBER(FIND("[",_xlfn.FORMULATEXT('Bakery Pivots'!H38))),ISNUMBER(FIND("!",_xlfn.FORMULATEXT('Bakery Pivots'!H38)))),FALSE),"ExternalRefsMsg",IF(ISNUMBER('#_Bakery Pivots'!H38),IF(ABS('#_Bakery Pivots'!H38-'Bakery Pivots'!H38)&gt;0.00001,TRUE,FALSE),IF('#_Bakery Pivots'!H38&lt;&gt;'Bakery Pivots'!H38,TRUE,FALSE)),IF(ISNUMBER('#_Bakery Pivots'!H38),IF('#_Bakery Pivots'!H38&gt;'Bakery Pivots'!H38,"TooLow","TooHigh"),"WrongAnswer"),NOT(_xlfn.ISFORMULA('#_Bakery Pivots'!H38)),"PerfectMsg",IF((LEN(SUBSTITUTE(SUBSTITUTE(SUBSTITUTE(SUBSTITUTE(SUBSTITUTE(SUBSTITUTE(SUBSTITUTE(SUBSTITUTE(SUBSTITUTE(SUBSTITUTE(SUBSTITUTE(SUBSTITUTE(SUBSTITUTE(SUBSTITUTE(SUBSTITUTE(SUBSTITUTE(SUBSTITUTE(SUBSTITUTE(SUBSTITUTE(SUBSTITUTE(SUBSTITUTE(SUBSTITUTE(SUBSTITUTE(IF(_xlfn.ISFORMULA('Bakery Pivots'!H38),_xlfn.FORMULATEXT('Bakery Pivots'!H38),'Bakery Pivots'!H38),"9","#"),"8","#"),"7","#"),"6","#"),"5","#"),"4","#"),"3","#"),"2","#"),"1","#"),"0","#"),"$",""),"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Pivots'!H38),_xlfn.FORMULATEXT('Bakery Pivots'!H38),'Bakery Pivots'!H38),"9","#"),"8","#"),"7","#"),"6","#"),"5","#"),"4","#"),"3","#"),"2","#"),"1","#"),"0","#"),"$",""),"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Pivots'!H38),_xlfn.FORMULATEXT('#_Bakery Pivots'!H38),'#_Bakery Pivots'!H38),"9","#"),"8","#"),"7","#"),"6","#"),"5","#"),"4","#"),"3","#"),"2","#"),"1","#"),"0","#"),"$",""),"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Pivots'!H38),_xlfn.FORMULATEXT('#_Bakery Pivots'!H38),'#_Bakery Pivots'!H38),"9","#"),"8","#"),"7","#"),"6","#"),"5","#"),"4","#"),"3","#"),"2","#"),"1","#"),"0","#"),"$","")," ",""),",","@"),"&gt;","@"),"&lt;","@"),"=","@"),")","@"),"(","@"),"^","@"),"/","@"),"+","@"),"*","@"),"-","@"),"@#","")))/2,TRUE,FALSE),"HardCodeMsg",IF(LEN(IF(_xlfn.ISFORMULA('Bakery Pivots'!H38),_xlfn.FORMULATEXT('Bakery Pivots'!H38),'Bakery Pivots'!H38))-LEN(SUBSTITUTE(IF(_xlfn.ISFORMULA('Bakery Pivots'!H38),_xlfn.FORMULATEXT('Bakery Pivots'!H38),'Bakery Pivots'!H38),"""",""))&gt;LEN(IF(_xlfn.ISFORMULA('#_Bakery Pivots'!H38),_xlfn.FORMULATEXT('#_Bakery Pivots'!H38),'#_Bakery Pivots'!H38))-LEN(SUBSTITUTE(IF(_xlfn.ISFORMULA('#_Bakery Pivots'!H38),_xlfn.FORMULATEXT('#_Bakery Pivots'!H38),'#_Bakery Pivots'!H38),"""","")),TRUE,FALSE),"HardQuoteMsg",IF(LEN(IF(_xlfn.ISFORMULA('Bakery Pivots'!H38),_xlfn.FORMULATEXT('Bakery Pivots'!H38),'Bakery Pivots'!H38))-LEN(SUBSTITUTE(IF(_xlfn.ISFORMULA('Bakery Pivots'!H38),_xlfn.FORMULATEXT('Bakery Pivots'!H38),'Bakery Pivots'!H38),"$",""))&lt;0.5*(LEN(IF(_xlfn.ISFORMULA('#_Bakery Pivots'!H38),_xlfn.FORMULATEXT('#_Bakery Pivots'!H38),'#_Bakery Pivots'!H38))-LEN(SUBSTITUTE(IF(_xlfn.ISFORMULA('#_Bakery Pivots'!H38),_xlfn.FORMULATEXT('#_Bakery Pivots'!H38),'#_Bakery Pivots'!H38),"$",""))),TRUE,FALSE),"MissingAbsMsg",TRUE,"PerfectMsg")</f>
        <v/>
      </c>
      <c r="I38" s="258">
        <v>0</v>
      </c>
      <c r="J38" s="259" t="str">
        <f ca="1">_xlfn.IFS(ISBLANK('Bakery Pivots'!J38),"",IF(NOT(ISNA('#_Bakery Pivots'!J38)),IF(ISNA('Bakery Pivots'!J38),TRUE,FALSE),FALSE),"StuNAMsg",IF(AND(ISNA('#_Bakery Pivots'!J38),ISNA('Bakery Pivots'!J38)),TRUE,FALSE),"PerfectMsg",IF(NOT(ISERROR('#_Bakery Pivots'!J38)),IF(ISERROR('Bakery Pivots'!J38),TRUE,FALSE),FALSE),"StuErrorMsg",IF(TYPE('#_Bakery Pivots'!J38)&lt;&gt;TYPE('Bakery Pivots'!J38),TRUE,FALSE),"WrongTypeMsg",IF(_xlfn.ISFORMULA('#_Bakery Pivots'!J38),IF(NOT(_xlfn.ISFORMULA('Bakery Pivots'!J38)),TRUE),FALSE),"MissingFormulaMsg",IF(NOT(AND(ISNUMBER(FIND("[",_xlfn.FORMULATEXT('#_Bakery Pivots'!J38))),ISNUMBER(FIND("!",_xlfn.FORMULATEXT('#_Bakery Pivots'!J38))))),AND(ISNUMBER(FIND("[",_xlfn.FORMULATEXT('Bakery Pivots'!J38))),ISNUMBER(FIND("!",_xlfn.FORMULATEXT('Bakery Pivots'!J38)))),FALSE),"ExternalRefsMsg",IF(ISNUMBER('#_Bakery Pivots'!J38),IF(ABS('#_Bakery Pivots'!J38-'Bakery Pivots'!J38)&gt;0.00001,TRUE,FALSE),IF('#_Bakery Pivots'!J38&lt;&gt;'Bakery Pivots'!J38,TRUE,FALSE)),IF(ISNUMBER('#_Bakery Pivots'!J38),IF('#_Bakery Pivots'!J38&gt;'Bakery Pivots'!J38,"TooLow","TooHigh"),"WrongAnswer"),NOT(_xlfn.ISFORMULA('#_Bakery Pivots'!J38)),"PerfectMsg",IF((LEN(SUBSTITUTE(SUBSTITUTE(SUBSTITUTE(SUBSTITUTE(SUBSTITUTE(SUBSTITUTE(SUBSTITUTE(SUBSTITUTE(SUBSTITUTE(SUBSTITUTE(SUBSTITUTE(SUBSTITUTE(SUBSTITUTE(SUBSTITUTE(SUBSTITUTE(SUBSTITUTE(SUBSTITUTE(SUBSTITUTE(SUBSTITUTE(SUBSTITUTE(SUBSTITUTE(SUBSTITUTE(SUBSTITUTE(IF(_xlfn.ISFORMULA('Bakery Pivots'!J38),_xlfn.FORMULATEXT('Bakery Pivots'!J38),'Bakery Pivots'!J38),"9","#"),"8","#"),"7","#"),"6","#"),"5","#"),"4","#"),"3","#"),"2","#"),"1","#"),"0","#"),"$",""),"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Pivots'!J38),_xlfn.FORMULATEXT('Bakery Pivots'!J38),'Bakery Pivots'!J38),"9","#"),"8","#"),"7","#"),"6","#"),"5","#"),"4","#"),"3","#"),"2","#"),"1","#"),"0","#"),"$",""),"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Pivots'!J38),_xlfn.FORMULATEXT('#_Bakery Pivots'!J38),'#_Bakery Pivots'!J38),"9","#"),"8","#"),"7","#"),"6","#"),"5","#"),"4","#"),"3","#"),"2","#"),"1","#"),"0","#"),"$",""),"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Pivots'!J38),_xlfn.FORMULATEXT('#_Bakery Pivots'!J38),'#_Bakery Pivots'!J38),"9","#"),"8","#"),"7","#"),"6","#"),"5","#"),"4","#"),"3","#"),"2","#"),"1","#"),"0","#"),"$","")," ",""),",","@"),"&gt;","@"),"&lt;","@"),"=","@"),")","@"),"(","@"),"^","@"),"/","@"),"+","@"),"*","@"),"-","@"),"@#","")))/2,TRUE,FALSE),"HardCodeMsg",IF(LEN(IF(_xlfn.ISFORMULA('Bakery Pivots'!J38),_xlfn.FORMULATEXT('Bakery Pivots'!J38),'Bakery Pivots'!J38))-LEN(SUBSTITUTE(IF(_xlfn.ISFORMULA('Bakery Pivots'!J38),_xlfn.FORMULATEXT('Bakery Pivots'!J38),'Bakery Pivots'!J38),"""",""))&gt;LEN(IF(_xlfn.ISFORMULA('#_Bakery Pivots'!J38),_xlfn.FORMULATEXT('#_Bakery Pivots'!J38),'#_Bakery Pivots'!J38))-LEN(SUBSTITUTE(IF(_xlfn.ISFORMULA('#_Bakery Pivots'!J38),_xlfn.FORMULATEXT('#_Bakery Pivots'!J38),'#_Bakery Pivots'!J38),"""","")),TRUE,FALSE),"HardQuoteMsg",IF(LEN(IF(_xlfn.ISFORMULA('Bakery Pivots'!J38),_xlfn.FORMULATEXT('Bakery Pivots'!J38),'Bakery Pivots'!J38))-LEN(SUBSTITUTE(IF(_xlfn.ISFORMULA('Bakery Pivots'!J38),_xlfn.FORMULATEXT('Bakery Pivots'!J38),'Bakery Pivots'!J38),"$",""))&lt;0.5*(LEN(IF(_xlfn.ISFORMULA('#_Bakery Pivots'!J38),_xlfn.FORMULATEXT('#_Bakery Pivots'!J38),'#_Bakery Pivots'!J38))-LEN(SUBSTITUTE(IF(_xlfn.ISFORMULA('#_Bakery Pivots'!J38),_xlfn.FORMULATEXT('#_Bakery Pivots'!J38),'#_Bakery Pivots'!J38),"$",""))),TRUE,FALSE),"MissingAbsMsg",TRUE,"PerfectMsg")</f>
        <v/>
      </c>
      <c r="M38" s="165">
        <v>0</v>
      </c>
      <c r="N38" s="237">
        <v>0</v>
      </c>
      <c r="O38" s="237">
        <v>0</v>
      </c>
      <c r="R38" s="165">
        <v>0</v>
      </c>
      <c r="S38" s="165">
        <v>0</v>
      </c>
      <c r="T38" s="165">
        <v>0</v>
      </c>
    </row>
    <row r="39" spans="2:20" x14ac:dyDescent="0.15">
      <c r="B39" s="171">
        <v>0</v>
      </c>
      <c r="C39" s="170">
        <v>0</v>
      </c>
      <c r="D39" s="170">
        <v>0</v>
      </c>
      <c r="E39" s="170">
        <v>0</v>
      </c>
      <c r="F39" s="170">
        <v>0</v>
      </c>
      <c r="G39" s="258">
        <v>0</v>
      </c>
      <c r="H39" s="259" t="str">
        <f ca="1">_xlfn.IFS(ISBLANK('Bakery Pivots'!H39),"",IF(NOT(ISNA('#_Bakery Pivots'!H39)),IF(ISNA('Bakery Pivots'!H39),TRUE,FALSE),FALSE),"StuNAMsg",IF(AND(ISNA('#_Bakery Pivots'!H39),ISNA('Bakery Pivots'!H39)),TRUE,FALSE),"PerfectMsg",IF(NOT(ISERROR('#_Bakery Pivots'!H39)),IF(ISERROR('Bakery Pivots'!H39),TRUE,FALSE),FALSE),"StuErrorMsg",IF(TYPE('#_Bakery Pivots'!H39)&lt;&gt;TYPE('Bakery Pivots'!H39),TRUE,FALSE),"WrongTypeMsg",IF(_xlfn.ISFORMULA('#_Bakery Pivots'!H39),IF(NOT(_xlfn.ISFORMULA('Bakery Pivots'!H39)),TRUE),FALSE),"MissingFormulaMsg",IF(NOT(AND(ISNUMBER(FIND("[",_xlfn.FORMULATEXT('#_Bakery Pivots'!H39))),ISNUMBER(FIND("!",_xlfn.FORMULATEXT('#_Bakery Pivots'!H39))))),AND(ISNUMBER(FIND("[",_xlfn.FORMULATEXT('Bakery Pivots'!H39))),ISNUMBER(FIND("!",_xlfn.FORMULATEXT('Bakery Pivots'!H39)))),FALSE),"ExternalRefsMsg",IF(ISNUMBER('#_Bakery Pivots'!H39),IF(ABS('#_Bakery Pivots'!H39-'Bakery Pivots'!H39)&gt;0.00001,TRUE,FALSE),IF('#_Bakery Pivots'!H39&lt;&gt;'Bakery Pivots'!H39,TRUE,FALSE)),IF(ISNUMBER('#_Bakery Pivots'!H39),IF('#_Bakery Pivots'!H39&gt;'Bakery Pivots'!H39,"TooLow","TooHigh"),"WrongAnswer"),NOT(_xlfn.ISFORMULA('#_Bakery Pivots'!H39)),"PerfectMsg",IF((LEN(SUBSTITUTE(SUBSTITUTE(SUBSTITUTE(SUBSTITUTE(SUBSTITUTE(SUBSTITUTE(SUBSTITUTE(SUBSTITUTE(SUBSTITUTE(SUBSTITUTE(SUBSTITUTE(SUBSTITUTE(SUBSTITUTE(SUBSTITUTE(SUBSTITUTE(SUBSTITUTE(SUBSTITUTE(SUBSTITUTE(SUBSTITUTE(SUBSTITUTE(SUBSTITUTE(SUBSTITUTE(SUBSTITUTE(IF(_xlfn.ISFORMULA('Bakery Pivots'!H39),_xlfn.FORMULATEXT('Bakery Pivots'!H39),'Bakery Pivots'!H39),"9","#"),"8","#"),"7","#"),"6","#"),"5","#"),"4","#"),"3","#"),"2","#"),"1","#"),"0","#"),"$",""),"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Pivots'!H39),_xlfn.FORMULATEXT('Bakery Pivots'!H39),'Bakery Pivots'!H39),"9","#"),"8","#"),"7","#"),"6","#"),"5","#"),"4","#"),"3","#"),"2","#"),"1","#"),"0","#"),"$",""),"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Pivots'!H39),_xlfn.FORMULATEXT('#_Bakery Pivots'!H39),'#_Bakery Pivots'!H39),"9","#"),"8","#"),"7","#"),"6","#"),"5","#"),"4","#"),"3","#"),"2","#"),"1","#"),"0","#"),"$",""),"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Pivots'!H39),_xlfn.FORMULATEXT('#_Bakery Pivots'!H39),'#_Bakery Pivots'!H39),"9","#"),"8","#"),"7","#"),"6","#"),"5","#"),"4","#"),"3","#"),"2","#"),"1","#"),"0","#"),"$","")," ",""),",","@"),"&gt;","@"),"&lt;","@"),"=","@"),")","@"),"(","@"),"^","@"),"/","@"),"+","@"),"*","@"),"-","@"),"@#","")))/2,TRUE,FALSE),"HardCodeMsg",IF(LEN(IF(_xlfn.ISFORMULA('Bakery Pivots'!H39),_xlfn.FORMULATEXT('Bakery Pivots'!H39),'Bakery Pivots'!H39))-LEN(SUBSTITUTE(IF(_xlfn.ISFORMULA('Bakery Pivots'!H39),_xlfn.FORMULATEXT('Bakery Pivots'!H39),'Bakery Pivots'!H39),"""",""))&gt;LEN(IF(_xlfn.ISFORMULA('#_Bakery Pivots'!H39),_xlfn.FORMULATEXT('#_Bakery Pivots'!H39),'#_Bakery Pivots'!H39))-LEN(SUBSTITUTE(IF(_xlfn.ISFORMULA('#_Bakery Pivots'!H39),_xlfn.FORMULATEXT('#_Bakery Pivots'!H39),'#_Bakery Pivots'!H39),"""","")),TRUE,FALSE),"HardQuoteMsg",IF(LEN(IF(_xlfn.ISFORMULA('Bakery Pivots'!H39),_xlfn.FORMULATEXT('Bakery Pivots'!H39),'Bakery Pivots'!H39))-LEN(SUBSTITUTE(IF(_xlfn.ISFORMULA('Bakery Pivots'!H39),_xlfn.FORMULATEXT('Bakery Pivots'!H39),'Bakery Pivots'!H39),"$",""))&lt;0.5*(LEN(IF(_xlfn.ISFORMULA('#_Bakery Pivots'!H39),_xlfn.FORMULATEXT('#_Bakery Pivots'!H39),'#_Bakery Pivots'!H39))-LEN(SUBSTITUTE(IF(_xlfn.ISFORMULA('#_Bakery Pivots'!H39),_xlfn.FORMULATEXT('#_Bakery Pivots'!H39),'#_Bakery Pivots'!H39),"$",""))),TRUE,FALSE),"MissingAbsMsg",TRUE,"PerfectMsg")</f>
        <v/>
      </c>
      <c r="I39" s="258">
        <v>0</v>
      </c>
      <c r="J39" s="259" t="str">
        <f ca="1">_xlfn.IFS(ISBLANK('Bakery Pivots'!J39),"",IF(NOT(ISNA('#_Bakery Pivots'!J39)),IF(ISNA('Bakery Pivots'!J39),TRUE,FALSE),FALSE),"StuNAMsg",IF(AND(ISNA('#_Bakery Pivots'!J39),ISNA('Bakery Pivots'!J39)),TRUE,FALSE),"PerfectMsg",IF(NOT(ISERROR('#_Bakery Pivots'!J39)),IF(ISERROR('Bakery Pivots'!J39),TRUE,FALSE),FALSE),"StuErrorMsg",IF(TYPE('#_Bakery Pivots'!J39)&lt;&gt;TYPE('Bakery Pivots'!J39),TRUE,FALSE),"WrongTypeMsg",IF(_xlfn.ISFORMULA('#_Bakery Pivots'!J39),IF(NOT(_xlfn.ISFORMULA('Bakery Pivots'!J39)),TRUE),FALSE),"MissingFormulaMsg",IF(NOT(AND(ISNUMBER(FIND("[",_xlfn.FORMULATEXT('#_Bakery Pivots'!J39))),ISNUMBER(FIND("!",_xlfn.FORMULATEXT('#_Bakery Pivots'!J39))))),AND(ISNUMBER(FIND("[",_xlfn.FORMULATEXT('Bakery Pivots'!J39))),ISNUMBER(FIND("!",_xlfn.FORMULATEXT('Bakery Pivots'!J39)))),FALSE),"ExternalRefsMsg",IF(ISNUMBER('#_Bakery Pivots'!J39),IF(ABS('#_Bakery Pivots'!J39-'Bakery Pivots'!J39)&gt;0.00001,TRUE,FALSE),IF('#_Bakery Pivots'!J39&lt;&gt;'Bakery Pivots'!J39,TRUE,FALSE)),IF(ISNUMBER('#_Bakery Pivots'!J39),IF('#_Bakery Pivots'!J39&gt;'Bakery Pivots'!J39,"TooLow","TooHigh"),"WrongAnswer"),NOT(_xlfn.ISFORMULA('#_Bakery Pivots'!J39)),"PerfectMsg",IF((LEN(SUBSTITUTE(SUBSTITUTE(SUBSTITUTE(SUBSTITUTE(SUBSTITUTE(SUBSTITUTE(SUBSTITUTE(SUBSTITUTE(SUBSTITUTE(SUBSTITUTE(SUBSTITUTE(SUBSTITUTE(SUBSTITUTE(SUBSTITUTE(SUBSTITUTE(SUBSTITUTE(SUBSTITUTE(SUBSTITUTE(SUBSTITUTE(SUBSTITUTE(SUBSTITUTE(SUBSTITUTE(SUBSTITUTE(IF(_xlfn.ISFORMULA('Bakery Pivots'!J39),_xlfn.FORMULATEXT('Bakery Pivots'!J39),'Bakery Pivots'!J39),"9","#"),"8","#"),"7","#"),"6","#"),"5","#"),"4","#"),"3","#"),"2","#"),"1","#"),"0","#"),"$",""),"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Pivots'!J39),_xlfn.FORMULATEXT('Bakery Pivots'!J39),'Bakery Pivots'!J39),"9","#"),"8","#"),"7","#"),"6","#"),"5","#"),"4","#"),"3","#"),"2","#"),"1","#"),"0","#"),"$",""),"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Pivots'!J39),_xlfn.FORMULATEXT('#_Bakery Pivots'!J39),'#_Bakery Pivots'!J39),"9","#"),"8","#"),"7","#"),"6","#"),"5","#"),"4","#"),"3","#"),"2","#"),"1","#"),"0","#"),"$",""),"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Pivots'!J39),_xlfn.FORMULATEXT('#_Bakery Pivots'!J39),'#_Bakery Pivots'!J39),"9","#"),"8","#"),"7","#"),"6","#"),"5","#"),"4","#"),"3","#"),"2","#"),"1","#"),"0","#"),"$","")," ",""),",","@"),"&gt;","@"),"&lt;","@"),"=","@"),")","@"),"(","@"),"^","@"),"/","@"),"+","@"),"*","@"),"-","@"),"@#","")))/2,TRUE,FALSE),"HardCodeMsg",IF(LEN(IF(_xlfn.ISFORMULA('Bakery Pivots'!J39),_xlfn.FORMULATEXT('Bakery Pivots'!J39),'Bakery Pivots'!J39))-LEN(SUBSTITUTE(IF(_xlfn.ISFORMULA('Bakery Pivots'!J39),_xlfn.FORMULATEXT('Bakery Pivots'!J39),'Bakery Pivots'!J39),"""",""))&gt;LEN(IF(_xlfn.ISFORMULA('#_Bakery Pivots'!J39),_xlfn.FORMULATEXT('#_Bakery Pivots'!J39),'#_Bakery Pivots'!J39))-LEN(SUBSTITUTE(IF(_xlfn.ISFORMULA('#_Bakery Pivots'!J39),_xlfn.FORMULATEXT('#_Bakery Pivots'!J39),'#_Bakery Pivots'!J39),"""","")),TRUE,FALSE),"HardQuoteMsg",IF(LEN(IF(_xlfn.ISFORMULA('Bakery Pivots'!J39),_xlfn.FORMULATEXT('Bakery Pivots'!J39),'Bakery Pivots'!J39))-LEN(SUBSTITUTE(IF(_xlfn.ISFORMULA('Bakery Pivots'!J39),_xlfn.FORMULATEXT('Bakery Pivots'!J39),'Bakery Pivots'!J39),"$",""))&lt;0.5*(LEN(IF(_xlfn.ISFORMULA('#_Bakery Pivots'!J39),_xlfn.FORMULATEXT('#_Bakery Pivots'!J39),'#_Bakery Pivots'!J39))-LEN(SUBSTITUTE(IF(_xlfn.ISFORMULA('#_Bakery Pivots'!J39),_xlfn.FORMULATEXT('#_Bakery Pivots'!J39),'#_Bakery Pivots'!J39),"$",""))),TRUE,FALSE),"MissingAbsMsg",TRUE,"PerfectMsg")</f>
        <v/>
      </c>
      <c r="M39" s="165">
        <v>0</v>
      </c>
      <c r="N39" s="237">
        <v>0</v>
      </c>
      <c r="O39" s="237">
        <v>0</v>
      </c>
      <c r="R39" s="165">
        <v>0</v>
      </c>
      <c r="S39" s="165">
        <v>0</v>
      </c>
      <c r="T39" s="165">
        <v>0</v>
      </c>
    </row>
    <row r="40" spans="2:20" x14ac:dyDescent="0.15">
      <c r="B40" s="171">
        <v>0</v>
      </c>
      <c r="C40" s="170">
        <v>0</v>
      </c>
      <c r="D40" s="170">
        <v>0</v>
      </c>
      <c r="E40" s="170">
        <v>0</v>
      </c>
      <c r="F40" s="170">
        <v>0</v>
      </c>
      <c r="G40" s="258">
        <v>0</v>
      </c>
      <c r="H40" s="259" t="str">
        <f ca="1">_xlfn.IFS(ISBLANK('Bakery Pivots'!H40),"",IF(NOT(ISNA('#_Bakery Pivots'!H40)),IF(ISNA('Bakery Pivots'!H40),TRUE,FALSE),FALSE),"StuNAMsg",IF(AND(ISNA('#_Bakery Pivots'!H40),ISNA('Bakery Pivots'!H40)),TRUE,FALSE),"PerfectMsg",IF(NOT(ISERROR('#_Bakery Pivots'!H40)),IF(ISERROR('Bakery Pivots'!H40),TRUE,FALSE),FALSE),"StuErrorMsg",IF(TYPE('#_Bakery Pivots'!H40)&lt;&gt;TYPE('Bakery Pivots'!H40),TRUE,FALSE),"WrongTypeMsg",IF(_xlfn.ISFORMULA('#_Bakery Pivots'!H40),IF(NOT(_xlfn.ISFORMULA('Bakery Pivots'!H40)),TRUE),FALSE),"MissingFormulaMsg",IF(NOT(AND(ISNUMBER(FIND("[",_xlfn.FORMULATEXT('#_Bakery Pivots'!H40))),ISNUMBER(FIND("!",_xlfn.FORMULATEXT('#_Bakery Pivots'!H40))))),AND(ISNUMBER(FIND("[",_xlfn.FORMULATEXT('Bakery Pivots'!H40))),ISNUMBER(FIND("!",_xlfn.FORMULATEXT('Bakery Pivots'!H40)))),FALSE),"ExternalRefsMsg",IF(ISNUMBER('#_Bakery Pivots'!H40),IF(ABS('#_Bakery Pivots'!H40-'Bakery Pivots'!H40)&gt;0.00001,TRUE,FALSE),IF('#_Bakery Pivots'!H40&lt;&gt;'Bakery Pivots'!H40,TRUE,FALSE)),IF(ISNUMBER('#_Bakery Pivots'!H40),IF('#_Bakery Pivots'!H40&gt;'Bakery Pivots'!H40,"TooLow","TooHigh"),"WrongAnswer"),NOT(_xlfn.ISFORMULA('#_Bakery Pivots'!H40)),"PerfectMsg",IF((LEN(SUBSTITUTE(SUBSTITUTE(SUBSTITUTE(SUBSTITUTE(SUBSTITUTE(SUBSTITUTE(SUBSTITUTE(SUBSTITUTE(SUBSTITUTE(SUBSTITUTE(SUBSTITUTE(SUBSTITUTE(SUBSTITUTE(SUBSTITUTE(SUBSTITUTE(SUBSTITUTE(SUBSTITUTE(SUBSTITUTE(SUBSTITUTE(SUBSTITUTE(SUBSTITUTE(SUBSTITUTE(SUBSTITUTE(IF(_xlfn.ISFORMULA('Bakery Pivots'!H40),_xlfn.FORMULATEXT('Bakery Pivots'!H40),'Bakery Pivots'!H40),"9","#"),"8","#"),"7","#"),"6","#"),"5","#"),"4","#"),"3","#"),"2","#"),"1","#"),"0","#"),"$",""),"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Pivots'!H40),_xlfn.FORMULATEXT('Bakery Pivots'!H40),'Bakery Pivots'!H40),"9","#"),"8","#"),"7","#"),"6","#"),"5","#"),"4","#"),"3","#"),"2","#"),"1","#"),"0","#"),"$",""),"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Pivots'!H40),_xlfn.FORMULATEXT('#_Bakery Pivots'!H40),'#_Bakery Pivots'!H40),"9","#"),"8","#"),"7","#"),"6","#"),"5","#"),"4","#"),"3","#"),"2","#"),"1","#"),"0","#"),"$",""),"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Pivots'!H40),_xlfn.FORMULATEXT('#_Bakery Pivots'!H40),'#_Bakery Pivots'!H40),"9","#"),"8","#"),"7","#"),"6","#"),"5","#"),"4","#"),"3","#"),"2","#"),"1","#"),"0","#"),"$","")," ",""),",","@"),"&gt;","@"),"&lt;","@"),"=","@"),")","@"),"(","@"),"^","@"),"/","@"),"+","@"),"*","@"),"-","@"),"@#","")))/2,TRUE,FALSE),"HardCodeMsg",IF(LEN(IF(_xlfn.ISFORMULA('Bakery Pivots'!H40),_xlfn.FORMULATEXT('Bakery Pivots'!H40),'Bakery Pivots'!H40))-LEN(SUBSTITUTE(IF(_xlfn.ISFORMULA('Bakery Pivots'!H40),_xlfn.FORMULATEXT('Bakery Pivots'!H40),'Bakery Pivots'!H40),"""",""))&gt;LEN(IF(_xlfn.ISFORMULA('#_Bakery Pivots'!H40),_xlfn.FORMULATEXT('#_Bakery Pivots'!H40),'#_Bakery Pivots'!H40))-LEN(SUBSTITUTE(IF(_xlfn.ISFORMULA('#_Bakery Pivots'!H40),_xlfn.FORMULATEXT('#_Bakery Pivots'!H40),'#_Bakery Pivots'!H40),"""","")),TRUE,FALSE),"HardQuoteMsg",IF(LEN(IF(_xlfn.ISFORMULA('Bakery Pivots'!H40),_xlfn.FORMULATEXT('Bakery Pivots'!H40),'Bakery Pivots'!H40))-LEN(SUBSTITUTE(IF(_xlfn.ISFORMULA('Bakery Pivots'!H40),_xlfn.FORMULATEXT('Bakery Pivots'!H40),'Bakery Pivots'!H40),"$",""))&lt;0.5*(LEN(IF(_xlfn.ISFORMULA('#_Bakery Pivots'!H40),_xlfn.FORMULATEXT('#_Bakery Pivots'!H40),'#_Bakery Pivots'!H40))-LEN(SUBSTITUTE(IF(_xlfn.ISFORMULA('#_Bakery Pivots'!H40),_xlfn.FORMULATEXT('#_Bakery Pivots'!H40),'#_Bakery Pivots'!H40),"$",""))),TRUE,FALSE),"MissingAbsMsg",TRUE,"PerfectMsg")</f>
        <v/>
      </c>
      <c r="I40" s="258">
        <v>0</v>
      </c>
      <c r="J40" s="259" t="str">
        <f ca="1">_xlfn.IFS(ISBLANK('Bakery Pivots'!J40),"",IF(NOT(ISNA('#_Bakery Pivots'!J40)),IF(ISNA('Bakery Pivots'!J40),TRUE,FALSE),FALSE),"StuNAMsg",IF(AND(ISNA('#_Bakery Pivots'!J40),ISNA('Bakery Pivots'!J40)),TRUE,FALSE),"PerfectMsg",IF(NOT(ISERROR('#_Bakery Pivots'!J40)),IF(ISERROR('Bakery Pivots'!J40),TRUE,FALSE),FALSE),"StuErrorMsg",IF(TYPE('#_Bakery Pivots'!J40)&lt;&gt;TYPE('Bakery Pivots'!J40),TRUE,FALSE),"WrongTypeMsg",IF(_xlfn.ISFORMULA('#_Bakery Pivots'!J40),IF(NOT(_xlfn.ISFORMULA('Bakery Pivots'!J40)),TRUE),FALSE),"MissingFormulaMsg",IF(NOT(AND(ISNUMBER(FIND("[",_xlfn.FORMULATEXT('#_Bakery Pivots'!J40))),ISNUMBER(FIND("!",_xlfn.FORMULATEXT('#_Bakery Pivots'!J40))))),AND(ISNUMBER(FIND("[",_xlfn.FORMULATEXT('Bakery Pivots'!J40))),ISNUMBER(FIND("!",_xlfn.FORMULATEXT('Bakery Pivots'!J40)))),FALSE),"ExternalRefsMsg",IF(ISNUMBER('#_Bakery Pivots'!J40),IF(ABS('#_Bakery Pivots'!J40-'Bakery Pivots'!J40)&gt;0.00001,TRUE,FALSE),IF('#_Bakery Pivots'!J40&lt;&gt;'Bakery Pivots'!J40,TRUE,FALSE)),IF(ISNUMBER('#_Bakery Pivots'!J40),IF('#_Bakery Pivots'!J40&gt;'Bakery Pivots'!J40,"TooLow","TooHigh"),"WrongAnswer"),NOT(_xlfn.ISFORMULA('#_Bakery Pivots'!J40)),"PerfectMsg",IF((LEN(SUBSTITUTE(SUBSTITUTE(SUBSTITUTE(SUBSTITUTE(SUBSTITUTE(SUBSTITUTE(SUBSTITUTE(SUBSTITUTE(SUBSTITUTE(SUBSTITUTE(SUBSTITUTE(SUBSTITUTE(SUBSTITUTE(SUBSTITUTE(SUBSTITUTE(SUBSTITUTE(SUBSTITUTE(SUBSTITUTE(SUBSTITUTE(SUBSTITUTE(SUBSTITUTE(SUBSTITUTE(SUBSTITUTE(IF(_xlfn.ISFORMULA('Bakery Pivots'!J40),_xlfn.FORMULATEXT('Bakery Pivots'!J40),'Bakery Pivots'!J40),"9","#"),"8","#"),"7","#"),"6","#"),"5","#"),"4","#"),"3","#"),"2","#"),"1","#"),"0","#"),"$",""),"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Pivots'!J40),_xlfn.FORMULATEXT('Bakery Pivots'!J40),'Bakery Pivots'!J40),"9","#"),"8","#"),"7","#"),"6","#"),"5","#"),"4","#"),"3","#"),"2","#"),"1","#"),"0","#"),"$",""),"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Pivots'!J40),_xlfn.FORMULATEXT('#_Bakery Pivots'!J40),'#_Bakery Pivots'!J40),"9","#"),"8","#"),"7","#"),"6","#"),"5","#"),"4","#"),"3","#"),"2","#"),"1","#"),"0","#"),"$",""),"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Pivots'!J40),_xlfn.FORMULATEXT('#_Bakery Pivots'!J40),'#_Bakery Pivots'!J40),"9","#"),"8","#"),"7","#"),"6","#"),"5","#"),"4","#"),"3","#"),"2","#"),"1","#"),"0","#"),"$","")," ",""),",","@"),"&gt;","@"),"&lt;","@"),"=","@"),")","@"),"(","@"),"^","@"),"/","@"),"+","@"),"*","@"),"-","@"),"@#","")))/2,TRUE,FALSE),"HardCodeMsg",IF(LEN(IF(_xlfn.ISFORMULA('Bakery Pivots'!J40),_xlfn.FORMULATEXT('Bakery Pivots'!J40),'Bakery Pivots'!J40))-LEN(SUBSTITUTE(IF(_xlfn.ISFORMULA('Bakery Pivots'!J40),_xlfn.FORMULATEXT('Bakery Pivots'!J40),'Bakery Pivots'!J40),"""",""))&gt;LEN(IF(_xlfn.ISFORMULA('#_Bakery Pivots'!J40),_xlfn.FORMULATEXT('#_Bakery Pivots'!J40),'#_Bakery Pivots'!J40))-LEN(SUBSTITUTE(IF(_xlfn.ISFORMULA('#_Bakery Pivots'!J40),_xlfn.FORMULATEXT('#_Bakery Pivots'!J40),'#_Bakery Pivots'!J40),"""","")),TRUE,FALSE),"HardQuoteMsg",IF(LEN(IF(_xlfn.ISFORMULA('Bakery Pivots'!J40),_xlfn.FORMULATEXT('Bakery Pivots'!J40),'Bakery Pivots'!J40))-LEN(SUBSTITUTE(IF(_xlfn.ISFORMULA('Bakery Pivots'!J40),_xlfn.FORMULATEXT('Bakery Pivots'!J40),'Bakery Pivots'!J40),"$",""))&lt;0.5*(LEN(IF(_xlfn.ISFORMULA('#_Bakery Pivots'!J40),_xlfn.FORMULATEXT('#_Bakery Pivots'!J40),'#_Bakery Pivots'!J40))-LEN(SUBSTITUTE(IF(_xlfn.ISFORMULA('#_Bakery Pivots'!J40),_xlfn.FORMULATEXT('#_Bakery Pivots'!J40),'#_Bakery Pivots'!J40),"$",""))),TRUE,FALSE),"MissingAbsMsg",TRUE,"PerfectMsg")</f>
        <v/>
      </c>
      <c r="M40" s="165">
        <v>0</v>
      </c>
      <c r="N40" s="237">
        <v>0</v>
      </c>
      <c r="O40" s="237">
        <v>0</v>
      </c>
      <c r="R40" s="165">
        <v>0</v>
      </c>
      <c r="S40" s="165">
        <v>0</v>
      </c>
      <c r="T40" s="165">
        <v>0</v>
      </c>
    </row>
    <row r="41" spans="2:20" x14ac:dyDescent="0.15">
      <c r="B41" s="171">
        <v>0</v>
      </c>
      <c r="C41" s="170">
        <v>0</v>
      </c>
      <c r="D41" s="170">
        <v>0</v>
      </c>
      <c r="E41" s="170">
        <v>0</v>
      </c>
      <c r="F41" s="170">
        <v>0</v>
      </c>
      <c r="G41" s="258">
        <v>0</v>
      </c>
      <c r="H41" s="259" t="str">
        <f ca="1">_xlfn.IFS(ISBLANK('Bakery Pivots'!H41),"",IF(NOT(ISNA('#_Bakery Pivots'!H41)),IF(ISNA('Bakery Pivots'!H41),TRUE,FALSE),FALSE),"StuNAMsg",IF(AND(ISNA('#_Bakery Pivots'!H41),ISNA('Bakery Pivots'!H41)),TRUE,FALSE),"PerfectMsg",IF(NOT(ISERROR('#_Bakery Pivots'!H41)),IF(ISERROR('Bakery Pivots'!H41),TRUE,FALSE),FALSE),"StuErrorMsg",IF(TYPE('#_Bakery Pivots'!H41)&lt;&gt;TYPE('Bakery Pivots'!H41),TRUE,FALSE),"WrongTypeMsg",IF(_xlfn.ISFORMULA('#_Bakery Pivots'!H41),IF(NOT(_xlfn.ISFORMULA('Bakery Pivots'!H41)),TRUE),FALSE),"MissingFormulaMsg",IF(NOT(AND(ISNUMBER(FIND("[",_xlfn.FORMULATEXT('#_Bakery Pivots'!H41))),ISNUMBER(FIND("!",_xlfn.FORMULATEXT('#_Bakery Pivots'!H41))))),AND(ISNUMBER(FIND("[",_xlfn.FORMULATEXT('Bakery Pivots'!H41))),ISNUMBER(FIND("!",_xlfn.FORMULATEXT('Bakery Pivots'!H41)))),FALSE),"ExternalRefsMsg",IF(ISNUMBER('#_Bakery Pivots'!H41),IF(ABS('#_Bakery Pivots'!H41-'Bakery Pivots'!H41)&gt;0.00001,TRUE,FALSE),IF('#_Bakery Pivots'!H41&lt;&gt;'Bakery Pivots'!H41,TRUE,FALSE)),IF(ISNUMBER('#_Bakery Pivots'!H41),IF('#_Bakery Pivots'!H41&gt;'Bakery Pivots'!H41,"TooLow","TooHigh"),"WrongAnswer"),NOT(_xlfn.ISFORMULA('#_Bakery Pivots'!H41)),"PerfectMsg",IF((LEN(SUBSTITUTE(SUBSTITUTE(SUBSTITUTE(SUBSTITUTE(SUBSTITUTE(SUBSTITUTE(SUBSTITUTE(SUBSTITUTE(SUBSTITUTE(SUBSTITUTE(SUBSTITUTE(SUBSTITUTE(SUBSTITUTE(SUBSTITUTE(SUBSTITUTE(SUBSTITUTE(SUBSTITUTE(SUBSTITUTE(SUBSTITUTE(SUBSTITUTE(SUBSTITUTE(SUBSTITUTE(SUBSTITUTE(IF(_xlfn.ISFORMULA('Bakery Pivots'!H41),_xlfn.FORMULATEXT('Bakery Pivots'!H41),'Bakery Pivots'!H41),"9","#"),"8","#"),"7","#"),"6","#"),"5","#"),"4","#"),"3","#"),"2","#"),"1","#"),"0","#"),"$",""),"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Pivots'!H41),_xlfn.FORMULATEXT('Bakery Pivots'!H41),'Bakery Pivots'!H41),"9","#"),"8","#"),"7","#"),"6","#"),"5","#"),"4","#"),"3","#"),"2","#"),"1","#"),"0","#"),"$",""),"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Pivots'!H41),_xlfn.FORMULATEXT('#_Bakery Pivots'!H41),'#_Bakery Pivots'!H41),"9","#"),"8","#"),"7","#"),"6","#"),"5","#"),"4","#"),"3","#"),"2","#"),"1","#"),"0","#"),"$",""),"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Pivots'!H41),_xlfn.FORMULATEXT('#_Bakery Pivots'!H41),'#_Bakery Pivots'!H41),"9","#"),"8","#"),"7","#"),"6","#"),"5","#"),"4","#"),"3","#"),"2","#"),"1","#"),"0","#"),"$","")," ",""),",","@"),"&gt;","@"),"&lt;","@"),"=","@"),")","@"),"(","@"),"^","@"),"/","@"),"+","@"),"*","@"),"-","@"),"@#","")))/2,TRUE,FALSE),"HardCodeMsg",IF(LEN(IF(_xlfn.ISFORMULA('Bakery Pivots'!H41),_xlfn.FORMULATEXT('Bakery Pivots'!H41),'Bakery Pivots'!H41))-LEN(SUBSTITUTE(IF(_xlfn.ISFORMULA('Bakery Pivots'!H41),_xlfn.FORMULATEXT('Bakery Pivots'!H41),'Bakery Pivots'!H41),"""",""))&gt;LEN(IF(_xlfn.ISFORMULA('#_Bakery Pivots'!H41),_xlfn.FORMULATEXT('#_Bakery Pivots'!H41),'#_Bakery Pivots'!H41))-LEN(SUBSTITUTE(IF(_xlfn.ISFORMULA('#_Bakery Pivots'!H41),_xlfn.FORMULATEXT('#_Bakery Pivots'!H41),'#_Bakery Pivots'!H41),"""","")),TRUE,FALSE),"HardQuoteMsg",IF(LEN(IF(_xlfn.ISFORMULA('Bakery Pivots'!H41),_xlfn.FORMULATEXT('Bakery Pivots'!H41),'Bakery Pivots'!H41))-LEN(SUBSTITUTE(IF(_xlfn.ISFORMULA('Bakery Pivots'!H41),_xlfn.FORMULATEXT('Bakery Pivots'!H41),'Bakery Pivots'!H41),"$",""))&lt;0.5*(LEN(IF(_xlfn.ISFORMULA('#_Bakery Pivots'!H41),_xlfn.FORMULATEXT('#_Bakery Pivots'!H41),'#_Bakery Pivots'!H41))-LEN(SUBSTITUTE(IF(_xlfn.ISFORMULA('#_Bakery Pivots'!H41),_xlfn.FORMULATEXT('#_Bakery Pivots'!H41),'#_Bakery Pivots'!H41),"$",""))),TRUE,FALSE),"MissingAbsMsg",TRUE,"PerfectMsg")</f>
        <v/>
      </c>
      <c r="I41" s="258">
        <v>0</v>
      </c>
      <c r="J41" s="259" t="str">
        <f ca="1">_xlfn.IFS(ISBLANK('Bakery Pivots'!J41),"",IF(NOT(ISNA('#_Bakery Pivots'!J41)),IF(ISNA('Bakery Pivots'!J41),TRUE,FALSE),FALSE),"StuNAMsg",IF(AND(ISNA('#_Bakery Pivots'!J41),ISNA('Bakery Pivots'!J41)),TRUE,FALSE),"PerfectMsg",IF(NOT(ISERROR('#_Bakery Pivots'!J41)),IF(ISERROR('Bakery Pivots'!J41),TRUE,FALSE),FALSE),"StuErrorMsg",IF(TYPE('#_Bakery Pivots'!J41)&lt;&gt;TYPE('Bakery Pivots'!J41),TRUE,FALSE),"WrongTypeMsg",IF(_xlfn.ISFORMULA('#_Bakery Pivots'!J41),IF(NOT(_xlfn.ISFORMULA('Bakery Pivots'!J41)),TRUE),FALSE),"MissingFormulaMsg",IF(NOT(AND(ISNUMBER(FIND("[",_xlfn.FORMULATEXT('#_Bakery Pivots'!J41))),ISNUMBER(FIND("!",_xlfn.FORMULATEXT('#_Bakery Pivots'!J41))))),AND(ISNUMBER(FIND("[",_xlfn.FORMULATEXT('Bakery Pivots'!J41))),ISNUMBER(FIND("!",_xlfn.FORMULATEXT('Bakery Pivots'!J41)))),FALSE),"ExternalRefsMsg",IF(ISNUMBER('#_Bakery Pivots'!J41),IF(ABS('#_Bakery Pivots'!J41-'Bakery Pivots'!J41)&gt;0.00001,TRUE,FALSE),IF('#_Bakery Pivots'!J41&lt;&gt;'Bakery Pivots'!J41,TRUE,FALSE)),IF(ISNUMBER('#_Bakery Pivots'!J41),IF('#_Bakery Pivots'!J41&gt;'Bakery Pivots'!J41,"TooLow","TooHigh"),"WrongAnswer"),NOT(_xlfn.ISFORMULA('#_Bakery Pivots'!J41)),"PerfectMsg",IF((LEN(SUBSTITUTE(SUBSTITUTE(SUBSTITUTE(SUBSTITUTE(SUBSTITUTE(SUBSTITUTE(SUBSTITUTE(SUBSTITUTE(SUBSTITUTE(SUBSTITUTE(SUBSTITUTE(SUBSTITUTE(SUBSTITUTE(SUBSTITUTE(SUBSTITUTE(SUBSTITUTE(SUBSTITUTE(SUBSTITUTE(SUBSTITUTE(SUBSTITUTE(SUBSTITUTE(SUBSTITUTE(SUBSTITUTE(IF(_xlfn.ISFORMULA('Bakery Pivots'!J41),_xlfn.FORMULATEXT('Bakery Pivots'!J41),'Bakery Pivots'!J41),"9","#"),"8","#"),"7","#"),"6","#"),"5","#"),"4","#"),"3","#"),"2","#"),"1","#"),"0","#"),"$",""),"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Pivots'!J41),_xlfn.FORMULATEXT('Bakery Pivots'!J41),'Bakery Pivots'!J41),"9","#"),"8","#"),"7","#"),"6","#"),"5","#"),"4","#"),"3","#"),"2","#"),"1","#"),"0","#"),"$",""),"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Pivots'!J41),_xlfn.FORMULATEXT('#_Bakery Pivots'!J41),'#_Bakery Pivots'!J41),"9","#"),"8","#"),"7","#"),"6","#"),"5","#"),"4","#"),"3","#"),"2","#"),"1","#"),"0","#"),"$",""),"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Pivots'!J41),_xlfn.FORMULATEXT('#_Bakery Pivots'!J41),'#_Bakery Pivots'!J41),"9","#"),"8","#"),"7","#"),"6","#"),"5","#"),"4","#"),"3","#"),"2","#"),"1","#"),"0","#"),"$","")," ",""),",","@"),"&gt;","@"),"&lt;","@"),"=","@"),")","@"),"(","@"),"^","@"),"/","@"),"+","@"),"*","@"),"-","@"),"@#","")))/2,TRUE,FALSE),"HardCodeMsg",IF(LEN(IF(_xlfn.ISFORMULA('Bakery Pivots'!J41),_xlfn.FORMULATEXT('Bakery Pivots'!J41),'Bakery Pivots'!J41))-LEN(SUBSTITUTE(IF(_xlfn.ISFORMULA('Bakery Pivots'!J41),_xlfn.FORMULATEXT('Bakery Pivots'!J41),'Bakery Pivots'!J41),"""",""))&gt;LEN(IF(_xlfn.ISFORMULA('#_Bakery Pivots'!J41),_xlfn.FORMULATEXT('#_Bakery Pivots'!J41),'#_Bakery Pivots'!J41))-LEN(SUBSTITUTE(IF(_xlfn.ISFORMULA('#_Bakery Pivots'!J41),_xlfn.FORMULATEXT('#_Bakery Pivots'!J41),'#_Bakery Pivots'!J41),"""","")),TRUE,FALSE),"HardQuoteMsg",IF(LEN(IF(_xlfn.ISFORMULA('Bakery Pivots'!J41),_xlfn.FORMULATEXT('Bakery Pivots'!J41),'Bakery Pivots'!J41))-LEN(SUBSTITUTE(IF(_xlfn.ISFORMULA('Bakery Pivots'!J41),_xlfn.FORMULATEXT('Bakery Pivots'!J41),'Bakery Pivots'!J41),"$",""))&lt;0.5*(LEN(IF(_xlfn.ISFORMULA('#_Bakery Pivots'!J41),_xlfn.FORMULATEXT('#_Bakery Pivots'!J41),'#_Bakery Pivots'!J41))-LEN(SUBSTITUTE(IF(_xlfn.ISFORMULA('#_Bakery Pivots'!J41),_xlfn.FORMULATEXT('#_Bakery Pivots'!J41),'#_Bakery Pivots'!J41),"$",""))),TRUE,FALSE),"MissingAbsMsg",TRUE,"PerfectMsg")</f>
        <v/>
      </c>
      <c r="M41" s="165">
        <v>0</v>
      </c>
      <c r="N41" s="237">
        <v>0</v>
      </c>
      <c r="O41" s="237">
        <v>0</v>
      </c>
      <c r="R41" s="165">
        <v>0</v>
      </c>
      <c r="S41" s="165" t="str">
        <f ca="1">_xlfn.IFS(ISBLANK('Bakery Pivots'!S41),"",IF(NOT(ISNA('#_Bakery Pivots'!S41)),IF(ISNA('Bakery Pivots'!S41),TRUE,FALSE),FALSE),"StuNAMsg",IF(AND(ISNA('#_Bakery Pivots'!S41),ISNA('Bakery Pivots'!S41)),TRUE,FALSE),"PerfectMsg",IF(NOT(ISERROR('#_Bakery Pivots'!S41)),IF(ISERROR('Bakery Pivots'!S41),TRUE,FALSE),FALSE),"StuErrorMsg",IF(TYPE('#_Bakery Pivots'!S41)&lt;&gt;TYPE('Bakery Pivots'!S41),TRUE,FALSE),"WrongTypeMsg",IF(_xlfn.ISFORMULA('#_Bakery Pivots'!S41),IF(NOT(_xlfn.ISFORMULA('Bakery Pivots'!S41)),TRUE),FALSE),"MissingFormulaMsg",IF(NOT(AND(ISNUMBER(FIND("[",_xlfn.FORMULATEXT('#_Bakery Pivots'!S41))),ISNUMBER(FIND("!",_xlfn.FORMULATEXT('#_Bakery Pivots'!S41))))),AND(ISNUMBER(FIND("[",_xlfn.FORMULATEXT('Bakery Pivots'!S41))),ISNUMBER(FIND("!",_xlfn.FORMULATEXT('Bakery Pivots'!S41)))),FALSE),"ExternalRefsMsg",IF(ISNUMBER('#_Bakery Pivots'!S41),IF(ABS('#_Bakery Pivots'!S41-'Bakery Pivots'!S41)&gt;0.00001,TRUE,FALSE),IF('#_Bakery Pivots'!S41&lt;&gt;'Bakery Pivots'!S41,TRUE,FALSE)),IF(ISNUMBER('#_Bakery Pivots'!S41),IF('#_Bakery Pivots'!S41&gt;'Bakery Pivots'!S41,"TooLow","TooHigh"),"WrongAnswer"),NOT(_xlfn.ISFORMULA('#_Bakery Pivots'!S41)),"PerfectMsg",IF((LEN(SUBSTITUTE(SUBSTITUTE(SUBSTITUTE(SUBSTITUTE(SUBSTITUTE(SUBSTITUTE(SUBSTITUTE(SUBSTITUTE(SUBSTITUTE(SUBSTITUTE(SUBSTITUTE(SUBSTITUTE(SUBSTITUTE(SUBSTITUTE(SUBSTITUTE(SUBSTITUTE(SUBSTITUTE(SUBSTITUTE(SUBSTITUTE(SUBSTITUTE(SUBSTITUTE(SUBSTITUTE(SUBSTITUTE(IF(_xlfn.ISFORMULA('Bakery Pivots'!S41),_xlfn.FORMULATEXT('Bakery Pivots'!S41),'Bakery Pivots'!S41),"9","#"),"8","#"),"7","#"),"6","#"),"5","#"),"4","#"),"3","#"),"2","#"),"1","#"),"0","#"),"$",""),"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Pivots'!S41),_xlfn.FORMULATEXT('Bakery Pivots'!S41),'Bakery Pivots'!S41),"9","#"),"8","#"),"7","#"),"6","#"),"5","#"),"4","#"),"3","#"),"2","#"),"1","#"),"0","#"),"$",""),"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Pivots'!S41),_xlfn.FORMULATEXT('#_Bakery Pivots'!S41),'#_Bakery Pivots'!S41),"9","#"),"8","#"),"7","#"),"6","#"),"5","#"),"4","#"),"3","#"),"2","#"),"1","#"),"0","#"),"$",""),"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Pivots'!S41),_xlfn.FORMULATEXT('#_Bakery Pivots'!S41),'#_Bakery Pivots'!S41),"9","#"),"8","#"),"7","#"),"6","#"),"5","#"),"4","#"),"3","#"),"2","#"),"1","#"),"0","#"),"$","")," ",""),",","@"),"&gt;","@"),"&lt;","@"),"=","@"),")","@"),"(","@"),"^","@"),"/","@"),"+","@"),"*","@"),"-","@"),"@#","")))/2,TRUE,FALSE),"HardCodeMsg",IF(LEN(IF(_xlfn.ISFORMULA('Bakery Pivots'!S41),_xlfn.FORMULATEXT('Bakery Pivots'!S41),'Bakery Pivots'!S41))-LEN(SUBSTITUTE(IF(_xlfn.ISFORMULA('Bakery Pivots'!S41),_xlfn.FORMULATEXT('Bakery Pivots'!S41),'Bakery Pivots'!S41),"""",""))&gt;LEN(IF(_xlfn.ISFORMULA('#_Bakery Pivots'!S41),_xlfn.FORMULATEXT('#_Bakery Pivots'!S41),'#_Bakery Pivots'!S41))-LEN(SUBSTITUTE(IF(_xlfn.ISFORMULA('#_Bakery Pivots'!S41),_xlfn.FORMULATEXT('#_Bakery Pivots'!S41),'#_Bakery Pivots'!S41),"""","")),TRUE,FALSE),"HardQuoteMsg",IF(LEN(IF(_xlfn.ISFORMULA('Bakery Pivots'!S41),_xlfn.FORMULATEXT('Bakery Pivots'!S41),'Bakery Pivots'!S41))-LEN(SUBSTITUTE(IF(_xlfn.ISFORMULA('Bakery Pivots'!S41),_xlfn.FORMULATEXT('Bakery Pivots'!S41),'Bakery Pivots'!S41),"$",""))&lt;0.5*(LEN(IF(_xlfn.ISFORMULA('#_Bakery Pivots'!S41),_xlfn.FORMULATEXT('#_Bakery Pivots'!S41),'#_Bakery Pivots'!S41))-LEN(SUBSTITUTE(IF(_xlfn.ISFORMULA('#_Bakery Pivots'!S41),_xlfn.FORMULATEXT('#_Bakery Pivots'!S41),'#_Bakery Pivots'!S41),"$",""))),TRUE,FALSE),"MissingAbsMsg",TRUE,"PerfectMsg")</f>
        <v/>
      </c>
      <c r="T41" s="165" t="str">
        <f ca="1">_xlfn.IFS(ISBLANK('Bakery Pivots'!T41),"",IF(NOT(ISNA('#_Bakery Pivots'!T41)),IF(ISNA('Bakery Pivots'!T41),TRUE,FALSE),FALSE),"StuNAMsg",IF(AND(ISNA('#_Bakery Pivots'!T41),ISNA('Bakery Pivots'!T41)),TRUE,FALSE),"PerfectMsg",IF(NOT(ISERROR('#_Bakery Pivots'!T41)),IF(ISERROR('Bakery Pivots'!T41),TRUE,FALSE),FALSE),"StuErrorMsg",IF(TYPE('#_Bakery Pivots'!T41)&lt;&gt;TYPE('Bakery Pivots'!T41),TRUE,FALSE),"WrongTypeMsg",IF(_xlfn.ISFORMULA('#_Bakery Pivots'!T41),IF(NOT(_xlfn.ISFORMULA('Bakery Pivots'!T41)),TRUE),FALSE),"MissingFormulaMsg",IF(NOT(AND(ISNUMBER(FIND("[",_xlfn.FORMULATEXT('#_Bakery Pivots'!T41))),ISNUMBER(FIND("!",_xlfn.FORMULATEXT('#_Bakery Pivots'!T41))))),AND(ISNUMBER(FIND("[",_xlfn.FORMULATEXT('Bakery Pivots'!T41))),ISNUMBER(FIND("!",_xlfn.FORMULATEXT('Bakery Pivots'!T41)))),FALSE),"ExternalRefsMsg",IF(ISNUMBER('#_Bakery Pivots'!T41),IF(ABS('#_Bakery Pivots'!T41-'Bakery Pivots'!T41)&gt;0.00001,TRUE,FALSE),IF('#_Bakery Pivots'!T41&lt;&gt;'Bakery Pivots'!T41,TRUE,FALSE)),IF(ISNUMBER('#_Bakery Pivots'!T41),IF('#_Bakery Pivots'!T41&gt;'Bakery Pivots'!T41,"TooLow","TooHigh"),"WrongAnswer"),NOT(_xlfn.ISFORMULA('#_Bakery Pivots'!T41)),"PerfectMsg",IF((LEN(SUBSTITUTE(SUBSTITUTE(SUBSTITUTE(SUBSTITUTE(SUBSTITUTE(SUBSTITUTE(SUBSTITUTE(SUBSTITUTE(SUBSTITUTE(SUBSTITUTE(SUBSTITUTE(SUBSTITUTE(SUBSTITUTE(SUBSTITUTE(SUBSTITUTE(SUBSTITUTE(SUBSTITUTE(SUBSTITUTE(SUBSTITUTE(SUBSTITUTE(SUBSTITUTE(SUBSTITUTE(SUBSTITUTE(IF(_xlfn.ISFORMULA('Bakery Pivots'!T41),_xlfn.FORMULATEXT('Bakery Pivots'!T41),'Bakery Pivots'!T41),"9","#"),"8","#"),"7","#"),"6","#"),"5","#"),"4","#"),"3","#"),"2","#"),"1","#"),"0","#"),"$",""),"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Pivots'!T41),_xlfn.FORMULATEXT('Bakery Pivots'!T41),'Bakery Pivots'!T41),"9","#"),"8","#"),"7","#"),"6","#"),"5","#"),"4","#"),"3","#"),"2","#"),"1","#"),"0","#"),"$",""),"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Pivots'!T41),_xlfn.FORMULATEXT('#_Bakery Pivots'!T41),'#_Bakery Pivots'!T41),"9","#"),"8","#"),"7","#"),"6","#"),"5","#"),"4","#"),"3","#"),"2","#"),"1","#"),"0","#"),"$",""),"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Pivots'!T41),_xlfn.FORMULATEXT('#_Bakery Pivots'!T41),'#_Bakery Pivots'!T41),"9","#"),"8","#"),"7","#"),"6","#"),"5","#"),"4","#"),"3","#"),"2","#"),"1","#"),"0","#"),"$","")," ",""),",","@"),"&gt;","@"),"&lt;","@"),"=","@"),")","@"),"(","@"),"^","@"),"/","@"),"+","@"),"*","@"),"-","@"),"@#","")))/2,TRUE,FALSE),"HardCodeMsg",IF(LEN(IF(_xlfn.ISFORMULA('Bakery Pivots'!T41),_xlfn.FORMULATEXT('Bakery Pivots'!T41),'Bakery Pivots'!T41))-LEN(SUBSTITUTE(IF(_xlfn.ISFORMULA('Bakery Pivots'!T41),_xlfn.FORMULATEXT('Bakery Pivots'!T41),'Bakery Pivots'!T41),"""",""))&gt;LEN(IF(_xlfn.ISFORMULA('#_Bakery Pivots'!T41),_xlfn.FORMULATEXT('#_Bakery Pivots'!T41),'#_Bakery Pivots'!T41))-LEN(SUBSTITUTE(IF(_xlfn.ISFORMULA('#_Bakery Pivots'!T41),_xlfn.FORMULATEXT('#_Bakery Pivots'!T41),'#_Bakery Pivots'!T41),"""","")),TRUE,FALSE),"HardQuoteMsg",IF(LEN(IF(_xlfn.ISFORMULA('Bakery Pivots'!T41),_xlfn.FORMULATEXT('Bakery Pivots'!T41),'Bakery Pivots'!T41))-LEN(SUBSTITUTE(IF(_xlfn.ISFORMULA('Bakery Pivots'!T41),_xlfn.FORMULATEXT('Bakery Pivots'!T41),'Bakery Pivots'!T41),"$",""))&lt;0.5*(LEN(IF(_xlfn.ISFORMULA('#_Bakery Pivots'!T41),_xlfn.FORMULATEXT('#_Bakery Pivots'!T41),'#_Bakery Pivots'!T41))-LEN(SUBSTITUTE(IF(_xlfn.ISFORMULA('#_Bakery Pivots'!T41),_xlfn.FORMULATEXT('#_Bakery Pivots'!T41),'#_Bakery Pivots'!T41),"$",""))),TRUE,FALSE),"MissingAbsMsg",TRUE,"PerfectMsg")</f>
        <v/>
      </c>
    </row>
    <row r="42" spans="2:20" x14ac:dyDescent="0.15">
      <c r="B42" s="171">
        <v>0</v>
      </c>
      <c r="C42" s="170">
        <v>0</v>
      </c>
      <c r="D42" s="170">
        <v>0</v>
      </c>
      <c r="E42" s="170">
        <v>0</v>
      </c>
      <c r="F42" s="170">
        <v>0</v>
      </c>
      <c r="G42" s="258">
        <v>0</v>
      </c>
      <c r="H42" s="259" t="str">
        <f ca="1">_xlfn.IFS(ISBLANK('Bakery Pivots'!H42),"",IF(NOT(ISNA('#_Bakery Pivots'!H42)),IF(ISNA('Bakery Pivots'!H42),TRUE,FALSE),FALSE),"StuNAMsg",IF(AND(ISNA('#_Bakery Pivots'!H42),ISNA('Bakery Pivots'!H42)),TRUE,FALSE),"PerfectMsg",IF(NOT(ISERROR('#_Bakery Pivots'!H42)),IF(ISERROR('Bakery Pivots'!H42),TRUE,FALSE),FALSE),"StuErrorMsg",IF(TYPE('#_Bakery Pivots'!H42)&lt;&gt;TYPE('Bakery Pivots'!H42),TRUE,FALSE),"WrongTypeMsg",IF(_xlfn.ISFORMULA('#_Bakery Pivots'!H42),IF(NOT(_xlfn.ISFORMULA('Bakery Pivots'!H42)),TRUE),FALSE),"MissingFormulaMsg",IF(NOT(AND(ISNUMBER(FIND("[",_xlfn.FORMULATEXT('#_Bakery Pivots'!H42))),ISNUMBER(FIND("!",_xlfn.FORMULATEXT('#_Bakery Pivots'!H42))))),AND(ISNUMBER(FIND("[",_xlfn.FORMULATEXT('Bakery Pivots'!H42))),ISNUMBER(FIND("!",_xlfn.FORMULATEXT('Bakery Pivots'!H42)))),FALSE),"ExternalRefsMsg",IF(ISNUMBER('#_Bakery Pivots'!H42),IF(ABS('#_Bakery Pivots'!H42-'Bakery Pivots'!H42)&gt;0.00001,TRUE,FALSE),IF('#_Bakery Pivots'!H42&lt;&gt;'Bakery Pivots'!H42,TRUE,FALSE)),IF(ISNUMBER('#_Bakery Pivots'!H42),IF('#_Bakery Pivots'!H42&gt;'Bakery Pivots'!H42,"TooLow","TooHigh"),"WrongAnswer"),NOT(_xlfn.ISFORMULA('#_Bakery Pivots'!H42)),"PerfectMsg",IF((LEN(SUBSTITUTE(SUBSTITUTE(SUBSTITUTE(SUBSTITUTE(SUBSTITUTE(SUBSTITUTE(SUBSTITUTE(SUBSTITUTE(SUBSTITUTE(SUBSTITUTE(SUBSTITUTE(SUBSTITUTE(SUBSTITUTE(SUBSTITUTE(SUBSTITUTE(SUBSTITUTE(SUBSTITUTE(SUBSTITUTE(SUBSTITUTE(SUBSTITUTE(SUBSTITUTE(SUBSTITUTE(SUBSTITUTE(IF(_xlfn.ISFORMULA('Bakery Pivots'!H42),_xlfn.FORMULATEXT('Bakery Pivots'!H42),'Bakery Pivots'!H42),"9","#"),"8","#"),"7","#"),"6","#"),"5","#"),"4","#"),"3","#"),"2","#"),"1","#"),"0","#"),"$",""),"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Pivots'!H42),_xlfn.FORMULATEXT('Bakery Pivots'!H42),'Bakery Pivots'!H42),"9","#"),"8","#"),"7","#"),"6","#"),"5","#"),"4","#"),"3","#"),"2","#"),"1","#"),"0","#"),"$",""),"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Pivots'!H42),_xlfn.FORMULATEXT('#_Bakery Pivots'!H42),'#_Bakery Pivots'!H42),"9","#"),"8","#"),"7","#"),"6","#"),"5","#"),"4","#"),"3","#"),"2","#"),"1","#"),"0","#"),"$",""),"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Pivots'!H42),_xlfn.FORMULATEXT('#_Bakery Pivots'!H42),'#_Bakery Pivots'!H42),"9","#"),"8","#"),"7","#"),"6","#"),"5","#"),"4","#"),"3","#"),"2","#"),"1","#"),"0","#"),"$","")," ",""),",","@"),"&gt;","@"),"&lt;","@"),"=","@"),")","@"),"(","@"),"^","@"),"/","@"),"+","@"),"*","@"),"-","@"),"@#","")))/2,TRUE,FALSE),"HardCodeMsg",IF(LEN(IF(_xlfn.ISFORMULA('Bakery Pivots'!H42),_xlfn.FORMULATEXT('Bakery Pivots'!H42),'Bakery Pivots'!H42))-LEN(SUBSTITUTE(IF(_xlfn.ISFORMULA('Bakery Pivots'!H42),_xlfn.FORMULATEXT('Bakery Pivots'!H42),'Bakery Pivots'!H42),"""",""))&gt;LEN(IF(_xlfn.ISFORMULA('#_Bakery Pivots'!H42),_xlfn.FORMULATEXT('#_Bakery Pivots'!H42),'#_Bakery Pivots'!H42))-LEN(SUBSTITUTE(IF(_xlfn.ISFORMULA('#_Bakery Pivots'!H42),_xlfn.FORMULATEXT('#_Bakery Pivots'!H42),'#_Bakery Pivots'!H42),"""","")),TRUE,FALSE),"HardQuoteMsg",IF(LEN(IF(_xlfn.ISFORMULA('Bakery Pivots'!H42),_xlfn.FORMULATEXT('Bakery Pivots'!H42),'Bakery Pivots'!H42))-LEN(SUBSTITUTE(IF(_xlfn.ISFORMULA('Bakery Pivots'!H42),_xlfn.FORMULATEXT('Bakery Pivots'!H42),'Bakery Pivots'!H42),"$",""))&lt;0.5*(LEN(IF(_xlfn.ISFORMULA('#_Bakery Pivots'!H42),_xlfn.FORMULATEXT('#_Bakery Pivots'!H42),'#_Bakery Pivots'!H42))-LEN(SUBSTITUTE(IF(_xlfn.ISFORMULA('#_Bakery Pivots'!H42),_xlfn.FORMULATEXT('#_Bakery Pivots'!H42),'#_Bakery Pivots'!H42),"$",""))),TRUE,FALSE),"MissingAbsMsg",TRUE,"PerfectMsg")</f>
        <v/>
      </c>
      <c r="I42" s="258">
        <v>0</v>
      </c>
      <c r="J42" s="259" t="str">
        <f ca="1">_xlfn.IFS(ISBLANK('Bakery Pivots'!J42),"",IF(NOT(ISNA('#_Bakery Pivots'!J42)),IF(ISNA('Bakery Pivots'!J42),TRUE,FALSE),FALSE),"StuNAMsg",IF(AND(ISNA('#_Bakery Pivots'!J42),ISNA('Bakery Pivots'!J42)),TRUE,FALSE),"PerfectMsg",IF(NOT(ISERROR('#_Bakery Pivots'!J42)),IF(ISERROR('Bakery Pivots'!J42),TRUE,FALSE),FALSE),"StuErrorMsg",IF(TYPE('#_Bakery Pivots'!J42)&lt;&gt;TYPE('Bakery Pivots'!J42),TRUE,FALSE),"WrongTypeMsg",IF(_xlfn.ISFORMULA('#_Bakery Pivots'!J42),IF(NOT(_xlfn.ISFORMULA('Bakery Pivots'!J42)),TRUE),FALSE),"MissingFormulaMsg",IF(NOT(AND(ISNUMBER(FIND("[",_xlfn.FORMULATEXT('#_Bakery Pivots'!J42))),ISNUMBER(FIND("!",_xlfn.FORMULATEXT('#_Bakery Pivots'!J42))))),AND(ISNUMBER(FIND("[",_xlfn.FORMULATEXT('Bakery Pivots'!J42))),ISNUMBER(FIND("!",_xlfn.FORMULATEXT('Bakery Pivots'!J42)))),FALSE),"ExternalRefsMsg",IF(ISNUMBER('#_Bakery Pivots'!J42),IF(ABS('#_Bakery Pivots'!J42-'Bakery Pivots'!J42)&gt;0.00001,TRUE,FALSE),IF('#_Bakery Pivots'!J42&lt;&gt;'Bakery Pivots'!J42,TRUE,FALSE)),IF(ISNUMBER('#_Bakery Pivots'!J42),IF('#_Bakery Pivots'!J42&gt;'Bakery Pivots'!J42,"TooLow","TooHigh"),"WrongAnswer"),NOT(_xlfn.ISFORMULA('#_Bakery Pivots'!J42)),"PerfectMsg",IF((LEN(SUBSTITUTE(SUBSTITUTE(SUBSTITUTE(SUBSTITUTE(SUBSTITUTE(SUBSTITUTE(SUBSTITUTE(SUBSTITUTE(SUBSTITUTE(SUBSTITUTE(SUBSTITUTE(SUBSTITUTE(SUBSTITUTE(SUBSTITUTE(SUBSTITUTE(SUBSTITUTE(SUBSTITUTE(SUBSTITUTE(SUBSTITUTE(SUBSTITUTE(SUBSTITUTE(SUBSTITUTE(SUBSTITUTE(IF(_xlfn.ISFORMULA('Bakery Pivots'!J42),_xlfn.FORMULATEXT('Bakery Pivots'!J42),'Bakery Pivots'!J42),"9","#"),"8","#"),"7","#"),"6","#"),"5","#"),"4","#"),"3","#"),"2","#"),"1","#"),"0","#"),"$",""),"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Pivots'!J42),_xlfn.FORMULATEXT('Bakery Pivots'!J42),'Bakery Pivots'!J42),"9","#"),"8","#"),"7","#"),"6","#"),"5","#"),"4","#"),"3","#"),"2","#"),"1","#"),"0","#"),"$",""),"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Pivots'!J42),_xlfn.FORMULATEXT('#_Bakery Pivots'!J42),'#_Bakery Pivots'!J42),"9","#"),"8","#"),"7","#"),"6","#"),"5","#"),"4","#"),"3","#"),"2","#"),"1","#"),"0","#"),"$",""),"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Pivots'!J42),_xlfn.FORMULATEXT('#_Bakery Pivots'!J42),'#_Bakery Pivots'!J42),"9","#"),"8","#"),"7","#"),"6","#"),"5","#"),"4","#"),"3","#"),"2","#"),"1","#"),"0","#"),"$","")," ",""),",","@"),"&gt;","@"),"&lt;","@"),"=","@"),")","@"),"(","@"),"^","@"),"/","@"),"+","@"),"*","@"),"-","@"),"@#","")))/2,TRUE,FALSE),"HardCodeMsg",IF(LEN(IF(_xlfn.ISFORMULA('Bakery Pivots'!J42),_xlfn.FORMULATEXT('Bakery Pivots'!J42),'Bakery Pivots'!J42))-LEN(SUBSTITUTE(IF(_xlfn.ISFORMULA('Bakery Pivots'!J42),_xlfn.FORMULATEXT('Bakery Pivots'!J42),'Bakery Pivots'!J42),"""",""))&gt;LEN(IF(_xlfn.ISFORMULA('#_Bakery Pivots'!J42),_xlfn.FORMULATEXT('#_Bakery Pivots'!J42),'#_Bakery Pivots'!J42))-LEN(SUBSTITUTE(IF(_xlfn.ISFORMULA('#_Bakery Pivots'!J42),_xlfn.FORMULATEXT('#_Bakery Pivots'!J42),'#_Bakery Pivots'!J42),"""","")),TRUE,FALSE),"HardQuoteMsg",IF(LEN(IF(_xlfn.ISFORMULA('Bakery Pivots'!J42),_xlfn.FORMULATEXT('Bakery Pivots'!J42),'Bakery Pivots'!J42))-LEN(SUBSTITUTE(IF(_xlfn.ISFORMULA('Bakery Pivots'!J42),_xlfn.FORMULATEXT('Bakery Pivots'!J42),'Bakery Pivots'!J42),"$",""))&lt;0.5*(LEN(IF(_xlfn.ISFORMULA('#_Bakery Pivots'!J42),_xlfn.FORMULATEXT('#_Bakery Pivots'!J42),'#_Bakery Pivots'!J42))-LEN(SUBSTITUTE(IF(_xlfn.ISFORMULA('#_Bakery Pivots'!J42),_xlfn.FORMULATEXT('#_Bakery Pivots'!J42),'#_Bakery Pivots'!J42),"$",""))),TRUE,FALSE),"MissingAbsMsg",TRUE,"PerfectMsg")</f>
        <v/>
      </c>
    </row>
    <row r="43" spans="2:20" x14ac:dyDescent="0.15">
      <c r="B43" s="171">
        <v>0</v>
      </c>
      <c r="C43" s="170">
        <v>0</v>
      </c>
      <c r="D43" s="170">
        <v>0</v>
      </c>
      <c r="E43" s="170">
        <v>0</v>
      </c>
      <c r="F43" s="170">
        <v>0</v>
      </c>
      <c r="G43" s="258">
        <v>0</v>
      </c>
      <c r="H43" s="259" t="str">
        <f ca="1">_xlfn.IFS(ISBLANK('Bakery Pivots'!H43),"",IF(NOT(ISNA('#_Bakery Pivots'!H43)),IF(ISNA('Bakery Pivots'!H43),TRUE,FALSE),FALSE),"StuNAMsg",IF(AND(ISNA('#_Bakery Pivots'!H43),ISNA('Bakery Pivots'!H43)),TRUE,FALSE),"PerfectMsg",IF(NOT(ISERROR('#_Bakery Pivots'!H43)),IF(ISERROR('Bakery Pivots'!H43),TRUE,FALSE),FALSE),"StuErrorMsg",IF(TYPE('#_Bakery Pivots'!H43)&lt;&gt;TYPE('Bakery Pivots'!H43),TRUE,FALSE),"WrongTypeMsg",IF(_xlfn.ISFORMULA('#_Bakery Pivots'!H43),IF(NOT(_xlfn.ISFORMULA('Bakery Pivots'!H43)),TRUE),FALSE),"MissingFormulaMsg",IF(NOT(AND(ISNUMBER(FIND("[",_xlfn.FORMULATEXT('#_Bakery Pivots'!H43))),ISNUMBER(FIND("!",_xlfn.FORMULATEXT('#_Bakery Pivots'!H43))))),AND(ISNUMBER(FIND("[",_xlfn.FORMULATEXT('Bakery Pivots'!H43))),ISNUMBER(FIND("!",_xlfn.FORMULATEXT('Bakery Pivots'!H43)))),FALSE),"ExternalRefsMsg",IF(ISNUMBER('#_Bakery Pivots'!H43),IF(ABS('#_Bakery Pivots'!H43-'Bakery Pivots'!H43)&gt;0.00001,TRUE,FALSE),IF('#_Bakery Pivots'!H43&lt;&gt;'Bakery Pivots'!H43,TRUE,FALSE)),IF(ISNUMBER('#_Bakery Pivots'!H43),IF('#_Bakery Pivots'!H43&gt;'Bakery Pivots'!H43,"TooLow","TooHigh"),"WrongAnswer"),NOT(_xlfn.ISFORMULA('#_Bakery Pivots'!H43)),"PerfectMsg",IF((LEN(SUBSTITUTE(SUBSTITUTE(SUBSTITUTE(SUBSTITUTE(SUBSTITUTE(SUBSTITUTE(SUBSTITUTE(SUBSTITUTE(SUBSTITUTE(SUBSTITUTE(SUBSTITUTE(SUBSTITUTE(SUBSTITUTE(SUBSTITUTE(SUBSTITUTE(SUBSTITUTE(SUBSTITUTE(SUBSTITUTE(SUBSTITUTE(SUBSTITUTE(SUBSTITUTE(SUBSTITUTE(SUBSTITUTE(IF(_xlfn.ISFORMULA('Bakery Pivots'!H43),_xlfn.FORMULATEXT('Bakery Pivots'!H43),'Bakery Pivots'!H43),"9","#"),"8","#"),"7","#"),"6","#"),"5","#"),"4","#"),"3","#"),"2","#"),"1","#"),"0","#"),"$",""),"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Pivots'!H43),_xlfn.FORMULATEXT('Bakery Pivots'!H43),'Bakery Pivots'!H43),"9","#"),"8","#"),"7","#"),"6","#"),"5","#"),"4","#"),"3","#"),"2","#"),"1","#"),"0","#"),"$",""),"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Pivots'!H43),_xlfn.FORMULATEXT('#_Bakery Pivots'!H43),'#_Bakery Pivots'!H43),"9","#"),"8","#"),"7","#"),"6","#"),"5","#"),"4","#"),"3","#"),"2","#"),"1","#"),"0","#"),"$",""),"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Pivots'!H43),_xlfn.FORMULATEXT('#_Bakery Pivots'!H43),'#_Bakery Pivots'!H43),"9","#"),"8","#"),"7","#"),"6","#"),"5","#"),"4","#"),"3","#"),"2","#"),"1","#"),"0","#"),"$","")," ",""),",","@"),"&gt;","@"),"&lt;","@"),"=","@"),")","@"),"(","@"),"^","@"),"/","@"),"+","@"),"*","@"),"-","@"),"@#","")))/2,TRUE,FALSE),"HardCodeMsg",IF(LEN(IF(_xlfn.ISFORMULA('Bakery Pivots'!H43),_xlfn.FORMULATEXT('Bakery Pivots'!H43),'Bakery Pivots'!H43))-LEN(SUBSTITUTE(IF(_xlfn.ISFORMULA('Bakery Pivots'!H43),_xlfn.FORMULATEXT('Bakery Pivots'!H43),'Bakery Pivots'!H43),"""",""))&gt;LEN(IF(_xlfn.ISFORMULA('#_Bakery Pivots'!H43),_xlfn.FORMULATEXT('#_Bakery Pivots'!H43),'#_Bakery Pivots'!H43))-LEN(SUBSTITUTE(IF(_xlfn.ISFORMULA('#_Bakery Pivots'!H43),_xlfn.FORMULATEXT('#_Bakery Pivots'!H43),'#_Bakery Pivots'!H43),"""","")),TRUE,FALSE),"HardQuoteMsg",IF(LEN(IF(_xlfn.ISFORMULA('Bakery Pivots'!H43),_xlfn.FORMULATEXT('Bakery Pivots'!H43),'Bakery Pivots'!H43))-LEN(SUBSTITUTE(IF(_xlfn.ISFORMULA('Bakery Pivots'!H43),_xlfn.FORMULATEXT('Bakery Pivots'!H43),'Bakery Pivots'!H43),"$",""))&lt;0.5*(LEN(IF(_xlfn.ISFORMULA('#_Bakery Pivots'!H43),_xlfn.FORMULATEXT('#_Bakery Pivots'!H43),'#_Bakery Pivots'!H43))-LEN(SUBSTITUTE(IF(_xlfn.ISFORMULA('#_Bakery Pivots'!H43),_xlfn.FORMULATEXT('#_Bakery Pivots'!H43),'#_Bakery Pivots'!H43),"$",""))),TRUE,FALSE),"MissingAbsMsg",TRUE,"PerfectMsg")</f>
        <v/>
      </c>
      <c r="I43" s="258">
        <v>0</v>
      </c>
      <c r="J43" s="259" t="str">
        <f ca="1">_xlfn.IFS(ISBLANK('Bakery Pivots'!J43),"",IF(NOT(ISNA('#_Bakery Pivots'!J43)),IF(ISNA('Bakery Pivots'!J43),TRUE,FALSE),FALSE),"StuNAMsg",IF(AND(ISNA('#_Bakery Pivots'!J43),ISNA('Bakery Pivots'!J43)),TRUE,FALSE),"PerfectMsg",IF(NOT(ISERROR('#_Bakery Pivots'!J43)),IF(ISERROR('Bakery Pivots'!J43),TRUE,FALSE),FALSE),"StuErrorMsg",IF(TYPE('#_Bakery Pivots'!J43)&lt;&gt;TYPE('Bakery Pivots'!J43),TRUE,FALSE),"WrongTypeMsg",IF(_xlfn.ISFORMULA('#_Bakery Pivots'!J43),IF(NOT(_xlfn.ISFORMULA('Bakery Pivots'!J43)),TRUE),FALSE),"MissingFormulaMsg",IF(NOT(AND(ISNUMBER(FIND("[",_xlfn.FORMULATEXT('#_Bakery Pivots'!J43))),ISNUMBER(FIND("!",_xlfn.FORMULATEXT('#_Bakery Pivots'!J43))))),AND(ISNUMBER(FIND("[",_xlfn.FORMULATEXT('Bakery Pivots'!J43))),ISNUMBER(FIND("!",_xlfn.FORMULATEXT('Bakery Pivots'!J43)))),FALSE),"ExternalRefsMsg",IF(ISNUMBER('#_Bakery Pivots'!J43),IF(ABS('#_Bakery Pivots'!J43-'Bakery Pivots'!J43)&gt;0.00001,TRUE,FALSE),IF('#_Bakery Pivots'!J43&lt;&gt;'Bakery Pivots'!J43,TRUE,FALSE)),IF(ISNUMBER('#_Bakery Pivots'!J43),IF('#_Bakery Pivots'!J43&gt;'Bakery Pivots'!J43,"TooLow","TooHigh"),"WrongAnswer"),NOT(_xlfn.ISFORMULA('#_Bakery Pivots'!J43)),"PerfectMsg",IF((LEN(SUBSTITUTE(SUBSTITUTE(SUBSTITUTE(SUBSTITUTE(SUBSTITUTE(SUBSTITUTE(SUBSTITUTE(SUBSTITUTE(SUBSTITUTE(SUBSTITUTE(SUBSTITUTE(SUBSTITUTE(SUBSTITUTE(SUBSTITUTE(SUBSTITUTE(SUBSTITUTE(SUBSTITUTE(SUBSTITUTE(SUBSTITUTE(SUBSTITUTE(SUBSTITUTE(SUBSTITUTE(SUBSTITUTE(IF(_xlfn.ISFORMULA('Bakery Pivots'!J43),_xlfn.FORMULATEXT('Bakery Pivots'!J43),'Bakery Pivots'!J43),"9","#"),"8","#"),"7","#"),"6","#"),"5","#"),"4","#"),"3","#"),"2","#"),"1","#"),"0","#"),"$",""),"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Pivots'!J43),_xlfn.FORMULATEXT('Bakery Pivots'!J43),'Bakery Pivots'!J43),"9","#"),"8","#"),"7","#"),"6","#"),"5","#"),"4","#"),"3","#"),"2","#"),"1","#"),"0","#"),"$",""),"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Pivots'!J43),_xlfn.FORMULATEXT('#_Bakery Pivots'!J43),'#_Bakery Pivots'!J43),"9","#"),"8","#"),"7","#"),"6","#"),"5","#"),"4","#"),"3","#"),"2","#"),"1","#"),"0","#"),"$",""),"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Pivots'!J43),_xlfn.FORMULATEXT('#_Bakery Pivots'!J43),'#_Bakery Pivots'!J43),"9","#"),"8","#"),"7","#"),"6","#"),"5","#"),"4","#"),"3","#"),"2","#"),"1","#"),"0","#"),"$","")," ",""),",","@"),"&gt;","@"),"&lt;","@"),"=","@"),")","@"),"(","@"),"^","@"),"/","@"),"+","@"),"*","@"),"-","@"),"@#","")))/2,TRUE,FALSE),"HardCodeMsg",IF(LEN(IF(_xlfn.ISFORMULA('Bakery Pivots'!J43),_xlfn.FORMULATEXT('Bakery Pivots'!J43),'Bakery Pivots'!J43))-LEN(SUBSTITUTE(IF(_xlfn.ISFORMULA('Bakery Pivots'!J43),_xlfn.FORMULATEXT('Bakery Pivots'!J43),'Bakery Pivots'!J43),"""",""))&gt;LEN(IF(_xlfn.ISFORMULA('#_Bakery Pivots'!J43),_xlfn.FORMULATEXT('#_Bakery Pivots'!J43),'#_Bakery Pivots'!J43))-LEN(SUBSTITUTE(IF(_xlfn.ISFORMULA('#_Bakery Pivots'!J43),_xlfn.FORMULATEXT('#_Bakery Pivots'!J43),'#_Bakery Pivots'!J43),"""","")),TRUE,FALSE),"HardQuoteMsg",IF(LEN(IF(_xlfn.ISFORMULA('Bakery Pivots'!J43),_xlfn.FORMULATEXT('Bakery Pivots'!J43),'Bakery Pivots'!J43))-LEN(SUBSTITUTE(IF(_xlfn.ISFORMULA('Bakery Pivots'!J43),_xlfn.FORMULATEXT('Bakery Pivots'!J43),'Bakery Pivots'!J43),"$",""))&lt;0.5*(LEN(IF(_xlfn.ISFORMULA('#_Bakery Pivots'!J43),_xlfn.FORMULATEXT('#_Bakery Pivots'!J43),'#_Bakery Pivots'!J43))-LEN(SUBSTITUTE(IF(_xlfn.ISFORMULA('#_Bakery Pivots'!J43),_xlfn.FORMULATEXT('#_Bakery Pivots'!J43),'#_Bakery Pivots'!J43),"$",""))),TRUE,FALSE),"MissingAbsMsg",TRUE,"PerfectMsg")</f>
        <v/>
      </c>
    </row>
    <row r="44" spans="2:20" x14ac:dyDescent="0.15">
      <c r="B44" s="171">
        <v>0</v>
      </c>
      <c r="C44" s="170">
        <v>0</v>
      </c>
      <c r="D44" s="170">
        <v>0</v>
      </c>
      <c r="E44" s="170">
        <v>0</v>
      </c>
      <c r="F44" s="170">
        <v>0</v>
      </c>
      <c r="G44" s="258">
        <v>0</v>
      </c>
      <c r="H44" s="259" t="str">
        <f ca="1">_xlfn.IFS(ISBLANK('Bakery Pivots'!H44),"",IF(NOT(ISNA('#_Bakery Pivots'!H44)),IF(ISNA('Bakery Pivots'!H44),TRUE,FALSE),FALSE),"StuNAMsg",IF(AND(ISNA('#_Bakery Pivots'!H44),ISNA('Bakery Pivots'!H44)),TRUE,FALSE),"PerfectMsg",IF(NOT(ISERROR('#_Bakery Pivots'!H44)),IF(ISERROR('Bakery Pivots'!H44),TRUE,FALSE),FALSE),"StuErrorMsg",IF(TYPE('#_Bakery Pivots'!H44)&lt;&gt;TYPE('Bakery Pivots'!H44),TRUE,FALSE),"WrongTypeMsg",IF(_xlfn.ISFORMULA('#_Bakery Pivots'!H44),IF(NOT(_xlfn.ISFORMULA('Bakery Pivots'!H44)),TRUE),FALSE),"MissingFormulaMsg",IF(NOT(AND(ISNUMBER(FIND("[",_xlfn.FORMULATEXT('#_Bakery Pivots'!H44))),ISNUMBER(FIND("!",_xlfn.FORMULATEXT('#_Bakery Pivots'!H44))))),AND(ISNUMBER(FIND("[",_xlfn.FORMULATEXT('Bakery Pivots'!H44))),ISNUMBER(FIND("!",_xlfn.FORMULATEXT('Bakery Pivots'!H44)))),FALSE),"ExternalRefsMsg",IF(ISNUMBER('#_Bakery Pivots'!H44),IF(ABS('#_Bakery Pivots'!H44-'Bakery Pivots'!H44)&gt;0.00001,TRUE,FALSE),IF('#_Bakery Pivots'!H44&lt;&gt;'Bakery Pivots'!H44,TRUE,FALSE)),IF(ISNUMBER('#_Bakery Pivots'!H44),IF('#_Bakery Pivots'!H44&gt;'Bakery Pivots'!H44,"TooLow","TooHigh"),"WrongAnswer"),NOT(_xlfn.ISFORMULA('#_Bakery Pivots'!H44)),"PerfectMsg",IF((LEN(SUBSTITUTE(SUBSTITUTE(SUBSTITUTE(SUBSTITUTE(SUBSTITUTE(SUBSTITUTE(SUBSTITUTE(SUBSTITUTE(SUBSTITUTE(SUBSTITUTE(SUBSTITUTE(SUBSTITUTE(SUBSTITUTE(SUBSTITUTE(SUBSTITUTE(SUBSTITUTE(SUBSTITUTE(SUBSTITUTE(SUBSTITUTE(SUBSTITUTE(SUBSTITUTE(SUBSTITUTE(SUBSTITUTE(IF(_xlfn.ISFORMULA('Bakery Pivots'!H44),_xlfn.FORMULATEXT('Bakery Pivots'!H44),'Bakery Pivots'!H44),"9","#"),"8","#"),"7","#"),"6","#"),"5","#"),"4","#"),"3","#"),"2","#"),"1","#"),"0","#"),"$",""),"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Pivots'!H44),_xlfn.FORMULATEXT('Bakery Pivots'!H44),'Bakery Pivots'!H44),"9","#"),"8","#"),"7","#"),"6","#"),"5","#"),"4","#"),"3","#"),"2","#"),"1","#"),"0","#"),"$",""),"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Pivots'!H44),_xlfn.FORMULATEXT('#_Bakery Pivots'!H44),'#_Bakery Pivots'!H44),"9","#"),"8","#"),"7","#"),"6","#"),"5","#"),"4","#"),"3","#"),"2","#"),"1","#"),"0","#"),"$",""),"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Pivots'!H44),_xlfn.FORMULATEXT('#_Bakery Pivots'!H44),'#_Bakery Pivots'!H44),"9","#"),"8","#"),"7","#"),"6","#"),"5","#"),"4","#"),"3","#"),"2","#"),"1","#"),"0","#"),"$","")," ",""),",","@"),"&gt;","@"),"&lt;","@"),"=","@"),")","@"),"(","@"),"^","@"),"/","@"),"+","@"),"*","@"),"-","@"),"@#","")))/2,TRUE,FALSE),"HardCodeMsg",IF(LEN(IF(_xlfn.ISFORMULA('Bakery Pivots'!H44),_xlfn.FORMULATEXT('Bakery Pivots'!H44),'Bakery Pivots'!H44))-LEN(SUBSTITUTE(IF(_xlfn.ISFORMULA('Bakery Pivots'!H44),_xlfn.FORMULATEXT('Bakery Pivots'!H44),'Bakery Pivots'!H44),"""",""))&gt;LEN(IF(_xlfn.ISFORMULA('#_Bakery Pivots'!H44),_xlfn.FORMULATEXT('#_Bakery Pivots'!H44),'#_Bakery Pivots'!H44))-LEN(SUBSTITUTE(IF(_xlfn.ISFORMULA('#_Bakery Pivots'!H44),_xlfn.FORMULATEXT('#_Bakery Pivots'!H44),'#_Bakery Pivots'!H44),"""","")),TRUE,FALSE),"HardQuoteMsg",IF(LEN(IF(_xlfn.ISFORMULA('Bakery Pivots'!H44),_xlfn.FORMULATEXT('Bakery Pivots'!H44),'Bakery Pivots'!H44))-LEN(SUBSTITUTE(IF(_xlfn.ISFORMULA('Bakery Pivots'!H44),_xlfn.FORMULATEXT('Bakery Pivots'!H44),'Bakery Pivots'!H44),"$",""))&lt;0.5*(LEN(IF(_xlfn.ISFORMULA('#_Bakery Pivots'!H44),_xlfn.FORMULATEXT('#_Bakery Pivots'!H44),'#_Bakery Pivots'!H44))-LEN(SUBSTITUTE(IF(_xlfn.ISFORMULA('#_Bakery Pivots'!H44),_xlfn.FORMULATEXT('#_Bakery Pivots'!H44),'#_Bakery Pivots'!H44),"$",""))),TRUE,FALSE),"MissingAbsMsg",TRUE,"PerfectMsg")</f>
        <v/>
      </c>
      <c r="I44" s="258">
        <v>0</v>
      </c>
      <c r="J44" s="259" t="str">
        <f ca="1">_xlfn.IFS(ISBLANK('Bakery Pivots'!J44),"",IF(NOT(ISNA('#_Bakery Pivots'!J44)),IF(ISNA('Bakery Pivots'!J44),TRUE,FALSE),FALSE),"StuNAMsg",IF(AND(ISNA('#_Bakery Pivots'!J44),ISNA('Bakery Pivots'!J44)),TRUE,FALSE),"PerfectMsg",IF(NOT(ISERROR('#_Bakery Pivots'!J44)),IF(ISERROR('Bakery Pivots'!J44),TRUE,FALSE),FALSE),"StuErrorMsg",IF(TYPE('#_Bakery Pivots'!J44)&lt;&gt;TYPE('Bakery Pivots'!J44),TRUE,FALSE),"WrongTypeMsg",IF(_xlfn.ISFORMULA('#_Bakery Pivots'!J44),IF(NOT(_xlfn.ISFORMULA('Bakery Pivots'!J44)),TRUE),FALSE),"MissingFormulaMsg",IF(NOT(AND(ISNUMBER(FIND("[",_xlfn.FORMULATEXT('#_Bakery Pivots'!J44))),ISNUMBER(FIND("!",_xlfn.FORMULATEXT('#_Bakery Pivots'!J44))))),AND(ISNUMBER(FIND("[",_xlfn.FORMULATEXT('Bakery Pivots'!J44))),ISNUMBER(FIND("!",_xlfn.FORMULATEXT('Bakery Pivots'!J44)))),FALSE),"ExternalRefsMsg",IF(ISNUMBER('#_Bakery Pivots'!J44),IF(ABS('#_Bakery Pivots'!J44-'Bakery Pivots'!J44)&gt;0.00001,TRUE,FALSE),IF('#_Bakery Pivots'!J44&lt;&gt;'Bakery Pivots'!J44,TRUE,FALSE)),IF(ISNUMBER('#_Bakery Pivots'!J44),IF('#_Bakery Pivots'!J44&gt;'Bakery Pivots'!J44,"TooLow","TooHigh"),"WrongAnswer"),NOT(_xlfn.ISFORMULA('#_Bakery Pivots'!J44)),"PerfectMsg",IF((LEN(SUBSTITUTE(SUBSTITUTE(SUBSTITUTE(SUBSTITUTE(SUBSTITUTE(SUBSTITUTE(SUBSTITUTE(SUBSTITUTE(SUBSTITUTE(SUBSTITUTE(SUBSTITUTE(SUBSTITUTE(SUBSTITUTE(SUBSTITUTE(SUBSTITUTE(SUBSTITUTE(SUBSTITUTE(SUBSTITUTE(SUBSTITUTE(SUBSTITUTE(SUBSTITUTE(SUBSTITUTE(SUBSTITUTE(IF(_xlfn.ISFORMULA('Bakery Pivots'!J44),_xlfn.FORMULATEXT('Bakery Pivots'!J44),'Bakery Pivots'!J44),"9","#"),"8","#"),"7","#"),"6","#"),"5","#"),"4","#"),"3","#"),"2","#"),"1","#"),"0","#"),"$",""),"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Pivots'!J44),_xlfn.FORMULATEXT('Bakery Pivots'!J44),'Bakery Pivots'!J44),"9","#"),"8","#"),"7","#"),"6","#"),"5","#"),"4","#"),"3","#"),"2","#"),"1","#"),"0","#"),"$",""),"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Pivots'!J44),_xlfn.FORMULATEXT('#_Bakery Pivots'!J44),'#_Bakery Pivots'!J44),"9","#"),"8","#"),"7","#"),"6","#"),"5","#"),"4","#"),"3","#"),"2","#"),"1","#"),"0","#"),"$",""),"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Pivots'!J44),_xlfn.FORMULATEXT('#_Bakery Pivots'!J44),'#_Bakery Pivots'!J44),"9","#"),"8","#"),"7","#"),"6","#"),"5","#"),"4","#"),"3","#"),"2","#"),"1","#"),"0","#"),"$","")," ",""),",","@"),"&gt;","@"),"&lt;","@"),"=","@"),")","@"),"(","@"),"^","@"),"/","@"),"+","@"),"*","@"),"-","@"),"@#","")))/2,TRUE,FALSE),"HardCodeMsg",IF(LEN(IF(_xlfn.ISFORMULA('Bakery Pivots'!J44),_xlfn.FORMULATEXT('Bakery Pivots'!J44),'Bakery Pivots'!J44))-LEN(SUBSTITUTE(IF(_xlfn.ISFORMULA('Bakery Pivots'!J44),_xlfn.FORMULATEXT('Bakery Pivots'!J44),'Bakery Pivots'!J44),"""",""))&gt;LEN(IF(_xlfn.ISFORMULA('#_Bakery Pivots'!J44),_xlfn.FORMULATEXT('#_Bakery Pivots'!J44),'#_Bakery Pivots'!J44))-LEN(SUBSTITUTE(IF(_xlfn.ISFORMULA('#_Bakery Pivots'!J44),_xlfn.FORMULATEXT('#_Bakery Pivots'!J44),'#_Bakery Pivots'!J44),"""","")),TRUE,FALSE),"HardQuoteMsg",IF(LEN(IF(_xlfn.ISFORMULA('Bakery Pivots'!J44),_xlfn.FORMULATEXT('Bakery Pivots'!J44),'Bakery Pivots'!J44))-LEN(SUBSTITUTE(IF(_xlfn.ISFORMULA('Bakery Pivots'!J44),_xlfn.FORMULATEXT('Bakery Pivots'!J44),'Bakery Pivots'!J44),"$",""))&lt;0.5*(LEN(IF(_xlfn.ISFORMULA('#_Bakery Pivots'!J44),_xlfn.FORMULATEXT('#_Bakery Pivots'!J44),'#_Bakery Pivots'!J44))-LEN(SUBSTITUTE(IF(_xlfn.ISFORMULA('#_Bakery Pivots'!J44),_xlfn.FORMULATEXT('#_Bakery Pivots'!J44),'#_Bakery Pivots'!J44),"$",""))),TRUE,FALSE),"MissingAbsMsg",TRUE,"PerfectMsg")</f>
        <v/>
      </c>
    </row>
    <row r="45" spans="2:20" x14ac:dyDescent="0.15">
      <c r="B45" s="171">
        <v>0</v>
      </c>
      <c r="C45" s="170">
        <v>0</v>
      </c>
      <c r="D45" s="170">
        <v>0</v>
      </c>
      <c r="E45" s="170">
        <v>0</v>
      </c>
      <c r="F45" s="170">
        <v>0</v>
      </c>
      <c r="G45" s="258">
        <v>0</v>
      </c>
      <c r="H45" s="259" t="str">
        <f ca="1">_xlfn.IFS(ISBLANK('Bakery Pivots'!H45),"",IF(NOT(ISNA('#_Bakery Pivots'!H45)),IF(ISNA('Bakery Pivots'!H45),TRUE,FALSE),FALSE),"StuNAMsg",IF(AND(ISNA('#_Bakery Pivots'!H45),ISNA('Bakery Pivots'!H45)),TRUE,FALSE),"PerfectMsg",IF(NOT(ISERROR('#_Bakery Pivots'!H45)),IF(ISERROR('Bakery Pivots'!H45),TRUE,FALSE),FALSE),"StuErrorMsg",IF(TYPE('#_Bakery Pivots'!H45)&lt;&gt;TYPE('Bakery Pivots'!H45),TRUE,FALSE),"WrongTypeMsg",IF(_xlfn.ISFORMULA('#_Bakery Pivots'!H45),IF(NOT(_xlfn.ISFORMULA('Bakery Pivots'!H45)),TRUE),FALSE),"MissingFormulaMsg",IF(NOT(AND(ISNUMBER(FIND("[",_xlfn.FORMULATEXT('#_Bakery Pivots'!H45))),ISNUMBER(FIND("!",_xlfn.FORMULATEXT('#_Bakery Pivots'!H45))))),AND(ISNUMBER(FIND("[",_xlfn.FORMULATEXT('Bakery Pivots'!H45))),ISNUMBER(FIND("!",_xlfn.FORMULATEXT('Bakery Pivots'!H45)))),FALSE),"ExternalRefsMsg",IF(ISNUMBER('#_Bakery Pivots'!H45),IF(ABS('#_Bakery Pivots'!H45-'Bakery Pivots'!H45)&gt;0.00001,TRUE,FALSE),IF('#_Bakery Pivots'!H45&lt;&gt;'Bakery Pivots'!H45,TRUE,FALSE)),IF(ISNUMBER('#_Bakery Pivots'!H45),IF('#_Bakery Pivots'!H45&gt;'Bakery Pivots'!H45,"TooLow","TooHigh"),"WrongAnswer"),NOT(_xlfn.ISFORMULA('#_Bakery Pivots'!H45)),"PerfectMsg",IF((LEN(SUBSTITUTE(SUBSTITUTE(SUBSTITUTE(SUBSTITUTE(SUBSTITUTE(SUBSTITUTE(SUBSTITUTE(SUBSTITUTE(SUBSTITUTE(SUBSTITUTE(SUBSTITUTE(SUBSTITUTE(SUBSTITUTE(SUBSTITUTE(SUBSTITUTE(SUBSTITUTE(SUBSTITUTE(SUBSTITUTE(SUBSTITUTE(SUBSTITUTE(SUBSTITUTE(SUBSTITUTE(SUBSTITUTE(IF(_xlfn.ISFORMULA('Bakery Pivots'!H45),_xlfn.FORMULATEXT('Bakery Pivots'!H45),'Bakery Pivots'!H45),"9","#"),"8","#"),"7","#"),"6","#"),"5","#"),"4","#"),"3","#"),"2","#"),"1","#"),"0","#"),"$",""),"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Pivots'!H45),_xlfn.FORMULATEXT('Bakery Pivots'!H45),'Bakery Pivots'!H45),"9","#"),"8","#"),"7","#"),"6","#"),"5","#"),"4","#"),"3","#"),"2","#"),"1","#"),"0","#"),"$",""),"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Pivots'!H45),_xlfn.FORMULATEXT('#_Bakery Pivots'!H45),'#_Bakery Pivots'!H45),"9","#"),"8","#"),"7","#"),"6","#"),"5","#"),"4","#"),"3","#"),"2","#"),"1","#"),"0","#"),"$",""),"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Pivots'!H45),_xlfn.FORMULATEXT('#_Bakery Pivots'!H45),'#_Bakery Pivots'!H45),"9","#"),"8","#"),"7","#"),"6","#"),"5","#"),"4","#"),"3","#"),"2","#"),"1","#"),"0","#"),"$","")," ",""),",","@"),"&gt;","@"),"&lt;","@"),"=","@"),")","@"),"(","@"),"^","@"),"/","@"),"+","@"),"*","@"),"-","@"),"@#","")))/2,TRUE,FALSE),"HardCodeMsg",IF(LEN(IF(_xlfn.ISFORMULA('Bakery Pivots'!H45),_xlfn.FORMULATEXT('Bakery Pivots'!H45),'Bakery Pivots'!H45))-LEN(SUBSTITUTE(IF(_xlfn.ISFORMULA('Bakery Pivots'!H45),_xlfn.FORMULATEXT('Bakery Pivots'!H45),'Bakery Pivots'!H45),"""",""))&gt;LEN(IF(_xlfn.ISFORMULA('#_Bakery Pivots'!H45),_xlfn.FORMULATEXT('#_Bakery Pivots'!H45),'#_Bakery Pivots'!H45))-LEN(SUBSTITUTE(IF(_xlfn.ISFORMULA('#_Bakery Pivots'!H45),_xlfn.FORMULATEXT('#_Bakery Pivots'!H45),'#_Bakery Pivots'!H45),"""","")),TRUE,FALSE),"HardQuoteMsg",IF(LEN(IF(_xlfn.ISFORMULA('Bakery Pivots'!H45),_xlfn.FORMULATEXT('Bakery Pivots'!H45),'Bakery Pivots'!H45))-LEN(SUBSTITUTE(IF(_xlfn.ISFORMULA('Bakery Pivots'!H45),_xlfn.FORMULATEXT('Bakery Pivots'!H45),'Bakery Pivots'!H45),"$",""))&lt;0.5*(LEN(IF(_xlfn.ISFORMULA('#_Bakery Pivots'!H45),_xlfn.FORMULATEXT('#_Bakery Pivots'!H45),'#_Bakery Pivots'!H45))-LEN(SUBSTITUTE(IF(_xlfn.ISFORMULA('#_Bakery Pivots'!H45),_xlfn.FORMULATEXT('#_Bakery Pivots'!H45),'#_Bakery Pivots'!H45),"$",""))),TRUE,FALSE),"MissingAbsMsg",TRUE,"PerfectMsg")</f>
        <v/>
      </c>
      <c r="I45" s="258">
        <v>0</v>
      </c>
      <c r="J45" s="259" t="str">
        <f ca="1">_xlfn.IFS(ISBLANK('Bakery Pivots'!J45),"",IF(NOT(ISNA('#_Bakery Pivots'!J45)),IF(ISNA('Bakery Pivots'!J45),TRUE,FALSE),FALSE),"StuNAMsg",IF(AND(ISNA('#_Bakery Pivots'!J45),ISNA('Bakery Pivots'!J45)),TRUE,FALSE),"PerfectMsg",IF(NOT(ISERROR('#_Bakery Pivots'!J45)),IF(ISERROR('Bakery Pivots'!J45),TRUE,FALSE),FALSE),"StuErrorMsg",IF(TYPE('#_Bakery Pivots'!J45)&lt;&gt;TYPE('Bakery Pivots'!J45),TRUE,FALSE),"WrongTypeMsg",IF(_xlfn.ISFORMULA('#_Bakery Pivots'!J45),IF(NOT(_xlfn.ISFORMULA('Bakery Pivots'!J45)),TRUE),FALSE),"MissingFormulaMsg",IF(NOT(AND(ISNUMBER(FIND("[",_xlfn.FORMULATEXT('#_Bakery Pivots'!J45))),ISNUMBER(FIND("!",_xlfn.FORMULATEXT('#_Bakery Pivots'!J45))))),AND(ISNUMBER(FIND("[",_xlfn.FORMULATEXT('Bakery Pivots'!J45))),ISNUMBER(FIND("!",_xlfn.FORMULATEXT('Bakery Pivots'!J45)))),FALSE),"ExternalRefsMsg",IF(ISNUMBER('#_Bakery Pivots'!J45),IF(ABS('#_Bakery Pivots'!J45-'Bakery Pivots'!J45)&gt;0.00001,TRUE,FALSE),IF('#_Bakery Pivots'!J45&lt;&gt;'Bakery Pivots'!J45,TRUE,FALSE)),IF(ISNUMBER('#_Bakery Pivots'!J45),IF('#_Bakery Pivots'!J45&gt;'Bakery Pivots'!J45,"TooLow","TooHigh"),"WrongAnswer"),NOT(_xlfn.ISFORMULA('#_Bakery Pivots'!J45)),"PerfectMsg",IF((LEN(SUBSTITUTE(SUBSTITUTE(SUBSTITUTE(SUBSTITUTE(SUBSTITUTE(SUBSTITUTE(SUBSTITUTE(SUBSTITUTE(SUBSTITUTE(SUBSTITUTE(SUBSTITUTE(SUBSTITUTE(SUBSTITUTE(SUBSTITUTE(SUBSTITUTE(SUBSTITUTE(SUBSTITUTE(SUBSTITUTE(SUBSTITUTE(SUBSTITUTE(SUBSTITUTE(SUBSTITUTE(SUBSTITUTE(IF(_xlfn.ISFORMULA('Bakery Pivots'!J45),_xlfn.FORMULATEXT('Bakery Pivots'!J45),'Bakery Pivots'!J45),"9","#"),"8","#"),"7","#"),"6","#"),"5","#"),"4","#"),"3","#"),"2","#"),"1","#"),"0","#"),"$",""),"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Pivots'!J45),_xlfn.FORMULATEXT('Bakery Pivots'!J45),'Bakery Pivots'!J45),"9","#"),"8","#"),"7","#"),"6","#"),"5","#"),"4","#"),"3","#"),"2","#"),"1","#"),"0","#"),"$",""),"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Pivots'!J45),_xlfn.FORMULATEXT('#_Bakery Pivots'!J45),'#_Bakery Pivots'!J45),"9","#"),"8","#"),"7","#"),"6","#"),"5","#"),"4","#"),"3","#"),"2","#"),"1","#"),"0","#"),"$",""),"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Pivots'!J45),_xlfn.FORMULATEXT('#_Bakery Pivots'!J45),'#_Bakery Pivots'!J45),"9","#"),"8","#"),"7","#"),"6","#"),"5","#"),"4","#"),"3","#"),"2","#"),"1","#"),"0","#"),"$","")," ",""),",","@"),"&gt;","@"),"&lt;","@"),"=","@"),")","@"),"(","@"),"^","@"),"/","@"),"+","@"),"*","@"),"-","@"),"@#","")))/2,TRUE,FALSE),"HardCodeMsg",IF(LEN(IF(_xlfn.ISFORMULA('Bakery Pivots'!J45),_xlfn.FORMULATEXT('Bakery Pivots'!J45),'Bakery Pivots'!J45))-LEN(SUBSTITUTE(IF(_xlfn.ISFORMULA('Bakery Pivots'!J45),_xlfn.FORMULATEXT('Bakery Pivots'!J45),'Bakery Pivots'!J45),"""",""))&gt;LEN(IF(_xlfn.ISFORMULA('#_Bakery Pivots'!J45),_xlfn.FORMULATEXT('#_Bakery Pivots'!J45),'#_Bakery Pivots'!J45))-LEN(SUBSTITUTE(IF(_xlfn.ISFORMULA('#_Bakery Pivots'!J45),_xlfn.FORMULATEXT('#_Bakery Pivots'!J45),'#_Bakery Pivots'!J45),"""","")),TRUE,FALSE),"HardQuoteMsg",IF(LEN(IF(_xlfn.ISFORMULA('Bakery Pivots'!J45),_xlfn.FORMULATEXT('Bakery Pivots'!J45),'Bakery Pivots'!J45))-LEN(SUBSTITUTE(IF(_xlfn.ISFORMULA('Bakery Pivots'!J45),_xlfn.FORMULATEXT('Bakery Pivots'!J45),'Bakery Pivots'!J45),"$",""))&lt;0.5*(LEN(IF(_xlfn.ISFORMULA('#_Bakery Pivots'!J45),_xlfn.FORMULATEXT('#_Bakery Pivots'!J45),'#_Bakery Pivots'!J45))-LEN(SUBSTITUTE(IF(_xlfn.ISFORMULA('#_Bakery Pivots'!J45),_xlfn.FORMULATEXT('#_Bakery Pivots'!J45),'#_Bakery Pivots'!J45),"$",""))),TRUE,FALSE),"MissingAbsMsg",TRUE,"PerfectMsg")</f>
        <v/>
      </c>
    </row>
    <row r="46" spans="2:20" x14ac:dyDescent="0.15">
      <c r="B46" s="171">
        <v>0</v>
      </c>
      <c r="C46" s="170">
        <v>0</v>
      </c>
      <c r="D46" s="170">
        <v>0</v>
      </c>
      <c r="E46" s="170">
        <v>0</v>
      </c>
      <c r="F46" s="170">
        <v>0</v>
      </c>
      <c r="G46" s="258">
        <v>0</v>
      </c>
      <c r="H46" s="259" t="str">
        <f ca="1">_xlfn.IFS(ISBLANK('Bakery Pivots'!H46),"",IF(NOT(ISNA('#_Bakery Pivots'!H46)),IF(ISNA('Bakery Pivots'!H46),TRUE,FALSE),FALSE),"StuNAMsg",IF(AND(ISNA('#_Bakery Pivots'!H46),ISNA('Bakery Pivots'!H46)),TRUE,FALSE),"PerfectMsg",IF(NOT(ISERROR('#_Bakery Pivots'!H46)),IF(ISERROR('Bakery Pivots'!H46),TRUE,FALSE),FALSE),"StuErrorMsg",IF(TYPE('#_Bakery Pivots'!H46)&lt;&gt;TYPE('Bakery Pivots'!H46),TRUE,FALSE),"WrongTypeMsg",IF(_xlfn.ISFORMULA('#_Bakery Pivots'!H46),IF(NOT(_xlfn.ISFORMULA('Bakery Pivots'!H46)),TRUE),FALSE),"MissingFormulaMsg",IF(NOT(AND(ISNUMBER(FIND("[",_xlfn.FORMULATEXT('#_Bakery Pivots'!H46))),ISNUMBER(FIND("!",_xlfn.FORMULATEXT('#_Bakery Pivots'!H46))))),AND(ISNUMBER(FIND("[",_xlfn.FORMULATEXT('Bakery Pivots'!H46))),ISNUMBER(FIND("!",_xlfn.FORMULATEXT('Bakery Pivots'!H46)))),FALSE),"ExternalRefsMsg",IF(ISNUMBER('#_Bakery Pivots'!H46),IF(ABS('#_Bakery Pivots'!H46-'Bakery Pivots'!H46)&gt;0.00001,TRUE,FALSE),IF('#_Bakery Pivots'!H46&lt;&gt;'Bakery Pivots'!H46,TRUE,FALSE)),IF(ISNUMBER('#_Bakery Pivots'!H46),IF('#_Bakery Pivots'!H46&gt;'Bakery Pivots'!H46,"TooLow","TooHigh"),"WrongAnswer"),NOT(_xlfn.ISFORMULA('#_Bakery Pivots'!H46)),"PerfectMsg",IF((LEN(SUBSTITUTE(SUBSTITUTE(SUBSTITUTE(SUBSTITUTE(SUBSTITUTE(SUBSTITUTE(SUBSTITUTE(SUBSTITUTE(SUBSTITUTE(SUBSTITUTE(SUBSTITUTE(SUBSTITUTE(SUBSTITUTE(SUBSTITUTE(SUBSTITUTE(SUBSTITUTE(SUBSTITUTE(SUBSTITUTE(SUBSTITUTE(SUBSTITUTE(SUBSTITUTE(SUBSTITUTE(SUBSTITUTE(IF(_xlfn.ISFORMULA('Bakery Pivots'!H46),_xlfn.FORMULATEXT('Bakery Pivots'!H46),'Bakery Pivots'!H46),"9","#"),"8","#"),"7","#"),"6","#"),"5","#"),"4","#"),"3","#"),"2","#"),"1","#"),"0","#"),"$",""),"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Pivots'!H46),_xlfn.FORMULATEXT('Bakery Pivots'!H46),'Bakery Pivots'!H46),"9","#"),"8","#"),"7","#"),"6","#"),"5","#"),"4","#"),"3","#"),"2","#"),"1","#"),"0","#"),"$",""),"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Pivots'!H46),_xlfn.FORMULATEXT('#_Bakery Pivots'!H46),'#_Bakery Pivots'!H46),"9","#"),"8","#"),"7","#"),"6","#"),"5","#"),"4","#"),"3","#"),"2","#"),"1","#"),"0","#"),"$",""),"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Pivots'!H46),_xlfn.FORMULATEXT('#_Bakery Pivots'!H46),'#_Bakery Pivots'!H46),"9","#"),"8","#"),"7","#"),"6","#"),"5","#"),"4","#"),"3","#"),"2","#"),"1","#"),"0","#"),"$","")," ",""),",","@"),"&gt;","@"),"&lt;","@"),"=","@"),")","@"),"(","@"),"^","@"),"/","@"),"+","@"),"*","@"),"-","@"),"@#","")))/2,TRUE,FALSE),"HardCodeMsg",IF(LEN(IF(_xlfn.ISFORMULA('Bakery Pivots'!H46),_xlfn.FORMULATEXT('Bakery Pivots'!H46),'Bakery Pivots'!H46))-LEN(SUBSTITUTE(IF(_xlfn.ISFORMULA('Bakery Pivots'!H46),_xlfn.FORMULATEXT('Bakery Pivots'!H46),'Bakery Pivots'!H46),"""",""))&gt;LEN(IF(_xlfn.ISFORMULA('#_Bakery Pivots'!H46),_xlfn.FORMULATEXT('#_Bakery Pivots'!H46),'#_Bakery Pivots'!H46))-LEN(SUBSTITUTE(IF(_xlfn.ISFORMULA('#_Bakery Pivots'!H46),_xlfn.FORMULATEXT('#_Bakery Pivots'!H46),'#_Bakery Pivots'!H46),"""","")),TRUE,FALSE),"HardQuoteMsg",IF(LEN(IF(_xlfn.ISFORMULA('Bakery Pivots'!H46),_xlfn.FORMULATEXT('Bakery Pivots'!H46),'Bakery Pivots'!H46))-LEN(SUBSTITUTE(IF(_xlfn.ISFORMULA('Bakery Pivots'!H46),_xlfn.FORMULATEXT('Bakery Pivots'!H46),'Bakery Pivots'!H46),"$",""))&lt;0.5*(LEN(IF(_xlfn.ISFORMULA('#_Bakery Pivots'!H46),_xlfn.FORMULATEXT('#_Bakery Pivots'!H46),'#_Bakery Pivots'!H46))-LEN(SUBSTITUTE(IF(_xlfn.ISFORMULA('#_Bakery Pivots'!H46),_xlfn.FORMULATEXT('#_Bakery Pivots'!H46),'#_Bakery Pivots'!H46),"$",""))),TRUE,FALSE),"MissingAbsMsg",TRUE,"PerfectMsg")</f>
        <v/>
      </c>
      <c r="I46" s="258">
        <v>0</v>
      </c>
      <c r="J46" s="259" t="str">
        <f ca="1">_xlfn.IFS(ISBLANK('Bakery Pivots'!J46),"",IF(NOT(ISNA('#_Bakery Pivots'!J46)),IF(ISNA('Bakery Pivots'!J46),TRUE,FALSE),FALSE),"StuNAMsg",IF(AND(ISNA('#_Bakery Pivots'!J46),ISNA('Bakery Pivots'!J46)),TRUE,FALSE),"PerfectMsg",IF(NOT(ISERROR('#_Bakery Pivots'!J46)),IF(ISERROR('Bakery Pivots'!J46),TRUE,FALSE),FALSE),"StuErrorMsg",IF(TYPE('#_Bakery Pivots'!J46)&lt;&gt;TYPE('Bakery Pivots'!J46),TRUE,FALSE),"WrongTypeMsg",IF(_xlfn.ISFORMULA('#_Bakery Pivots'!J46),IF(NOT(_xlfn.ISFORMULA('Bakery Pivots'!J46)),TRUE),FALSE),"MissingFormulaMsg",IF(NOT(AND(ISNUMBER(FIND("[",_xlfn.FORMULATEXT('#_Bakery Pivots'!J46))),ISNUMBER(FIND("!",_xlfn.FORMULATEXT('#_Bakery Pivots'!J46))))),AND(ISNUMBER(FIND("[",_xlfn.FORMULATEXT('Bakery Pivots'!J46))),ISNUMBER(FIND("!",_xlfn.FORMULATEXT('Bakery Pivots'!J46)))),FALSE),"ExternalRefsMsg",IF(ISNUMBER('#_Bakery Pivots'!J46),IF(ABS('#_Bakery Pivots'!J46-'Bakery Pivots'!J46)&gt;0.00001,TRUE,FALSE),IF('#_Bakery Pivots'!J46&lt;&gt;'Bakery Pivots'!J46,TRUE,FALSE)),IF(ISNUMBER('#_Bakery Pivots'!J46),IF('#_Bakery Pivots'!J46&gt;'Bakery Pivots'!J46,"TooLow","TooHigh"),"WrongAnswer"),NOT(_xlfn.ISFORMULA('#_Bakery Pivots'!J46)),"PerfectMsg",IF((LEN(SUBSTITUTE(SUBSTITUTE(SUBSTITUTE(SUBSTITUTE(SUBSTITUTE(SUBSTITUTE(SUBSTITUTE(SUBSTITUTE(SUBSTITUTE(SUBSTITUTE(SUBSTITUTE(SUBSTITUTE(SUBSTITUTE(SUBSTITUTE(SUBSTITUTE(SUBSTITUTE(SUBSTITUTE(SUBSTITUTE(SUBSTITUTE(SUBSTITUTE(SUBSTITUTE(SUBSTITUTE(SUBSTITUTE(IF(_xlfn.ISFORMULA('Bakery Pivots'!J46),_xlfn.FORMULATEXT('Bakery Pivots'!J46),'Bakery Pivots'!J46),"9","#"),"8","#"),"7","#"),"6","#"),"5","#"),"4","#"),"3","#"),"2","#"),"1","#"),"0","#"),"$",""),"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Pivots'!J46),_xlfn.FORMULATEXT('Bakery Pivots'!J46),'Bakery Pivots'!J46),"9","#"),"8","#"),"7","#"),"6","#"),"5","#"),"4","#"),"3","#"),"2","#"),"1","#"),"0","#"),"$",""),"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Pivots'!J46),_xlfn.FORMULATEXT('#_Bakery Pivots'!J46),'#_Bakery Pivots'!J46),"9","#"),"8","#"),"7","#"),"6","#"),"5","#"),"4","#"),"3","#"),"2","#"),"1","#"),"0","#"),"$",""),"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Pivots'!J46),_xlfn.FORMULATEXT('#_Bakery Pivots'!J46),'#_Bakery Pivots'!J46),"9","#"),"8","#"),"7","#"),"6","#"),"5","#"),"4","#"),"3","#"),"2","#"),"1","#"),"0","#"),"$","")," ",""),",","@"),"&gt;","@"),"&lt;","@"),"=","@"),")","@"),"(","@"),"^","@"),"/","@"),"+","@"),"*","@"),"-","@"),"@#","")))/2,TRUE,FALSE),"HardCodeMsg",IF(LEN(IF(_xlfn.ISFORMULA('Bakery Pivots'!J46),_xlfn.FORMULATEXT('Bakery Pivots'!J46),'Bakery Pivots'!J46))-LEN(SUBSTITUTE(IF(_xlfn.ISFORMULA('Bakery Pivots'!J46),_xlfn.FORMULATEXT('Bakery Pivots'!J46),'Bakery Pivots'!J46),"""",""))&gt;LEN(IF(_xlfn.ISFORMULA('#_Bakery Pivots'!J46),_xlfn.FORMULATEXT('#_Bakery Pivots'!J46),'#_Bakery Pivots'!J46))-LEN(SUBSTITUTE(IF(_xlfn.ISFORMULA('#_Bakery Pivots'!J46),_xlfn.FORMULATEXT('#_Bakery Pivots'!J46),'#_Bakery Pivots'!J46),"""","")),TRUE,FALSE),"HardQuoteMsg",IF(LEN(IF(_xlfn.ISFORMULA('Bakery Pivots'!J46),_xlfn.FORMULATEXT('Bakery Pivots'!J46),'Bakery Pivots'!J46))-LEN(SUBSTITUTE(IF(_xlfn.ISFORMULA('Bakery Pivots'!J46),_xlfn.FORMULATEXT('Bakery Pivots'!J46),'Bakery Pivots'!J46),"$",""))&lt;0.5*(LEN(IF(_xlfn.ISFORMULA('#_Bakery Pivots'!J46),_xlfn.FORMULATEXT('#_Bakery Pivots'!J46),'#_Bakery Pivots'!J46))-LEN(SUBSTITUTE(IF(_xlfn.ISFORMULA('#_Bakery Pivots'!J46),_xlfn.FORMULATEXT('#_Bakery Pivots'!J46),'#_Bakery Pivots'!J46),"$",""))),TRUE,FALSE),"MissingAbsMsg",TRUE,"PerfectMsg")</f>
        <v/>
      </c>
    </row>
    <row r="47" spans="2:20" x14ac:dyDescent="0.15">
      <c r="B47" s="171">
        <v>0</v>
      </c>
      <c r="C47" s="170">
        <v>0</v>
      </c>
      <c r="D47" s="170">
        <v>0</v>
      </c>
      <c r="E47" s="170">
        <v>0</v>
      </c>
      <c r="F47" s="170">
        <v>0</v>
      </c>
      <c r="G47" s="258">
        <v>0</v>
      </c>
      <c r="H47" s="259" t="str">
        <f ca="1">_xlfn.IFS(ISBLANK('Bakery Pivots'!H47),"",IF(NOT(ISNA('#_Bakery Pivots'!H47)),IF(ISNA('Bakery Pivots'!H47),TRUE,FALSE),FALSE),"StuNAMsg",IF(AND(ISNA('#_Bakery Pivots'!H47),ISNA('Bakery Pivots'!H47)),TRUE,FALSE),"PerfectMsg",IF(NOT(ISERROR('#_Bakery Pivots'!H47)),IF(ISERROR('Bakery Pivots'!H47),TRUE,FALSE),FALSE),"StuErrorMsg",IF(TYPE('#_Bakery Pivots'!H47)&lt;&gt;TYPE('Bakery Pivots'!H47),TRUE,FALSE),"WrongTypeMsg",IF(_xlfn.ISFORMULA('#_Bakery Pivots'!H47),IF(NOT(_xlfn.ISFORMULA('Bakery Pivots'!H47)),TRUE),FALSE),"MissingFormulaMsg",IF(NOT(AND(ISNUMBER(FIND("[",_xlfn.FORMULATEXT('#_Bakery Pivots'!H47))),ISNUMBER(FIND("!",_xlfn.FORMULATEXT('#_Bakery Pivots'!H47))))),AND(ISNUMBER(FIND("[",_xlfn.FORMULATEXT('Bakery Pivots'!H47))),ISNUMBER(FIND("!",_xlfn.FORMULATEXT('Bakery Pivots'!H47)))),FALSE),"ExternalRefsMsg",IF(ISNUMBER('#_Bakery Pivots'!H47),IF(ABS('#_Bakery Pivots'!H47-'Bakery Pivots'!H47)&gt;0.00001,TRUE,FALSE),IF('#_Bakery Pivots'!H47&lt;&gt;'Bakery Pivots'!H47,TRUE,FALSE)),IF(ISNUMBER('#_Bakery Pivots'!H47),IF('#_Bakery Pivots'!H47&gt;'Bakery Pivots'!H47,"TooLow","TooHigh"),"WrongAnswer"),NOT(_xlfn.ISFORMULA('#_Bakery Pivots'!H47)),"PerfectMsg",IF((LEN(SUBSTITUTE(SUBSTITUTE(SUBSTITUTE(SUBSTITUTE(SUBSTITUTE(SUBSTITUTE(SUBSTITUTE(SUBSTITUTE(SUBSTITUTE(SUBSTITUTE(SUBSTITUTE(SUBSTITUTE(SUBSTITUTE(SUBSTITUTE(SUBSTITUTE(SUBSTITUTE(SUBSTITUTE(SUBSTITUTE(SUBSTITUTE(SUBSTITUTE(SUBSTITUTE(SUBSTITUTE(SUBSTITUTE(IF(_xlfn.ISFORMULA('Bakery Pivots'!H47),_xlfn.FORMULATEXT('Bakery Pivots'!H47),'Bakery Pivots'!H47),"9","#"),"8","#"),"7","#"),"6","#"),"5","#"),"4","#"),"3","#"),"2","#"),"1","#"),"0","#"),"$",""),"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Pivots'!H47),_xlfn.FORMULATEXT('Bakery Pivots'!H47),'Bakery Pivots'!H47),"9","#"),"8","#"),"7","#"),"6","#"),"5","#"),"4","#"),"3","#"),"2","#"),"1","#"),"0","#"),"$",""),"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Pivots'!H47),_xlfn.FORMULATEXT('#_Bakery Pivots'!H47),'#_Bakery Pivots'!H47),"9","#"),"8","#"),"7","#"),"6","#"),"5","#"),"4","#"),"3","#"),"2","#"),"1","#"),"0","#"),"$",""),"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Pivots'!H47),_xlfn.FORMULATEXT('#_Bakery Pivots'!H47),'#_Bakery Pivots'!H47),"9","#"),"8","#"),"7","#"),"6","#"),"5","#"),"4","#"),"3","#"),"2","#"),"1","#"),"0","#"),"$","")," ",""),",","@"),"&gt;","@"),"&lt;","@"),"=","@"),")","@"),"(","@"),"^","@"),"/","@"),"+","@"),"*","@"),"-","@"),"@#","")))/2,TRUE,FALSE),"HardCodeMsg",IF(LEN(IF(_xlfn.ISFORMULA('Bakery Pivots'!H47),_xlfn.FORMULATEXT('Bakery Pivots'!H47),'Bakery Pivots'!H47))-LEN(SUBSTITUTE(IF(_xlfn.ISFORMULA('Bakery Pivots'!H47),_xlfn.FORMULATEXT('Bakery Pivots'!H47),'Bakery Pivots'!H47),"""",""))&gt;LEN(IF(_xlfn.ISFORMULA('#_Bakery Pivots'!H47),_xlfn.FORMULATEXT('#_Bakery Pivots'!H47),'#_Bakery Pivots'!H47))-LEN(SUBSTITUTE(IF(_xlfn.ISFORMULA('#_Bakery Pivots'!H47),_xlfn.FORMULATEXT('#_Bakery Pivots'!H47),'#_Bakery Pivots'!H47),"""","")),TRUE,FALSE),"HardQuoteMsg",IF(LEN(IF(_xlfn.ISFORMULA('Bakery Pivots'!H47),_xlfn.FORMULATEXT('Bakery Pivots'!H47),'Bakery Pivots'!H47))-LEN(SUBSTITUTE(IF(_xlfn.ISFORMULA('Bakery Pivots'!H47),_xlfn.FORMULATEXT('Bakery Pivots'!H47),'Bakery Pivots'!H47),"$",""))&lt;0.5*(LEN(IF(_xlfn.ISFORMULA('#_Bakery Pivots'!H47),_xlfn.FORMULATEXT('#_Bakery Pivots'!H47),'#_Bakery Pivots'!H47))-LEN(SUBSTITUTE(IF(_xlfn.ISFORMULA('#_Bakery Pivots'!H47),_xlfn.FORMULATEXT('#_Bakery Pivots'!H47),'#_Bakery Pivots'!H47),"$",""))),TRUE,FALSE),"MissingAbsMsg",TRUE,"PerfectMsg")</f>
        <v/>
      </c>
      <c r="I47" s="258">
        <v>0</v>
      </c>
      <c r="J47" s="259" t="str">
        <f ca="1">_xlfn.IFS(ISBLANK('Bakery Pivots'!J47),"",IF(NOT(ISNA('#_Bakery Pivots'!J47)),IF(ISNA('Bakery Pivots'!J47),TRUE,FALSE),FALSE),"StuNAMsg",IF(AND(ISNA('#_Bakery Pivots'!J47),ISNA('Bakery Pivots'!J47)),TRUE,FALSE),"PerfectMsg",IF(NOT(ISERROR('#_Bakery Pivots'!J47)),IF(ISERROR('Bakery Pivots'!J47),TRUE,FALSE),FALSE),"StuErrorMsg",IF(TYPE('#_Bakery Pivots'!J47)&lt;&gt;TYPE('Bakery Pivots'!J47),TRUE,FALSE),"WrongTypeMsg",IF(_xlfn.ISFORMULA('#_Bakery Pivots'!J47),IF(NOT(_xlfn.ISFORMULA('Bakery Pivots'!J47)),TRUE),FALSE),"MissingFormulaMsg",IF(NOT(AND(ISNUMBER(FIND("[",_xlfn.FORMULATEXT('#_Bakery Pivots'!J47))),ISNUMBER(FIND("!",_xlfn.FORMULATEXT('#_Bakery Pivots'!J47))))),AND(ISNUMBER(FIND("[",_xlfn.FORMULATEXT('Bakery Pivots'!J47))),ISNUMBER(FIND("!",_xlfn.FORMULATEXT('Bakery Pivots'!J47)))),FALSE),"ExternalRefsMsg",IF(ISNUMBER('#_Bakery Pivots'!J47),IF(ABS('#_Bakery Pivots'!J47-'Bakery Pivots'!J47)&gt;0.00001,TRUE,FALSE),IF('#_Bakery Pivots'!J47&lt;&gt;'Bakery Pivots'!J47,TRUE,FALSE)),IF(ISNUMBER('#_Bakery Pivots'!J47),IF('#_Bakery Pivots'!J47&gt;'Bakery Pivots'!J47,"TooLow","TooHigh"),"WrongAnswer"),NOT(_xlfn.ISFORMULA('#_Bakery Pivots'!J47)),"PerfectMsg",IF((LEN(SUBSTITUTE(SUBSTITUTE(SUBSTITUTE(SUBSTITUTE(SUBSTITUTE(SUBSTITUTE(SUBSTITUTE(SUBSTITUTE(SUBSTITUTE(SUBSTITUTE(SUBSTITUTE(SUBSTITUTE(SUBSTITUTE(SUBSTITUTE(SUBSTITUTE(SUBSTITUTE(SUBSTITUTE(SUBSTITUTE(SUBSTITUTE(SUBSTITUTE(SUBSTITUTE(SUBSTITUTE(SUBSTITUTE(IF(_xlfn.ISFORMULA('Bakery Pivots'!J47),_xlfn.FORMULATEXT('Bakery Pivots'!J47),'Bakery Pivots'!J47),"9","#"),"8","#"),"7","#"),"6","#"),"5","#"),"4","#"),"3","#"),"2","#"),"1","#"),"0","#"),"$",""),"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Pivots'!J47),_xlfn.FORMULATEXT('Bakery Pivots'!J47),'Bakery Pivots'!J47),"9","#"),"8","#"),"7","#"),"6","#"),"5","#"),"4","#"),"3","#"),"2","#"),"1","#"),"0","#"),"$",""),"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Pivots'!J47),_xlfn.FORMULATEXT('#_Bakery Pivots'!J47),'#_Bakery Pivots'!J47),"9","#"),"8","#"),"7","#"),"6","#"),"5","#"),"4","#"),"3","#"),"2","#"),"1","#"),"0","#"),"$",""),"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Pivots'!J47),_xlfn.FORMULATEXT('#_Bakery Pivots'!J47),'#_Bakery Pivots'!J47),"9","#"),"8","#"),"7","#"),"6","#"),"5","#"),"4","#"),"3","#"),"2","#"),"1","#"),"0","#"),"$","")," ",""),",","@"),"&gt;","@"),"&lt;","@"),"=","@"),")","@"),"(","@"),"^","@"),"/","@"),"+","@"),"*","@"),"-","@"),"@#","")))/2,TRUE,FALSE),"HardCodeMsg",IF(LEN(IF(_xlfn.ISFORMULA('Bakery Pivots'!J47),_xlfn.FORMULATEXT('Bakery Pivots'!J47),'Bakery Pivots'!J47))-LEN(SUBSTITUTE(IF(_xlfn.ISFORMULA('Bakery Pivots'!J47),_xlfn.FORMULATEXT('Bakery Pivots'!J47),'Bakery Pivots'!J47),"""",""))&gt;LEN(IF(_xlfn.ISFORMULA('#_Bakery Pivots'!J47),_xlfn.FORMULATEXT('#_Bakery Pivots'!J47),'#_Bakery Pivots'!J47))-LEN(SUBSTITUTE(IF(_xlfn.ISFORMULA('#_Bakery Pivots'!J47),_xlfn.FORMULATEXT('#_Bakery Pivots'!J47),'#_Bakery Pivots'!J47),"""","")),TRUE,FALSE),"HardQuoteMsg",IF(LEN(IF(_xlfn.ISFORMULA('Bakery Pivots'!J47),_xlfn.FORMULATEXT('Bakery Pivots'!J47),'Bakery Pivots'!J47))-LEN(SUBSTITUTE(IF(_xlfn.ISFORMULA('Bakery Pivots'!J47),_xlfn.FORMULATEXT('Bakery Pivots'!J47),'Bakery Pivots'!J47),"$",""))&lt;0.5*(LEN(IF(_xlfn.ISFORMULA('#_Bakery Pivots'!J47),_xlfn.FORMULATEXT('#_Bakery Pivots'!J47),'#_Bakery Pivots'!J47))-LEN(SUBSTITUTE(IF(_xlfn.ISFORMULA('#_Bakery Pivots'!J47),_xlfn.FORMULATEXT('#_Bakery Pivots'!J47),'#_Bakery Pivots'!J47),"$",""))),TRUE,FALSE),"MissingAbsMsg",TRUE,"PerfectMsg")</f>
        <v/>
      </c>
    </row>
    <row r="48" spans="2:20" x14ac:dyDescent="0.15">
      <c r="B48" s="171">
        <v>0</v>
      </c>
      <c r="C48" s="170">
        <v>0</v>
      </c>
      <c r="D48" s="170">
        <v>0</v>
      </c>
      <c r="E48" s="170">
        <v>0</v>
      </c>
      <c r="F48" s="170">
        <v>0</v>
      </c>
      <c r="G48" s="260">
        <v>4.59</v>
      </c>
      <c r="H48" s="259" t="str">
        <f ca="1">_xlfn.IFS(ISBLANK('Bakery Pivots'!H48),"",IF(NOT(ISNA('#_Bakery Pivots'!H48)),IF(ISNA('Bakery Pivots'!H48),TRUE,FALSE),FALSE),"StuNAMsg",IF(AND(ISNA('#_Bakery Pivots'!H48),ISNA('Bakery Pivots'!H48)),TRUE,FALSE),"PerfectMsg",IF(NOT(ISERROR('#_Bakery Pivots'!H48)),IF(ISERROR('Bakery Pivots'!H48),TRUE,FALSE),FALSE),"StuErrorMsg",IF(TYPE('#_Bakery Pivots'!H48)&lt;&gt;TYPE('Bakery Pivots'!H48),TRUE,FALSE),"WrongTypeMsg",IF(_xlfn.ISFORMULA('#_Bakery Pivots'!H48),IF(NOT(_xlfn.ISFORMULA('Bakery Pivots'!H48)),TRUE),FALSE),"MissingFormulaMsg",IF(NOT(AND(ISNUMBER(FIND("[",_xlfn.FORMULATEXT('#_Bakery Pivots'!H48))),ISNUMBER(FIND("!",_xlfn.FORMULATEXT('#_Bakery Pivots'!H48))))),AND(ISNUMBER(FIND("[",_xlfn.FORMULATEXT('Bakery Pivots'!H48))),ISNUMBER(FIND("!",_xlfn.FORMULATEXT('Bakery Pivots'!H48)))),FALSE),"ExternalRefsMsg",IF(ISNUMBER('#_Bakery Pivots'!H48),IF(ABS('#_Bakery Pivots'!H48-'Bakery Pivots'!H48)&gt;0.00001,TRUE,FALSE),IF('#_Bakery Pivots'!H48&lt;&gt;'Bakery Pivots'!H48,TRUE,FALSE)),IF(ISNUMBER('#_Bakery Pivots'!H48),IF('#_Bakery Pivots'!H48&gt;'Bakery Pivots'!H48,"TooLow","TooHigh"),"WrongAnswer"),NOT(_xlfn.ISFORMULA('#_Bakery Pivots'!H48)),"PerfectMsg",IF((LEN(SUBSTITUTE(SUBSTITUTE(SUBSTITUTE(SUBSTITUTE(SUBSTITUTE(SUBSTITUTE(SUBSTITUTE(SUBSTITUTE(SUBSTITUTE(SUBSTITUTE(SUBSTITUTE(SUBSTITUTE(SUBSTITUTE(SUBSTITUTE(SUBSTITUTE(SUBSTITUTE(SUBSTITUTE(SUBSTITUTE(SUBSTITUTE(SUBSTITUTE(SUBSTITUTE(SUBSTITUTE(SUBSTITUTE(IF(_xlfn.ISFORMULA('Bakery Pivots'!H48),_xlfn.FORMULATEXT('Bakery Pivots'!H48),'Bakery Pivots'!H48),"9","#"),"8","#"),"7","#"),"6","#"),"5","#"),"4","#"),"3","#"),"2","#"),"1","#"),"0","#"),"$",""),"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Pivots'!H48),_xlfn.FORMULATEXT('Bakery Pivots'!H48),'Bakery Pivots'!H48),"9","#"),"8","#"),"7","#"),"6","#"),"5","#"),"4","#"),"3","#"),"2","#"),"1","#"),"0","#"),"$",""),"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Pivots'!H48),_xlfn.FORMULATEXT('#_Bakery Pivots'!H48),'#_Bakery Pivots'!H48),"9","#"),"8","#"),"7","#"),"6","#"),"5","#"),"4","#"),"3","#"),"2","#"),"1","#"),"0","#"),"$",""),"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Pivots'!H48),_xlfn.FORMULATEXT('#_Bakery Pivots'!H48),'#_Bakery Pivots'!H48),"9","#"),"8","#"),"7","#"),"6","#"),"5","#"),"4","#"),"3","#"),"2","#"),"1","#"),"0","#"),"$","")," ",""),",","@"),"&gt;","@"),"&lt;","@"),"=","@"),")","@"),"(","@"),"^","@"),"/","@"),"+","@"),"*","@"),"-","@"),"@#","")))/2,TRUE,FALSE),"HardCodeMsg",IF(LEN(IF(_xlfn.ISFORMULA('Bakery Pivots'!H48),_xlfn.FORMULATEXT('Bakery Pivots'!H48),'Bakery Pivots'!H48))-LEN(SUBSTITUTE(IF(_xlfn.ISFORMULA('Bakery Pivots'!H48),_xlfn.FORMULATEXT('Bakery Pivots'!H48),'Bakery Pivots'!H48),"""",""))&gt;LEN(IF(_xlfn.ISFORMULA('#_Bakery Pivots'!H48),_xlfn.FORMULATEXT('#_Bakery Pivots'!H48),'#_Bakery Pivots'!H48))-LEN(SUBSTITUTE(IF(_xlfn.ISFORMULA('#_Bakery Pivots'!H48),_xlfn.FORMULATEXT('#_Bakery Pivots'!H48),'#_Bakery Pivots'!H48),"""","")),TRUE,FALSE),"HardQuoteMsg",IF(LEN(IF(_xlfn.ISFORMULA('Bakery Pivots'!H48),_xlfn.FORMULATEXT('Bakery Pivots'!H48),'Bakery Pivots'!H48))-LEN(SUBSTITUTE(IF(_xlfn.ISFORMULA('Bakery Pivots'!H48),_xlfn.FORMULATEXT('Bakery Pivots'!H48),'Bakery Pivots'!H48),"$",""))&lt;0.5*(LEN(IF(_xlfn.ISFORMULA('#_Bakery Pivots'!H48),_xlfn.FORMULATEXT('#_Bakery Pivots'!H48),'#_Bakery Pivots'!H48))-LEN(SUBSTITUTE(IF(_xlfn.ISFORMULA('#_Bakery Pivots'!H48),_xlfn.FORMULATEXT('#_Bakery Pivots'!H48),'#_Bakery Pivots'!H48),"$",""))),TRUE,FALSE),"MissingAbsMsg",TRUE,"PerfectMsg")</f>
        <v/>
      </c>
      <c r="I48" s="260">
        <v>4.16</v>
      </c>
      <c r="J48" s="259" t="str">
        <f ca="1">_xlfn.IFS(ISBLANK('Bakery Pivots'!J48),"",IF(NOT(ISNA('#_Bakery Pivots'!J48)),IF(ISNA('Bakery Pivots'!J48),TRUE,FALSE),FALSE),"StuNAMsg",IF(AND(ISNA('#_Bakery Pivots'!J48),ISNA('Bakery Pivots'!J48)),TRUE,FALSE),"PerfectMsg",IF(NOT(ISERROR('#_Bakery Pivots'!J48)),IF(ISERROR('Bakery Pivots'!J48),TRUE,FALSE),FALSE),"StuErrorMsg",IF(TYPE('#_Bakery Pivots'!J48)&lt;&gt;TYPE('Bakery Pivots'!J48),TRUE,FALSE),"WrongTypeMsg",IF(_xlfn.ISFORMULA('#_Bakery Pivots'!J48),IF(NOT(_xlfn.ISFORMULA('Bakery Pivots'!J48)),TRUE),FALSE),"MissingFormulaMsg",IF(NOT(AND(ISNUMBER(FIND("[",_xlfn.FORMULATEXT('#_Bakery Pivots'!J48))),ISNUMBER(FIND("!",_xlfn.FORMULATEXT('#_Bakery Pivots'!J48))))),AND(ISNUMBER(FIND("[",_xlfn.FORMULATEXT('Bakery Pivots'!J48))),ISNUMBER(FIND("!",_xlfn.FORMULATEXT('Bakery Pivots'!J48)))),FALSE),"ExternalRefsMsg",IF(ISNUMBER('#_Bakery Pivots'!J48),IF(ABS('#_Bakery Pivots'!J48-'Bakery Pivots'!J48)&gt;0.00001,TRUE,FALSE),IF('#_Bakery Pivots'!J48&lt;&gt;'Bakery Pivots'!J48,TRUE,FALSE)),IF(ISNUMBER('#_Bakery Pivots'!J48),IF('#_Bakery Pivots'!J48&gt;'Bakery Pivots'!J48,"TooLow","TooHigh"),"WrongAnswer"),NOT(_xlfn.ISFORMULA('#_Bakery Pivots'!J48)),"PerfectMsg",IF((LEN(SUBSTITUTE(SUBSTITUTE(SUBSTITUTE(SUBSTITUTE(SUBSTITUTE(SUBSTITUTE(SUBSTITUTE(SUBSTITUTE(SUBSTITUTE(SUBSTITUTE(SUBSTITUTE(SUBSTITUTE(SUBSTITUTE(SUBSTITUTE(SUBSTITUTE(SUBSTITUTE(SUBSTITUTE(SUBSTITUTE(SUBSTITUTE(SUBSTITUTE(SUBSTITUTE(SUBSTITUTE(SUBSTITUTE(IF(_xlfn.ISFORMULA('Bakery Pivots'!J48),_xlfn.FORMULATEXT('Bakery Pivots'!J48),'Bakery Pivots'!J48),"9","#"),"8","#"),"7","#"),"6","#"),"5","#"),"4","#"),"3","#"),"2","#"),"1","#"),"0","#"),"$",""),"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Pivots'!J48),_xlfn.FORMULATEXT('Bakery Pivots'!J48),'Bakery Pivots'!J48),"9","#"),"8","#"),"7","#"),"6","#"),"5","#"),"4","#"),"3","#"),"2","#"),"1","#"),"0","#"),"$",""),"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Pivots'!J48),_xlfn.FORMULATEXT('#_Bakery Pivots'!J48),'#_Bakery Pivots'!J48),"9","#"),"8","#"),"7","#"),"6","#"),"5","#"),"4","#"),"3","#"),"2","#"),"1","#"),"0","#"),"$",""),"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Pivots'!J48),_xlfn.FORMULATEXT('#_Bakery Pivots'!J48),'#_Bakery Pivots'!J48),"9","#"),"8","#"),"7","#"),"6","#"),"5","#"),"4","#"),"3","#"),"2","#"),"1","#"),"0","#"),"$","")," ",""),",","@"),"&gt;","@"),"&lt;","@"),"=","@"),")","@"),"(","@"),"^","@"),"/","@"),"+","@"),"*","@"),"-","@"),"@#","")))/2,TRUE,FALSE),"HardCodeMsg",IF(LEN(IF(_xlfn.ISFORMULA('Bakery Pivots'!J48),_xlfn.FORMULATEXT('Bakery Pivots'!J48),'Bakery Pivots'!J48))-LEN(SUBSTITUTE(IF(_xlfn.ISFORMULA('Bakery Pivots'!J48),_xlfn.FORMULATEXT('Bakery Pivots'!J48),'Bakery Pivots'!J48),"""",""))&gt;LEN(IF(_xlfn.ISFORMULA('#_Bakery Pivots'!J48),_xlfn.FORMULATEXT('#_Bakery Pivots'!J48),'#_Bakery Pivots'!J48))-LEN(SUBSTITUTE(IF(_xlfn.ISFORMULA('#_Bakery Pivots'!J48),_xlfn.FORMULATEXT('#_Bakery Pivots'!J48),'#_Bakery Pivots'!J48),"""","")),TRUE,FALSE),"HardQuoteMsg",IF(LEN(IF(_xlfn.ISFORMULA('Bakery Pivots'!J48),_xlfn.FORMULATEXT('Bakery Pivots'!J48),'Bakery Pivots'!J48))-LEN(SUBSTITUTE(IF(_xlfn.ISFORMULA('Bakery Pivots'!J48),_xlfn.FORMULATEXT('Bakery Pivots'!J48),'Bakery Pivots'!J48),"$",""))&lt;0.5*(LEN(IF(_xlfn.ISFORMULA('#_Bakery Pivots'!J48),_xlfn.FORMULATEXT('#_Bakery Pivots'!J48),'#_Bakery Pivots'!J48))-LEN(SUBSTITUTE(IF(_xlfn.ISFORMULA('#_Bakery Pivots'!J48),_xlfn.FORMULATEXT('#_Bakery Pivots'!J48),'#_Bakery Pivots'!J48),"$",""))),TRUE,FALSE),"MissingAbsMsg",TRUE,"PerfectMsg")</f>
        <v/>
      </c>
    </row>
    <row r="49" spans="2:10" x14ac:dyDescent="0.15">
      <c r="B49" s="171">
        <v>0</v>
      </c>
      <c r="C49" s="170">
        <v>0</v>
      </c>
      <c r="D49" s="170">
        <v>0</v>
      </c>
      <c r="E49" s="170">
        <v>0</v>
      </c>
      <c r="F49" s="170">
        <v>0</v>
      </c>
      <c r="G49" s="258">
        <v>0</v>
      </c>
      <c r="H49" s="259" t="str">
        <f ca="1">_xlfn.IFS(ISBLANK('Bakery Pivots'!H49),"",IF(NOT(ISNA('#_Bakery Pivots'!H49)),IF(ISNA('Bakery Pivots'!H49),TRUE,FALSE),FALSE),"StuNAMsg",IF(AND(ISNA('#_Bakery Pivots'!H49),ISNA('Bakery Pivots'!H49)),TRUE,FALSE),"PerfectMsg",IF(NOT(ISERROR('#_Bakery Pivots'!H49)),IF(ISERROR('Bakery Pivots'!H49),TRUE,FALSE),FALSE),"StuErrorMsg",IF(TYPE('#_Bakery Pivots'!H49)&lt;&gt;TYPE('Bakery Pivots'!H49),TRUE,FALSE),"WrongTypeMsg",IF(_xlfn.ISFORMULA('#_Bakery Pivots'!H49),IF(NOT(_xlfn.ISFORMULA('Bakery Pivots'!H49)),TRUE),FALSE),"MissingFormulaMsg",IF(NOT(AND(ISNUMBER(FIND("[",_xlfn.FORMULATEXT('#_Bakery Pivots'!H49))),ISNUMBER(FIND("!",_xlfn.FORMULATEXT('#_Bakery Pivots'!H49))))),AND(ISNUMBER(FIND("[",_xlfn.FORMULATEXT('Bakery Pivots'!H49))),ISNUMBER(FIND("!",_xlfn.FORMULATEXT('Bakery Pivots'!H49)))),FALSE),"ExternalRefsMsg",IF(ISNUMBER('#_Bakery Pivots'!H49),IF(ABS('#_Bakery Pivots'!H49-'Bakery Pivots'!H49)&gt;0.00001,TRUE,FALSE),IF('#_Bakery Pivots'!H49&lt;&gt;'Bakery Pivots'!H49,TRUE,FALSE)),IF(ISNUMBER('#_Bakery Pivots'!H49),IF('#_Bakery Pivots'!H49&gt;'Bakery Pivots'!H49,"TooLow","TooHigh"),"WrongAnswer"),NOT(_xlfn.ISFORMULA('#_Bakery Pivots'!H49)),"PerfectMsg",IF((LEN(SUBSTITUTE(SUBSTITUTE(SUBSTITUTE(SUBSTITUTE(SUBSTITUTE(SUBSTITUTE(SUBSTITUTE(SUBSTITUTE(SUBSTITUTE(SUBSTITUTE(SUBSTITUTE(SUBSTITUTE(SUBSTITUTE(SUBSTITUTE(SUBSTITUTE(SUBSTITUTE(SUBSTITUTE(SUBSTITUTE(SUBSTITUTE(SUBSTITUTE(SUBSTITUTE(SUBSTITUTE(SUBSTITUTE(IF(_xlfn.ISFORMULA('Bakery Pivots'!H49),_xlfn.FORMULATEXT('Bakery Pivots'!H49),'Bakery Pivots'!H49),"9","#"),"8","#"),"7","#"),"6","#"),"5","#"),"4","#"),"3","#"),"2","#"),"1","#"),"0","#"),"$",""),"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Pivots'!H49),_xlfn.FORMULATEXT('Bakery Pivots'!H49),'Bakery Pivots'!H49),"9","#"),"8","#"),"7","#"),"6","#"),"5","#"),"4","#"),"3","#"),"2","#"),"1","#"),"0","#"),"$",""),"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Pivots'!H49),_xlfn.FORMULATEXT('#_Bakery Pivots'!H49),'#_Bakery Pivots'!H49),"9","#"),"8","#"),"7","#"),"6","#"),"5","#"),"4","#"),"3","#"),"2","#"),"1","#"),"0","#"),"$",""),"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Pivots'!H49),_xlfn.FORMULATEXT('#_Bakery Pivots'!H49),'#_Bakery Pivots'!H49),"9","#"),"8","#"),"7","#"),"6","#"),"5","#"),"4","#"),"3","#"),"2","#"),"1","#"),"0","#"),"$","")," ",""),",","@"),"&gt;","@"),"&lt;","@"),"=","@"),")","@"),"(","@"),"^","@"),"/","@"),"+","@"),"*","@"),"-","@"),"@#","")))/2,TRUE,FALSE),"HardCodeMsg",IF(LEN(IF(_xlfn.ISFORMULA('Bakery Pivots'!H49),_xlfn.FORMULATEXT('Bakery Pivots'!H49),'Bakery Pivots'!H49))-LEN(SUBSTITUTE(IF(_xlfn.ISFORMULA('Bakery Pivots'!H49),_xlfn.FORMULATEXT('Bakery Pivots'!H49),'Bakery Pivots'!H49),"""",""))&gt;LEN(IF(_xlfn.ISFORMULA('#_Bakery Pivots'!H49),_xlfn.FORMULATEXT('#_Bakery Pivots'!H49),'#_Bakery Pivots'!H49))-LEN(SUBSTITUTE(IF(_xlfn.ISFORMULA('#_Bakery Pivots'!H49),_xlfn.FORMULATEXT('#_Bakery Pivots'!H49),'#_Bakery Pivots'!H49),"""","")),TRUE,FALSE),"HardQuoteMsg",IF(LEN(IF(_xlfn.ISFORMULA('Bakery Pivots'!H49),_xlfn.FORMULATEXT('Bakery Pivots'!H49),'Bakery Pivots'!H49))-LEN(SUBSTITUTE(IF(_xlfn.ISFORMULA('Bakery Pivots'!H49),_xlfn.FORMULATEXT('Bakery Pivots'!H49),'Bakery Pivots'!H49),"$",""))&lt;0.5*(LEN(IF(_xlfn.ISFORMULA('#_Bakery Pivots'!H49),_xlfn.FORMULATEXT('#_Bakery Pivots'!H49),'#_Bakery Pivots'!H49))-LEN(SUBSTITUTE(IF(_xlfn.ISFORMULA('#_Bakery Pivots'!H49),_xlfn.FORMULATEXT('#_Bakery Pivots'!H49),'#_Bakery Pivots'!H49),"$",""))),TRUE,FALSE),"MissingAbsMsg",TRUE,"PerfectMsg")</f>
        <v/>
      </c>
      <c r="I49" s="258">
        <v>0</v>
      </c>
      <c r="J49" s="259" t="str">
        <f ca="1">_xlfn.IFS(ISBLANK('Bakery Pivots'!J49),"",IF(NOT(ISNA('#_Bakery Pivots'!J49)),IF(ISNA('Bakery Pivots'!J49),TRUE,FALSE),FALSE),"StuNAMsg",IF(AND(ISNA('#_Bakery Pivots'!J49),ISNA('Bakery Pivots'!J49)),TRUE,FALSE),"PerfectMsg",IF(NOT(ISERROR('#_Bakery Pivots'!J49)),IF(ISERROR('Bakery Pivots'!J49),TRUE,FALSE),FALSE),"StuErrorMsg",IF(TYPE('#_Bakery Pivots'!J49)&lt;&gt;TYPE('Bakery Pivots'!J49),TRUE,FALSE),"WrongTypeMsg",IF(_xlfn.ISFORMULA('#_Bakery Pivots'!J49),IF(NOT(_xlfn.ISFORMULA('Bakery Pivots'!J49)),TRUE),FALSE),"MissingFormulaMsg",IF(NOT(AND(ISNUMBER(FIND("[",_xlfn.FORMULATEXT('#_Bakery Pivots'!J49))),ISNUMBER(FIND("!",_xlfn.FORMULATEXT('#_Bakery Pivots'!J49))))),AND(ISNUMBER(FIND("[",_xlfn.FORMULATEXT('Bakery Pivots'!J49))),ISNUMBER(FIND("!",_xlfn.FORMULATEXT('Bakery Pivots'!J49)))),FALSE),"ExternalRefsMsg",IF(ISNUMBER('#_Bakery Pivots'!J49),IF(ABS('#_Bakery Pivots'!J49-'Bakery Pivots'!J49)&gt;0.00001,TRUE,FALSE),IF('#_Bakery Pivots'!J49&lt;&gt;'Bakery Pivots'!J49,TRUE,FALSE)),IF(ISNUMBER('#_Bakery Pivots'!J49),IF('#_Bakery Pivots'!J49&gt;'Bakery Pivots'!J49,"TooLow","TooHigh"),"WrongAnswer"),NOT(_xlfn.ISFORMULA('#_Bakery Pivots'!J49)),"PerfectMsg",IF((LEN(SUBSTITUTE(SUBSTITUTE(SUBSTITUTE(SUBSTITUTE(SUBSTITUTE(SUBSTITUTE(SUBSTITUTE(SUBSTITUTE(SUBSTITUTE(SUBSTITUTE(SUBSTITUTE(SUBSTITUTE(SUBSTITUTE(SUBSTITUTE(SUBSTITUTE(SUBSTITUTE(SUBSTITUTE(SUBSTITUTE(SUBSTITUTE(SUBSTITUTE(SUBSTITUTE(SUBSTITUTE(SUBSTITUTE(IF(_xlfn.ISFORMULA('Bakery Pivots'!J49),_xlfn.FORMULATEXT('Bakery Pivots'!J49),'Bakery Pivots'!J49),"9","#"),"8","#"),"7","#"),"6","#"),"5","#"),"4","#"),"3","#"),"2","#"),"1","#"),"0","#"),"$",""),"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Pivots'!J49),_xlfn.FORMULATEXT('Bakery Pivots'!J49),'Bakery Pivots'!J49),"9","#"),"8","#"),"7","#"),"6","#"),"5","#"),"4","#"),"3","#"),"2","#"),"1","#"),"0","#"),"$",""),"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Pivots'!J49),_xlfn.FORMULATEXT('#_Bakery Pivots'!J49),'#_Bakery Pivots'!J49),"9","#"),"8","#"),"7","#"),"6","#"),"5","#"),"4","#"),"3","#"),"2","#"),"1","#"),"0","#"),"$",""),"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Pivots'!J49),_xlfn.FORMULATEXT('#_Bakery Pivots'!J49),'#_Bakery Pivots'!J49),"9","#"),"8","#"),"7","#"),"6","#"),"5","#"),"4","#"),"3","#"),"2","#"),"1","#"),"0","#"),"$","")," ",""),",","@"),"&gt;","@"),"&lt;","@"),"=","@"),")","@"),"(","@"),"^","@"),"/","@"),"+","@"),"*","@"),"-","@"),"@#","")))/2,TRUE,FALSE),"HardCodeMsg",IF(LEN(IF(_xlfn.ISFORMULA('Bakery Pivots'!J49),_xlfn.FORMULATEXT('Bakery Pivots'!J49),'Bakery Pivots'!J49))-LEN(SUBSTITUTE(IF(_xlfn.ISFORMULA('Bakery Pivots'!J49),_xlfn.FORMULATEXT('Bakery Pivots'!J49),'Bakery Pivots'!J49),"""",""))&gt;LEN(IF(_xlfn.ISFORMULA('#_Bakery Pivots'!J49),_xlfn.FORMULATEXT('#_Bakery Pivots'!J49),'#_Bakery Pivots'!J49))-LEN(SUBSTITUTE(IF(_xlfn.ISFORMULA('#_Bakery Pivots'!J49),_xlfn.FORMULATEXT('#_Bakery Pivots'!J49),'#_Bakery Pivots'!J49),"""","")),TRUE,FALSE),"HardQuoteMsg",IF(LEN(IF(_xlfn.ISFORMULA('Bakery Pivots'!J49),_xlfn.FORMULATEXT('Bakery Pivots'!J49),'Bakery Pivots'!J49))-LEN(SUBSTITUTE(IF(_xlfn.ISFORMULA('Bakery Pivots'!J49),_xlfn.FORMULATEXT('Bakery Pivots'!J49),'Bakery Pivots'!J49),"$",""))&lt;0.5*(LEN(IF(_xlfn.ISFORMULA('#_Bakery Pivots'!J49),_xlfn.FORMULATEXT('#_Bakery Pivots'!J49),'#_Bakery Pivots'!J49))-LEN(SUBSTITUTE(IF(_xlfn.ISFORMULA('#_Bakery Pivots'!J49),_xlfn.FORMULATEXT('#_Bakery Pivots'!J49),'#_Bakery Pivots'!J49),"$",""))),TRUE,FALSE),"MissingAbsMsg",TRUE,"PerfectMsg")</f>
        <v/>
      </c>
    </row>
    <row r="50" spans="2:10" x14ac:dyDescent="0.15">
      <c r="B50" s="171">
        <v>0</v>
      </c>
      <c r="C50" s="170">
        <v>0</v>
      </c>
      <c r="D50" s="170">
        <v>0</v>
      </c>
      <c r="E50" s="170">
        <v>0</v>
      </c>
      <c r="F50" s="170">
        <v>0</v>
      </c>
      <c r="G50" s="258">
        <v>0</v>
      </c>
      <c r="H50" s="259" t="str">
        <f ca="1">_xlfn.IFS(ISBLANK('Bakery Pivots'!H50),"",IF(NOT(ISNA('#_Bakery Pivots'!H50)),IF(ISNA('Bakery Pivots'!H50),TRUE,FALSE),FALSE),"StuNAMsg",IF(AND(ISNA('#_Bakery Pivots'!H50),ISNA('Bakery Pivots'!H50)),TRUE,FALSE),"PerfectMsg",IF(NOT(ISERROR('#_Bakery Pivots'!H50)),IF(ISERROR('Bakery Pivots'!H50),TRUE,FALSE),FALSE),"StuErrorMsg",IF(TYPE('#_Bakery Pivots'!H50)&lt;&gt;TYPE('Bakery Pivots'!H50),TRUE,FALSE),"WrongTypeMsg",IF(_xlfn.ISFORMULA('#_Bakery Pivots'!H50),IF(NOT(_xlfn.ISFORMULA('Bakery Pivots'!H50)),TRUE),FALSE),"MissingFormulaMsg",IF(NOT(AND(ISNUMBER(FIND("[",_xlfn.FORMULATEXT('#_Bakery Pivots'!H50))),ISNUMBER(FIND("!",_xlfn.FORMULATEXT('#_Bakery Pivots'!H50))))),AND(ISNUMBER(FIND("[",_xlfn.FORMULATEXT('Bakery Pivots'!H50))),ISNUMBER(FIND("!",_xlfn.FORMULATEXT('Bakery Pivots'!H50)))),FALSE),"ExternalRefsMsg",IF(ISNUMBER('#_Bakery Pivots'!H50),IF(ABS('#_Bakery Pivots'!H50-'Bakery Pivots'!H50)&gt;0.00001,TRUE,FALSE),IF('#_Bakery Pivots'!H50&lt;&gt;'Bakery Pivots'!H50,TRUE,FALSE)),IF(ISNUMBER('#_Bakery Pivots'!H50),IF('#_Bakery Pivots'!H50&gt;'Bakery Pivots'!H50,"TooLow","TooHigh"),"WrongAnswer"),NOT(_xlfn.ISFORMULA('#_Bakery Pivots'!H50)),"PerfectMsg",IF((LEN(SUBSTITUTE(SUBSTITUTE(SUBSTITUTE(SUBSTITUTE(SUBSTITUTE(SUBSTITUTE(SUBSTITUTE(SUBSTITUTE(SUBSTITUTE(SUBSTITUTE(SUBSTITUTE(SUBSTITUTE(SUBSTITUTE(SUBSTITUTE(SUBSTITUTE(SUBSTITUTE(SUBSTITUTE(SUBSTITUTE(SUBSTITUTE(SUBSTITUTE(SUBSTITUTE(SUBSTITUTE(SUBSTITUTE(IF(_xlfn.ISFORMULA('Bakery Pivots'!H50),_xlfn.FORMULATEXT('Bakery Pivots'!H50),'Bakery Pivots'!H50),"9","#"),"8","#"),"7","#"),"6","#"),"5","#"),"4","#"),"3","#"),"2","#"),"1","#"),"0","#"),"$",""),"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Pivots'!H50),_xlfn.FORMULATEXT('Bakery Pivots'!H50),'Bakery Pivots'!H50),"9","#"),"8","#"),"7","#"),"6","#"),"5","#"),"4","#"),"3","#"),"2","#"),"1","#"),"0","#"),"$",""),"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Pivots'!H50),_xlfn.FORMULATEXT('#_Bakery Pivots'!H50),'#_Bakery Pivots'!H50),"9","#"),"8","#"),"7","#"),"6","#"),"5","#"),"4","#"),"3","#"),"2","#"),"1","#"),"0","#"),"$",""),"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Pivots'!H50),_xlfn.FORMULATEXT('#_Bakery Pivots'!H50),'#_Bakery Pivots'!H50),"9","#"),"8","#"),"7","#"),"6","#"),"5","#"),"4","#"),"3","#"),"2","#"),"1","#"),"0","#"),"$","")," ",""),",","@"),"&gt;","@"),"&lt;","@"),"=","@"),")","@"),"(","@"),"^","@"),"/","@"),"+","@"),"*","@"),"-","@"),"@#","")))/2,TRUE,FALSE),"HardCodeMsg",IF(LEN(IF(_xlfn.ISFORMULA('Bakery Pivots'!H50),_xlfn.FORMULATEXT('Bakery Pivots'!H50),'Bakery Pivots'!H50))-LEN(SUBSTITUTE(IF(_xlfn.ISFORMULA('Bakery Pivots'!H50),_xlfn.FORMULATEXT('Bakery Pivots'!H50),'Bakery Pivots'!H50),"""",""))&gt;LEN(IF(_xlfn.ISFORMULA('#_Bakery Pivots'!H50),_xlfn.FORMULATEXT('#_Bakery Pivots'!H50),'#_Bakery Pivots'!H50))-LEN(SUBSTITUTE(IF(_xlfn.ISFORMULA('#_Bakery Pivots'!H50),_xlfn.FORMULATEXT('#_Bakery Pivots'!H50),'#_Bakery Pivots'!H50),"""","")),TRUE,FALSE),"HardQuoteMsg",IF(LEN(IF(_xlfn.ISFORMULA('Bakery Pivots'!H50),_xlfn.FORMULATEXT('Bakery Pivots'!H50),'Bakery Pivots'!H50))-LEN(SUBSTITUTE(IF(_xlfn.ISFORMULA('Bakery Pivots'!H50),_xlfn.FORMULATEXT('Bakery Pivots'!H50),'Bakery Pivots'!H50),"$",""))&lt;0.5*(LEN(IF(_xlfn.ISFORMULA('#_Bakery Pivots'!H50),_xlfn.FORMULATEXT('#_Bakery Pivots'!H50),'#_Bakery Pivots'!H50))-LEN(SUBSTITUTE(IF(_xlfn.ISFORMULA('#_Bakery Pivots'!H50),_xlfn.FORMULATEXT('#_Bakery Pivots'!H50),'#_Bakery Pivots'!H50),"$",""))),TRUE,FALSE),"MissingAbsMsg",TRUE,"PerfectMsg")</f>
        <v/>
      </c>
      <c r="I50" s="258">
        <v>0</v>
      </c>
      <c r="J50" s="259" t="str">
        <f ca="1">_xlfn.IFS(ISBLANK('Bakery Pivots'!J50),"",IF(NOT(ISNA('#_Bakery Pivots'!J50)),IF(ISNA('Bakery Pivots'!J50),TRUE,FALSE),FALSE),"StuNAMsg",IF(AND(ISNA('#_Bakery Pivots'!J50),ISNA('Bakery Pivots'!J50)),TRUE,FALSE),"PerfectMsg",IF(NOT(ISERROR('#_Bakery Pivots'!J50)),IF(ISERROR('Bakery Pivots'!J50),TRUE,FALSE),FALSE),"StuErrorMsg",IF(TYPE('#_Bakery Pivots'!J50)&lt;&gt;TYPE('Bakery Pivots'!J50),TRUE,FALSE),"WrongTypeMsg",IF(_xlfn.ISFORMULA('#_Bakery Pivots'!J50),IF(NOT(_xlfn.ISFORMULA('Bakery Pivots'!J50)),TRUE),FALSE),"MissingFormulaMsg",IF(NOT(AND(ISNUMBER(FIND("[",_xlfn.FORMULATEXT('#_Bakery Pivots'!J50))),ISNUMBER(FIND("!",_xlfn.FORMULATEXT('#_Bakery Pivots'!J50))))),AND(ISNUMBER(FIND("[",_xlfn.FORMULATEXT('Bakery Pivots'!J50))),ISNUMBER(FIND("!",_xlfn.FORMULATEXT('Bakery Pivots'!J50)))),FALSE),"ExternalRefsMsg",IF(ISNUMBER('#_Bakery Pivots'!J50),IF(ABS('#_Bakery Pivots'!J50-'Bakery Pivots'!J50)&gt;0.00001,TRUE,FALSE),IF('#_Bakery Pivots'!J50&lt;&gt;'Bakery Pivots'!J50,TRUE,FALSE)),IF(ISNUMBER('#_Bakery Pivots'!J50),IF('#_Bakery Pivots'!J50&gt;'Bakery Pivots'!J50,"TooLow","TooHigh"),"WrongAnswer"),NOT(_xlfn.ISFORMULA('#_Bakery Pivots'!J50)),"PerfectMsg",IF((LEN(SUBSTITUTE(SUBSTITUTE(SUBSTITUTE(SUBSTITUTE(SUBSTITUTE(SUBSTITUTE(SUBSTITUTE(SUBSTITUTE(SUBSTITUTE(SUBSTITUTE(SUBSTITUTE(SUBSTITUTE(SUBSTITUTE(SUBSTITUTE(SUBSTITUTE(SUBSTITUTE(SUBSTITUTE(SUBSTITUTE(SUBSTITUTE(SUBSTITUTE(SUBSTITUTE(SUBSTITUTE(SUBSTITUTE(IF(_xlfn.ISFORMULA('Bakery Pivots'!J50),_xlfn.FORMULATEXT('Bakery Pivots'!J50),'Bakery Pivots'!J50),"9","#"),"8","#"),"7","#"),"6","#"),"5","#"),"4","#"),"3","#"),"2","#"),"1","#"),"0","#"),"$",""),"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Pivots'!J50),_xlfn.FORMULATEXT('Bakery Pivots'!J50),'Bakery Pivots'!J50),"9","#"),"8","#"),"7","#"),"6","#"),"5","#"),"4","#"),"3","#"),"2","#"),"1","#"),"0","#"),"$",""),"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Pivots'!J50),_xlfn.FORMULATEXT('#_Bakery Pivots'!J50),'#_Bakery Pivots'!J50),"9","#"),"8","#"),"7","#"),"6","#"),"5","#"),"4","#"),"3","#"),"2","#"),"1","#"),"0","#"),"$",""),"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Pivots'!J50),_xlfn.FORMULATEXT('#_Bakery Pivots'!J50),'#_Bakery Pivots'!J50),"9","#"),"8","#"),"7","#"),"6","#"),"5","#"),"4","#"),"3","#"),"2","#"),"1","#"),"0","#"),"$","")," ",""),",","@"),"&gt;","@"),"&lt;","@"),"=","@"),")","@"),"(","@"),"^","@"),"/","@"),"+","@"),"*","@"),"-","@"),"@#","")))/2,TRUE,FALSE),"HardCodeMsg",IF(LEN(IF(_xlfn.ISFORMULA('Bakery Pivots'!J50),_xlfn.FORMULATEXT('Bakery Pivots'!J50),'Bakery Pivots'!J50))-LEN(SUBSTITUTE(IF(_xlfn.ISFORMULA('Bakery Pivots'!J50),_xlfn.FORMULATEXT('Bakery Pivots'!J50),'Bakery Pivots'!J50),"""",""))&gt;LEN(IF(_xlfn.ISFORMULA('#_Bakery Pivots'!J50),_xlfn.FORMULATEXT('#_Bakery Pivots'!J50),'#_Bakery Pivots'!J50))-LEN(SUBSTITUTE(IF(_xlfn.ISFORMULA('#_Bakery Pivots'!J50),_xlfn.FORMULATEXT('#_Bakery Pivots'!J50),'#_Bakery Pivots'!J50),"""","")),TRUE,FALSE),"HardQuoteMsg",IF(LEN(IF(_xlfn.ISFORMULA('Bakery Pivots'!J50),_xlfn.FORMULATEXT('Bakery Pivots'!J50),'Bakery Pivots'!J50))-LEN(SUBSTITUTE(IF(_xlfn.ISFORMULA('Bakery Pivots'!J50),_xlfn.FORMULATEXT('Bakery Pivots'!J50),'Bakery Pivots'!J50),"$",""))&lt;0.5*(LEN(IF(_xlfn.ISFORMULA('#_Bakery Pivots'!J50),_xlfn.FORMULATEXT('#_Bakery Pivots'!J50),'#_Bakery Pivots'!J50))-LEN(SUBSTITUTE(IF(_xlfn.ISFORMULA('#_Bakery Pivots'!J50),_xlfn.FORMULATEXT('#_Bakery Pivots'!J50),'#_Bakery Pivots'!J50),"$",""))),TRUE,FALSE),"MissingAbsMsg",TRUE,"PerfectMsg")</f>
        <v/>
      </c>
    </row>
    <row r="51" spans="2:10" x14ac:dyDescent="0.15">
      <c r="B51" s="171">
        <v>0</v>
      </c>
      <c r="C51" s="170">
        <v>0</v>
      </c>
      <c r="D51" s="170">
        <v>0</v>
      </c>
      <c r="E51" s="170">
        <v>0</v>
      </c>
      <c r="F51" s="170">
        <v>0</v>
      </c>
      <c r="G51" s="258">
        <v>0</v>
      </c>
      <c r="H51" s="259" t="str">
        <f ca="1">_xlfn.IFS(ISBLANK('Bakery Pivots'!H51),"",IF(NOT(ISNA('#_Bakery Pivots'!H51)),IF(ISNA('Bakery Pivots'!H51),TRUE,FALSE),FALSE),"StuNAMsg",IF(AND(ISNA('#_Bakery Pivots'!H51),ISNA('Bakery Pivots'!H51)),TRUE,FALSE),"PerfectMsg",IF(NOT(ISERROR('#_Bakery Pivots'!H51)),IF(ISERROR('Bakery Pivots'!H51),TRUE,FALSE),FALSE),"StuErrorMsg",IF(TYPE('#_Bakery Pivots'!H51)&lt;&gt;TYPE('Bakery Pivots'!H51),TRUE,FALSE),"WrongTypeMsg",IF(_xlfn.ISFORMULA('#_Bakery Pivots'!H51),IF(NOT(_xlfn.ISFORMULA('Bakery Pivots'!H51)),TRUE),FALSE),"MissingFormulaMsg",IF(NOT(AND(ISNUMBER(FIND("[",_xlfn.FORMULATEXT('#_Bakery Pivots'!H51))),ISNUMBER(FIND("!",_xlfn.FORMULATEXT('#_Bakery Pivots'!H51))))),AND(ISNUMBER(FIND("[",_xlfn.FORMULATEXT('Bakery Pivots'!H51))),ISNUMBER(FIND("!",_xlfn.FORMULATEXT('Bakery Pivots'!H51)))),FALSE),"ExternalRefsMsg",IF(ISNUMBER('#_Bakery Pivots'!H51),IF(ABS('#_Bakery Pivots'!H51-'Bakery Pivots'!H51)&gt;0.00001,TRUE,FALSE),IF('#_Bakery Pivots'!H51&lt;&gt;'Bakery Pivots'!H51,TRUE,FALSE)),IF(ISNUMBER('#_Bakery Pivots'!H51),IF('#_Bakery Pivots'!H51&gt;'Bakery Pivots'!H51,"TooLow","TooHigh"),"WrongAnswer"),NOT(_xlfn.ISFORMULA('#_Bakery Pivots'!H51)),"PerfectMsg",IF((LEN(SUBSTITUTE(SUBSTITUTE(SUBSTITUTE(SUBSTITUTE(SUBSTITUTE(SUBSTITUTE(SUBSTITUTE(SUBSTITUTE(SUBSTITUTE(SUBSTITUTE(SUBSTITUTE(SUBSTITUTE(SUBSTITUTE(SUBSTITUTE(SUBSTITUTE(SUBSTITUTE(SUBSTITUTE(SUBSTITUTE(SUBSTITUTE(SUBSTITUTE(SUBSTITUTE(SUBSTITUTE(SUBSTITUTE(IF(_xlfn.ISFORMULA('Bakery Pivots'!H51),_xlfn.FORMULATEXT('Bakery Pivots'!H51),'Bakery Pivots'!H51),"9","#"),"8","#"),"7","#"),"6","#"),"5","#"),"4","#"),"3","#"),"2","#"),"1","#"),"0","#"),"$",""),"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Pivots'!H51),_xlfn.FORMULATEXT('Bakery Pivots'!H51),'Bakery Pivots'!H51),"9","#"),"8","#"),"7","#"),"6","#"),"5","#"),"4","#"),"3","#"),"2","#"),"1","#"),"0","#"),"$",""),"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Pivots'!H51),_xlfn.FORMULATEXT('#_Bakery Pivots'!H51),'#_Bakery Pivots'!H51),"9","#"),"8","#"),"7","#"),"6","#"),"5","#"),"4","#"),"3","#"),"2","#"),"1","#"),"0","#"),"$",""),"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Pivots'!H51),_xlfn.FORMULATEXT('#_Bakery Pivots'!H51),'#_Bakery Pivots'!H51),"9","#"),"8","#"),"7","#"),"6","#"),"5","#"),"4","#"),"3","#"),"2","#"),"1","#"),"0","#"),"$","")," ",""),",","@"),"&gt;","@"),"&lt;","@"),"=","@"),")","@"),"(","@"),"^","@"),"/","@"),"+","@"),"*","@"),"-","@"),"@#","")))/2,TRUE,FALSE),"HardCodeMsg",IF(LEN(IF(_xlfn.ISFORMULA('Bakery Pivots'!H51),_xlfn.FORMULATEXT('Bakery Pivots'!H51),'Bakery Pivots'!H51))-LEN(SUBSTITUTE(IF(_xlfn.ISFORMULA('Bakery Pivots'!H51),_xlfn.FORMULATEXT('Bakery Pivots'!H51),'Bakery Pivots'!H51),"""",""))&gt;LEN(IF(_xlfn.ISFORMULA('#_Bakery Pivots'!H51),_xlfn.FORMULATEXT('#_Bakery Pivots'!H51),'#_Bakery Pivots'!H51))-LEN(SUBSTITUTE(IF(_xlfn.ISFORMULA('#_Bakery Pivots'!H51),_xlfn.FORMULATEXT('#_Bakery Pivots'!H51),'#_Bakery Pivots'!H51),"""","")),TRUE,FALSE),"HardQuoteMsg",IF(LEN(IF(_xlfn.ISFORMULA('Bakery Pivots'!H51),_xlfn.FORMULATEXT('Bakery Pivots'!H51),'Bakery Pivots'!H51))-LEN(SUBSTITUTE(IF(_xlfn.ISFORMULA('Bakery Pivots'!H51),_xlfn.FORMULATEXT('Bakery Pivots'!H51),'Bakery Pivots'!H51),"$",""))&lt;0.5*(LEN(IF(_xlfn.ISFORMULA('#_Bakery Pivots'!H51),_xlfn.FORMULATEXT('#_Bakery Pivots'!H51),'#_Bakery Pivots'!H51))-LEN(SUBSTITUTE(IF(_xlfn.ISFORMULA('#_Bakery Pivots'!H51),_xlfn.FORMULATEXT('#_Bakery Pivots'!H51),'#_Bakery Pivots'!H51),"$",""))),TRUE,FALSE),"MissingAbsMsg",TRUE,"PerfectMsg")</f>
        <v/>
      </c>
      <c r="I51" s="258">
        <v>0</v>
      </c>
      <c r="J51" s="259" t="str">
        <f ca="1">_xlfn.IFS(ISBLANK('Bakery Pivots'!J51),"",IF(NOT(ISNA('#_Bakery Pivots'!J51)),IF(ISNA('Bakery Pivots'!J51),TRUE,FALSE),FALSE),"StuNAMsg",IF(AND(ISNA('#_Bakery Pivots'!J51),ISNA('Bakery Pivots'!J51)),TRUE,FALSE),"PerfectMsg",IF(NOT(ISERROR('#_Bakery Pivots'!J51)),IF(ISERROR('Bakery Pivots'!J51),TRUE,FALSE),FALSE),"StuErrorMsg",IF(TYPE('#_Bakery Pivots'!J51)&lt;&gt;TYPE('Bakery Pivots'!J51),TRUE,FALSE),"WrongTypeMsg",IF(_xlfn.ISFORMULA('#_Bakery Pivots'!J51),IF(NOT(_xlfn.ISFORMULA('Bakery Pivots'!J51)),TRUE),FALSE),"MissingFormulaMsg",IF(NOT(AND(ISNUMBER(FIND("[",_xlfn.FORMULATEXT('#_Bakery Pivots'!J51))),ISNUMBER(FIND("!",_xlfn.FORMULATEXT('#_Bakery Pivots'!J51))))),AND(ISNUMBER(FIND("[",_xlfn.FORMULATEXT('Bakery Pivots'!J51))),ISNUMBER(FIND("!",_xlfn.FORMULATEXT('Bakery Pivots'!J51)))),FALSE),"ExternalRefsMsg",IF(ISNUMBER('#_Bakery Pivots'!J51),IF(ABS('#_Bakery Pivots'!J51-'Bakery Pivots'!J51)&gt;0.00001,TRUE,FALSE),IF('#_Bakery Pivots'!J51&lt;&gt;'Bakery Pivots'!J51,TRUE,FALSE)),IF(ISNUMBER('#_Bakery Pivots'!J51),IF('#_Bakery Pivots'!J51&gt;'Bakery Pivots'!J51,"TooLow","TooHigh"),"WrongAnswer"),NOT(_xlfn.ISFORMULA('#_Bakery Pivots'!J51)),"PerfectMsg",IF((LEN(SUBSTITUTE(SUBSTITUTE(SUBSTITUTE(SUBSTITUTE(SUBSTITUTE(SUBSTITUTE(SUBSTITUTE(SUBSTITUTE(SUBSTITUTE(SUBSTITUTE(SUBSTITUTE(SUBSTITUTE(SUBSTITUTE(SUBSTITUTE(SUBSTITUTE(SUBSTITUTE(SUBSTITUTE(SUBSTITUTE(SUBSTITUTE(SUBSTITUTE(SUBSTITUTE(SUBSTITUTE(SUBSTITUTE(IF(_xlfn.ISFORMULA('Bakery Pivots'!J51),_xlfn.FORMULATEXT('Bakery Pivots'!J51),'Bakery Pivots'!J51),"9","#"),"8","#"),"7","#"),"6","#"),"5","#"),"4","#"),"3","#"),"2","#"),"1","#"),"0","#"),"$",""),"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Pivots'!J51),_xlfn.FORMULATEXT('Bakery Pivots'!J51),'Bakery Pivots'!J51),"9","#"),"8","#"),"7","#"),"6","#"),"5","#"),"4","#"),"3","#"),"2","#"),"1","#"),"0","#"),"$",""),"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Pivots'!J51),_xlfn.FORMULATEXT('#_Bakery Pivots'!J51),'#_Bakery Pivots'!J51),"9","#"),"8","#"),"7","#"),"6","#"),"5","#"),"4","#"),"3","#"),"2","#"),"1","#"),"0","#"),"$",""),"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Pivots'!J51),_xlfn.FORMULATEXT('#_Bakery Pivots'!J51),'#_Bakery Pivots'!J51),"9","#"),"8","#"),"7","#"),"6","#"),"5","#"),"4","#"),"3","#"),"2","#"),"1","#"),"0","#"),"$","")," ",""),",","@"),"&gt;","@"),"&lt;","@"),"=","@"),")","@"),"(","@"),"^","@"),"/","@"),"+","@"),"*","@"),"-","@"),"@#","")))/2,TRUE,FALSE),"HardCodeMsg",IF(LEN(IF(_xlfn.ISFORMULA('Bakery Pivots'!J51),_xlfn.FORMULATEXT('Bakery Pivots'!J51),'Bakery Pivots'!J51))-LEN(SUBSTITUTE(IF(_xlfn.ISFORMULA('Bakery Pivots'!J51),_xlfn.FORMULATEXT('Bakery Pivots'!J51),'Bakery Pivots'!J51),"""",""))&gt;LEN(IF(_xlfn.ISFORMULA('#_Bakery Pivots'!J51),_xlfn.FORMULATEXT('#_Bakery Pivots'!J51),'#_Bakery Pivots'!J51))-LEN(SUBSTITUTE(IF(_xlfn.ISFORMULA('#_Bakery Pivots'!J51),_xlfn.FORMULATEXT('#_Bakery Pivots'!J51),'#_Bakery Pivots'!J51),"""","")),TRUE,FALSE),"HardQuoteMsg",IF(LEN(IF(_xlfn.ISFORMULA('Bakery Pivots'!J51),_xlfn.FORMULATEXT('Bakery Pivots'!J51),'Bakery Pivots'!J51))-LEN(SUBSTITUTE(IF(_xlfn.ISFORMULA('Bakery Pivots'!J51),_xlfn.FORMULATEXT('Bakery Pivots'!J51),'Bakery Pivots'!J51),"$",""))&lt;0.5*(LEN(IF(_xlfn.ISFORMULA('#_Bakery Pivots'!J51),_xlfn.FORMULATEXT('#_Bakery Pivots'!J51),'#_Bakery Pivots'!J51))-LEN(SUBSTITUTE(IF(_xlfn.ISFORMULA('#_Bakery Pivots'!J51),_xlfn.FORMULATEXT('#_Bakery Pivots'!J51),'#_Bakery Pivots'!J51),"$",""))),TRUE,FALSE),"MissingAbsMsg",TRUE,"PerfectMsg")</f>
        <v/>
      </c>
    </row>
    <row r="52" spans="2:10" x14ac:dyDescent="0.15">
      <c r="B52" s="171">
        <v>0</v>
      </c>
      <c r="C52" s="170">
        <v>0</v>
      </c>
      <c r="D52" s="170">
        <v>0</v>
      </c>
      <c r="E52" s="170">
        <v>0</v>
      </c>
      <c r="F52" s="170">
        <v>0</v>
      </c>
      <c r="G52" s="258">
        <v>0</v>
      </c>
      <c r="H52" s="259" t="str">
        <f ca="1">_xlfn.IFS(ISBLANK('Bakery Pivots'!H52),"",IF(NOT(ISNA('#_Bakery Pivots'!H52)),IF(ISNA('Bakery Pivots'!H52),TRUE,FALSE),FALSE),"StuNAMsg",IF(AND(ISNA('#_Bakery Pivots'!H52),ISNA('Bakery Pivots'!H52)),TRUE,FALSE),"PerfectMsg",IF(NOT(ISERROR('#_Bakery Pivots'!H52)),IF(ISERROR('Bakery Pivots'!H52),TRUE,FALSE),FALSE),"StuErrorMsg",IF(TYPE('#_Bakery Pivots'!H52)&lt;&gt;TYPE('Bakery Pivots'!H52),TRUE,FALSE),"WrongTypeMsg",IF(_xlfn.ISFORMULA('#_Bakery Pivots'!H52),IF(NOT(_xlfn.ISFORMULA('Bakery Pivots'!H52)),TRUE),FALSE),"MissingFormulaMsg",IF(NOT(AND(ISNUMBER(FIND("[",_xlfn.FORMULATEXT('#_Bakery Pivots'!H52))),ISNUMBER(FIND("!",_xlfn.FORMULATEXT('#_Bakery Pivots'!H52))))),AND(ISNUMBER(FIND("[",_xlfn.FORMULATEXT('Bakery Pivots'!H52))),ISNUMBER(FIND("!",_xlfn.FORMULATEXT('Bakery Pivots'!H52)))),FALSE),"ExternalRefsMsg",IF(ISNUMBER('#_Bakery Pivots'!H52),IF(ABS('#_Bakery Pivots'!H52-'Bakery Pivots'!H52)&gt;0.00001,TRUE,FALSE),IF('#_Bakery Pivots'!H52&lt;&gt;'Bakery Pivots'!H52,TRUE,FALSE)),IF(ISNUMBER('#_Bakery Pivots'!H52),IF('#_Bakery Pivots'!H52&gt;'Bakery Pivots'!H52,"TooLow","TooHigh"),"WrongAnswer"),NOT(_xlfn.ISFORMULA('#_Bakery Pivots'!H52)),"PerfectMsg",IF((LEN(SUBSTITUTE(SUBSTITUTE(SUBSTITUTE(SUBSTITUTE(SUBSTITUTE(SUBSTITUTE(SUBSTITUTE(SUBSTITUTE(SUBSTITUTE(SUBSTITUTE(SUBSTITUTE(SUBSTITUTE(SUBSTITUTE(SUBSTITUTE(SUBSTITUTE(SUBSTITUTE(SUBSTITUTE(SUBSTITUTE(SUBSTITUTE(SUBSTITUTE(SUBSTITUTE(SUBSTITUTE(SUBSTITUTE(IF(_xlfn.ISFORMULA('Bakery Pivots'!H52),_xlfn.FORMULATEXT('Bakery Pivots'!H52),'Bakery Pivots'!H52),"9","#"),"8","#"),"7","#"),"6","#"),"5","#"),"4","#"),"3","#"),"2","#"),"1","#"),"0","#"),"$",""),"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Pivots'!H52),_xlfn.FORMULATEXT('Bakery Pivots'!H52),'Bakery Pivots'!H52),"9","#"),"8","#"),"7","#"),"6","#"),"5","#"),"4","#"),"3","#"),"2","#"),"1","#"),"0","#"),"$",""),"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Pivots'!H52),_xlfn.FORMULATEXT('#_Bakery Pivots'!H52),'#_Bakery Pivots'!H52),"9","#"),"8","#"),"7","#"),"6","#"),"5","#"),"4","#"),"3","#"),"2","#"),"1","#"),"0","#"),"$",""),"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Pivots'!H52),_xlfn.FORMULATEXT('#_Bakery Pivots'!H52),'#_Bakery Pivots'!H52),"9","#"),"8","#"),"7","#"),"6","#"),"5","#"),"4","#"),"3","#"),"2","#"),"1","#"),"0","#"),"$","")," ",""),",","@"),"&gt;","@"),"&lt;","@"),"=","@"),")","@"),"(","@"),"^","@"),"/","@"),"+","@"),"*","@"),"-","@"),"@#","")))/2,TRUE,FALSE),"HardCodeMsg",IF(LEN(IF(_xlfn.ISFORMULA('Bakery Pivots'!H52),_xlfn.FORMULATEXT('Bakery Pivots'!H52),'Bakery Pivots'!H52))-LEN(SUBSTITUTE(IF(_xlfn.ISFORMULA('Bakery Pivots'!H52),_xlfn.FORMULATEXT('Bakery Pivots'!H52),'Bakery Pivots'!H52),"""",""))&gt;LEN(IF(_xlfn.ISFORMULA('#_Bakery Pivots'!H52),_xlfn.FORMULATEXT('#_Bakery Pivots'!H52),'#_Bakery Pivots'!H52))-LEN(SUBSTITUTE(IF(_xlfn.ISFORMULA('#_Bakery Pivots'!H52),_xlfn.FORMULATEXT('#_Bakery Pivots'!H52),'#_Bakery Pivots'!H52),"""","")),TRUE,FALSE),"HardQuoteMsg",IF(LEN(IF(_xlfn.ISFORMULA('Bakery Pivots'!H52),_xlfn.FORMULATEXT('Bakery Pivots'!H52),'Bakery Pivots'!H52))-LEN(SUBSTITUTE(IF(_xlfn.ISFORMULA('Bakery Pivots'!H52),_xlfn.FORMULATEXT('Bakery Pivots'!H52),'Bakery Pivots'!H52),"$",""))&lt;0.5*(LEN(IF(_xlfn.ISFORMULA('#_Bakery Pivots'!H52),_xlfn.FORMULATEXT('#_Bakery Pivots'!H52),'#_Bakery Pivots'!H52))-LEN(SUBSTITUTE(IF(_xlfn.ISFORMULA('#_Bakery Pivots'!H52),_xlfn.FORMULATEXT('#_Bakery Pivots'!H52),'#_Bakery Pivots'!H52),"$",""))),TRUE,FALSE),"MissingAbsMsg",TRUE,"PerfectMsg")</f>
        <v/>
      </c>
      <c r="I52" s="258">
        <v>0</v>
      </c>
      <c r="J52" s="259" t="str">
        <f ca="1">_xlfn.IFS(ISBLANK('Bakery Pivots'!J52),"",IF(NOT(ISNA('#_Bakery Pivots'!J52)),IF(ISNA('Bakery Pivots'!J52),TRUE,FALSE),FALSE),"StuNAMsg",IF(AND(ISNA('#_Bakery Pivots'!J52),ISNA('Bakery Pivots'!J52)),TRUE,FALSE),"PerfectMsg",IF(NOT(ISERROR('#_Bakery Pivots'!J52)),IF(ISERROR('Bakery Pivots'!J52),TRUE,FALSE),FALSE),"StuErrorMsg",IF(TYPE('#_Bakery Pivots'!J52)&lt;&gt;TYPE('Bakery Pivots'!J52),TRUE,FALSE),"WrongTypeMsg",IF(_xlfn.ISFORMULA('#_Bakery Pivots'!J52),IF(NOT(_xlfn.ISFORMULA('Bakery Pivots'!J52)),TRUE),FALSE),"MissingFormulaMsg",IF(NOT(AND(ISNUMBER(FIND("[",_xlfn.FORMULATEXT('#_Bakery Pivots'!J52))),ISNUMBER(FIND("!",_xlfn.FORMULATEXT('#_Bakery Pivots'!J52))))),AND(ISNUMBER(FIND("[",_xlfn.FORMULATEXT('Bakery Pivots'!J52))),ISNUMBER(FIND("!",_xlfn.FORMULATEXT('Bakery Pivots'!J52)))),FALSE),"ExternalRefsMsg",IF(ISNUMBER('#_Bakery Pivots'!J52),IF(ABS('#_Bakery Pivots'!J52-'Bakery Pivots'!J52)&gt;0.00001,TRUE,FALSE),IF('#_Bakery Pivots'!J52&lt;&gt;'Bakery Pivots'!J52,TRUE,FALSE)),IF(ISNUMBER('#_Bakery Pivots'!J52),IF('#_Bakery Pivots'!J52&gt;'Bakery Pivots'!J52,"TooLow","TooHigh"),"WrongAnswer"),NOT(_xlfn.ISFORMULA('#_Bakery Pivots'!J52)),"PerfectMsg",IF((LEN(SUBSTITUTE(SUBSTITUTE(SUBSTITUTE(SUBSTITUTE(SUBSTITUTE(SUBSTITUTE(SUBSTITUTE(SUBSTITUTE(SUBSTITUTE(SUBSTITUTE(SUBSTITUTE(SUBSTITUTE(SUBSTITUTE(SUBSTITUTE(SUBSTITUTE(SUBSTITUTE(SUBSTITUTE(SUBSTITUTE(SUBSTITUTE(SUBSTITUTE(SUBSTITUTE(SUBSTITUTE(SUBSTITUTE(IF(_xlfn.ISFORMULA('Bakery Pivots'!J52),_xlfn.FORMULATEXT('Bakery Pivots'!J52),'Bakery Pivots'!J52),"9","#"),"8","#"),"7","#"),"6","#"),"5","#"),"4","#"),"3","#"),"2","#"),"1","#"),"0","#"),"$",""),"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Pivots'!J52),_xlfn.FORMULATEXT('Bakery Pivots'!J52),'Bakery Pivots'!J52),"9","#"),"8","#"),"7","#"),"6","#"),"5","#"),"4","#"),"3","#"),"2","#"),"1","#"),"0","#"),"$",""),"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Pivots'!J52),_xlfn.FORMULATEXT('#_Bakery Pivots'!J52),'#_Bakery Pivots'!J52),"9","#"),"8","#"),"7","#"),"6","#"),"5","#"),"4","#"),"3","#"),"2","#"),"1","#"),"0","#"),"$",""),"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Pivots'!J52),_xlfn.FORMULATEXT('#_Bakery Pivots'!J52),'#_Bakery Pivots'!J52),"9","#"),"8","#"),"7","#"),"6","#"),"5","#"),"4","#"),"3","#"),"2","#"),"1","#"),"0","#"),"$","")," ",""),",","@"),"&gt;","@"),"&lt;","@"),"=","@"),")","@"),"(","@"),"^","@"),"/","@"),"+","@"),"*","@"),"-","@"),"@#","")))/2,TRUE,FALSE),"HardCodeMsg",IF(LEN(IF(_xlfn.ISFORMULA('Bakery Pivots'!J52),_xlfn.FORMULATEXT('Bakery Pivots'!J52),'Bakery Pivots'!J52))-LEN(SUBSTITUTE(IF(_xlfn.ISFORMULA('Bakery Pivots'!J52),_xlfn.FORMULATEXT('Bakery Pivots'!J52),'Bakery Pivots'!J52),"""",""))&gt;LEN(IF(_xlfn.ISFORMULA('#_Bakery Pivots'!J52),_xlfn.FORMULATEXT('#_Bakery Pivots'!J52),'#_Bakery Pivots'!J52))-LEN(SUBSTITUTE(IF(_xlfn.ISFORMULA('#_Bakery Pivots'!J52),_xlfn.FORMULATEXT('#_Bakery Pivots'!J52),'#_Bakery Pivots'!J52),"""","")),TRUE,FALSE),"HardQuoteMsg",IF(LEN(IF(_xlfn.ISFORMULA('Bakery Pivots'!J52),_xlfn.FORMULATEXT('Bakery Pivots'!J52),'Bakery Pivots'!J52))-LEN(SUBSTITUTE(IF(_xlfn.ISFORMULA('Bakery Pivots'!J52),_xlfn.FORMULATEXT('Bakery Pivots'!J52),'Bakery Pivots'!J52),"$",""))&lt;0.5*(LEN(IF(_xlfn.ISFORMULA('#_Bakery Pivots'!J52),_xlfn.FORMULATEXT('#_Bakery Pivots'!J52),'#_Bakery Pivots'!J52))-LEN(SUBSTITUTE(IF(_xlfn.ISFORMULA('#_Bakery Pivots'!J52),_xlfn.FORMULATEXT('#_Bakery Pivots'!J52),'#_Bakery Pivots'!J52),"$",""))),TRUE,FALSE),"MissingAbsMsg",TRUE,"PerfectMsg")</f>
        <v/>
      </c>
    </row>
    <row r="53" spans="2:10" x14ac:dyDescent="0.15">
      <c r="B53" s="171">
        <v>0</v>
      </c>
      <c r="C53" s="170">
        <v>0</v>
      </c>
      <c r="D53" s="170">
        <v>0</v>
      </c>
      <c r="E53" s="170">
        <v>0</v>
      </c>
      <c r="F53" s="170">
        <v>0</v>
      </c>
      <c r="G53" s="258">
        <v>0</v>
      </c>
      <c r="H53" s="259" t="str">
        <f ca="1">_xlfn.IFS(ISBLANK('Bakery Pivots'!H53),"",IF(NOT(ISNA('#_Bakery Pivots'!H53)),IF(ISNA('Bakery Pivots'!H53),TRUE,FALSE),FALSE),"StuNAMsg",IF(AND(ISNA('#_Bakery Pivots'!H53),ISNA('Bakery Pivots'!H53)),TRUE,FALSE),"PerfectMsg",IF(NOT(ISERROR('#_Bakery Pivots'!H53)),IF(ISERROR('Bakery Pivots'!H53),TRUE,FALSE),FALSE),"StuErrorMsg",IF(TYPE('#_Bakery Pivots'!H53)&lt;&gt;TYPE('Bakery Pivots'!H53),TRUE,FALSE),"WrongTypeMsg",IF(_xlfn.ISFORMULA('#_Bakery Pivots'!H53),IF(NOT(_xlfn.ISFORMULA('Bakery Pivots'!H53)),TRUE),FALSE),"MissingFormulaMsg",IF(NOT(AND(ISNUMBER(FIND("[",_xlfn.FORMULATEXT('#_Bakery Pivots'!H53))),ISNUMBER(FIND("!",_xlfn.FORMULATEXT('#_Bakery Pivots'!H53))))),AND(ISNUMBER(FIND("[",_xlfn.FORMULATEXT('Bakery Pivots'!H53))),ISNUMBER(FIND("!",_xlfn.FORMULATEXT('Bakery Pivots'!H53)))),FALSE),"ExternalRefsMsg",IF(ISNUMBER('#_Bakery Pivots'!H53),IF(ABS('#_Bakery Pivots'!H53-'Bakery Pivots'!H53)&gt;0.00001,TRUE,FALSE),IF('#_Bakery Pivots'!H53&lt;&gt;'Bakery Pivots'!H53,TRUE,FALSE)),IF(ISNUMBER('#_Bakery Pivots'!H53),IF('#_Bakery Pivots'!H53&gt;'Bakery Pivots'!H53,"TooLow","TooHigh"),"WrongAnswer"),NOT(_xlfn.ISFORMULA('#_Bakery Pivots'!H53)),"PerfectMsg",IF((LEN(SUBSTITUTE(SUBSTITUTE(SUBSTITUTE(SUBSTITUTE(SUBSTITUTE(SUBSTITUTE(SUBSTITUTE(SUBSTITUTE(SUBSTITUTE(SUBSTITUTE(SUBSTITUTE(SUBSTITUTE(SUBSTITUTE(SUBSTITUTE(SUBSTITUTE(SUBSTITUTE(SUBSTITUTE(SUBSTITUTE(SUBSTITUTE(SUBSTITUTE(SUBSTITUTE(SUBSTITUTE(SUBSTITUTE(IF(_xlfn.ISFORMULA('Bakery Pivots'!H53),_xlfn.FORMULATEXT('Bakery Pivots'!H53),'Bakery Pivots'!H53),"9","#"),"8","#"),"7","#"),"6","#"),"5","#"),"4","#"),"3","#"),"2","#"),"1","#"),"0","#"),"$",""),"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Pivots'!H53),_xlfn.FORMULATEXT('Bakery Pivots'!H53),'Bakery Pivots'!H53),"9","#"),"8","#"),"7","#"),"6","#"),"5","#"),"4","#"),"3","#"),"2","#"),"1","#"),"0","#"),"$",""),"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Pivots'!H53),_xlfn.FORMULATEXT('#_Bakery Pivots'!H53),'#_Bakery Pivots'!H53),"9","#"),"8","#"),"7","#"),"6","#"),"5","#"),"4","#"),"3","#"),"2","#"),"1","#"),"0","#"),"$",""),"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Pivots'!H53),_xlfn.FORMULATEXT('#_Bakery Pivots'!H53),'#_Bakery Pivots'!H53),"9","#"),"8","#"),"7","#"),"6","#"),"5","#"),"4","#"),"3","#"),"2","#"),"1","#"),"0","#"),"$","")," ",""),",","@"),"&gt;","@"),"&lt;","@"),"=","@"),")","@"),"(","@"),"^","@"),"/","@"),"+","@"),"*","@"),"-","@"),"@#","")))/2,TRUE,FALSE),"HardCodeMsg",IF(LEN(IF(_xlfn.ISFORMULA('Bakery Pivots'!H53),_xlfn.FORMULATEXT('Bakery Pivots'!H53),'Bakery Pivots'!H53))-LEN(SUBSTITUTE(IF(_xlfn.ISFORMULA('Bakery Pivots'!H53),_xlfn.FORMULATEXT('Bakery Pivots'!H53),'Bakery Pivots'!H53),"""",""))&gt;LEN(IF(_xlfn.ISFORMULA('#_Bakery Pivots'!H53),_xlfn.FORMULATEXT('#_Bakery Pivots'!H53),'#_Bakery Pivots'!H53))-LEN(SUBSTITUTE(IF(_xlfn.ISFORMULA('#_Bakery Pivots'!H53),_xlfn.FORMULATEXT('#_Bakery Pivots'!H53),'#_Bakery Pivots'!H53),"""","")),TRUE,FALSE),"HardQuoteMsg",IF(LEN(IF(_xlfn.ISFORMULA('Bakery Pivots'!H53),_xlfn.FORMULATEXT('Bakery Pivots'!H53),'Bakery Pivots'!H53))-LEN(SUBSTITUTE(IF(_xlfn.ISFORMULA('Bakery Pivots'!H53),_xlfn.FORMULATEXT('Bakery Pivots'!H53),'Bakery Pivots'!H53),"$",""))&lt;0.5*(LEN(IF(_xlfn.ISFORMULA('#_Bakery Pivots'!H53),_xlfn.FORMULATEXT('#_Bakery Pivots'!H53),'#_Bakery Pivots'!H53))-LEN(SUBSTITUTE(IF(_xlfn.ISFORMULA('#_Bakery Pivots'!H53),_xlfn.FORMULATEXT('#_Bakery Pivots'!H53),'#_Bakery Pivots'!H53),"$",""))),TRUE,FALSE),"MissingAbsMsg",TRUE,"PerfectMsg")</f>
        <v/>
      </c>
      <c r="I53" s="258">
        <v>0</v>
      </c>
      <c r="J53" s="259" t="str">
        <f ca="1">_xlfn.IFS(ISBLANK('Bakery Pivots'!J53),"",IF(NOT(ISNA('#_Bakery Pivots'!J53)),IF(ISNA('Bakery Pivots'!J53),TRUE,FALSE),FALSE),"StuNAMsg",IF(AND(ISNA('#_Bakery Pivots'!J53),ISNA('Bakery Pivots'!J53)),TRUE,FALSE),"PerfectMsg",IF(NOT(ISERROR('#_Bakery Pivots'!J53)),IF(ISERROR('Bakery Pivots'!J53),TRUE,FALSE),FALSE),"StuErrorMsg",IF(TYPE('#_Bakery Pivots'!J53)&lt;&gt;TYPE('Bakery Pivots'!J53),TRUE,FALSE),"WrongTypeMsg",IF(_xlfn.ISFORMULA('#_Bakery Pivots'!J53),IF(NOT(_xlfn.ISFORMULA('Bakery Pivots'!J53)),TRUE),FALSE),"MissingFormulaMsg",IF(NOT(AND(ISNUMBER(FIND("[",_xlfn.FORMULATEXT('#_Bakery Pivots'!J53))),ISNUMBER(FIND("!",_xlfn.FORMULATEXT('#_Bakery Pivots'!J53))))),AND(ISNUMBER(FIND("[",_xlfn.FORMULATEXT('Bakery Pivots'!J53))),ISNUMBER(FIND("!",_xlfn.FORMULATEXT('Bakery Pivots'!J53)))),FALSE),"ExternalRefsMsg",IF(ISNUMBER('#_Bakery Pivots'!J53),IF(ABS('#_Bakery Pivots'!J53-'Bakery Pivots'!J53)&gt;0.00001,TRUE,FALSE),IF('#_Bakery Pivots'!J53&lt;&gt;'Bakery Pivots'!J53,TRUE,FALSE)),IF(ISNUMBER('#_Bakery Pivots'!J53),IF('#_Bakery Pivots'!J53&gt;'Bakery Pivots'!J53,"TooLow","TooHigh"),"WrongAnswer"),NOT(_xlfn.ISFORMULA('#_Bakery Pivots'!J53)),"PerfectMsg",IF((LEN(SUBSTITUTE(SUBSTITUTE(SUBSTITUTE(SUBSTITUTE(SUBSTITUTE(SUBSTITUTE(SUBSTITUTE(SUBSTITUTE(SUBSTITUTE(SUBSTITUTE(SUBSTITUTE(SUBSTITUTE(SUBSTITUTE(SUBSTITUTE(SUBSTITUTE(SUBSTITUTE(SUBSTITUTE(SUBSTITUTE(SUBSTITUTE(SUBSTITUTE(SUBSTITUTE(SUBSTITUTE(SUBSTITUTE(IF(_xlfn.ISFORMULA('Bakery Pivots'!J53),_xlfn.FORMULATEXT('Bakery Pivots'!J53),'Bakery Pivots'!J53),"9","#"),"8","#"),"7","#"),"6","#"),"5","#"),"4","#"),"3","#"),"2","#"),"1","#"),"0","#"),"$",""),"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Pivots'!J53),_xlfn.FORMULATEXT('Bakery Pivots'!J53),'Bakery Pivots'!J53),"9","#"),"8","#"),"7","#"),"6","#"),"5","#"),"4","#"),"3","#"),"2","#"),"1","#"),"0","#"),"$",""),"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Pivots'!J53),_xlfn.FORMULATEXT('#_Bakery Pivots'!J53),'#_Bakery Pivots'!J53),"9","#"),"8","#"),"7","#"),"6","#"),"5","#"),"4","#"),"3","#"),"2","#"),"1","#"),"0","#"),"$",""),"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Pivots'!J53),_xlfn.FORMULATEXT('#_Bakery Pivots'!J53),'#_Bakery Pivots'!J53),"9","#"),"8","#"),"7","#"),"6","#"),"5","#"),"4","#"),"3","#"),"2","#"),"1","#"),"0","#"),"$","")," ",""),",","@"),"&gt;","@"),"&lt;","@"),"=","@"),")","@"),"(","@"),"^","@"),"/","@"),"+","@"),"*","@"),"-","@"),"@#","")))/2,TRUE,FALSE),"HardCodeMsg",IF(LEN(IF(_xlfn.ISFORMULA('Bakery Pivots'!J53),_xlfn.FORMULATEXT('Bakery Pivots'!J53),'Bakery Pivots'!J53))-LEN(SUBSTITUTE(IF(_xlfn.ISFORMULA('Bakery Pivots'!J53),_xlfn.FORMULATEXT('Bakery Pivots'!J53),'Bakery Pivots'!J53),"""",""))&gt;LEN(IF(_xlfn.ISFORMULA('#_Bakery Pivots'!J53),_xlfn.FORMULATEXT('#_Bakery Pivots'!J53),'#_Bakery Pivots'!J53))-LEN(SUBSTITUTE(IF(_xlfn.ISFORMULA('#_Bakery Pivots'!J53),_xlfn.FORMULATEXT('#_Bakery Pivots'!J53),'#_Bakery Pivots'!J53),"""","")),TRUE,FALSE),"HardQuoteMsg",IF(LEN(IF(_xlfn.ISFORMULA('Bakery Pivots'!J53),_xlfn.FORMULATEXT('Bakery Pivots'!J53),'Bakery Pivots'!J53))-LEN(SUBSTITUTE(IF(_xlfn.ISFORMULA('Bakery Pivots'!J53),_xlfn.FORMULATEXT('Bakery Pivots'!J53),'Bakery Pivots'!J53),"$",""))&lt;0.5*(LEN(IF(_xlfn.ISFORMULA('#_Bakery Pivots'!J53),_xlfn.FORMULATEXT('#_Bakery Pivots'!J53),'#_Bakery Pivots'!J53))-LEN(SUBSTITUTE(IF(_xlfn.ISFORMULA('#_Bakery Pivots'!J53),_xlfn.FORMULATEXT('#_Bakery Pivots'!J53),'#_Bakery Pivots'!J53),"$",""))),TRUE,FALSE),"MissingAbsMsg",TRUE,"PerfectMsg")</f>
        <v/>
      </c>
    </row>
    <row r="54" spans="2:10" x14ac:dyDescent="0.15">
      <c r="B54" s="171">
        <v>0</v>
      </c>
      <c r="C54" s="170">
        <v>0</v>
      </c>
      <c r="D54" s="170">
        <v>0</v>
      </c>
      <c r="E54" s="170">
        <v>0</v>
      </c>
      <c r="F54" s="170">
        <v>0</v>
      </c>
      <c r="G54" s="258">
        <v>0</v>
      </c>
      <c r="H54" s="259" t="str">
        <f ca="1">_xlfn.IFS(ISBLANK('Bakery Pivots'!H54),"",IF(NOT(ISNA('#_Bakery Pivots'!H54)),IF(ISNA('Bakery Pivots'!H54),TRUE,FALSE),FALSE),"StuNAMsg",IF(AND(ISNA('#_Bakery Pivots'!H54),ISNA('Bakery Pivots'!H54)),TRUE,FALSE),"PerfectMsg",IF(NOT(ISERROR('#_Bakery Pivots'!H54)),IF(ISERROR('Bakery Pivots'!H54),TRUE,FALSE),FALSE),"StuErrorMsg",IF(TYPE('#_Bakery Pivots'!H54)&lt;&gt;TYPE('Bakery Pivots'!H54),TRUE,FALSE),"WrongTypeMsg",IF(_xlfn.ISFORMULA('#_Bakery Pivots'!H54),IF(NOT(_xlfn.ISFORMULA('Bakery Pivots'!H54)),TRUE),FALSE),"MissingFormulaMsg",IF(NOT(AND(ISNUMBER(FIND("[",_xlfn.FORMULATEXT('#_Bakery Pivots'!H54))),ISNUMBER(FIND("!",_xlfn.FORMULATEXT('#_Bakery Pivots'!H54))))),AND(ISNUMBER(FIND("[",_xlfn.FORMULATEXT('Bakery Pivots'!H54))),ISNUMBER(FIND("!",_xlfn.FORMULATEXT('Bakery Pivots'!H54)))),FALSE),"ExternalRefsMsg",IF(ISNUMBER('#_Bakery Pivots'!H54),IF(ABS('#_Bakery Pivots'!H54-'Bakery Pivots'!H54)&gt;0.00001,TRUE,FALSE),IF('#_Bakery Pivots'!H54&lt;&gt;'Bakery Pivots'!H54,TRUE,FALSE)),IF(ISNUMBER('#_Bakery Pivots'!H54),IF('#_Bakery Pivots'!H54&gt;'Bakery Pivots'!H54,"TooLow","TooHigh"),"WrongAnswer"),NOT(_xlfn.ISFORMULA('#_Bakery Pivots'!H54)),"PerfectMsg",IF((LEN(SUBSTITUTE(SUBSTITUTE(SUBSTITUTE(SUBSTITUTE(SUBSTITUTE(SUBSTITUTE(SUBSTITUTE(SUBSTITUTE(SUBSTITUTE(SUBSTITUTE(SUBSTITUTE(SUBSTITUTE(SUBSTITUTE(SUBSTITUTE(SUBSTITUTE(SUBSTITUTE(SUBSTITUTE(SUBSTITUTE(SUBSTITUTE(SUBSTITUTE(SUBSTITUTE(SUBSTITUTE(SUBSTITUTE(IF(_xlfn.ISFORMULA('Bakery Pivots'!H54),_xlfn.FORMULATEXT('Bakery Pivots'!H54),'Bakery Pivots'!H54),"9","#"),"8","#"),"7","#"),"6","#"),"5","#"),"4","#"),"3","#"),"2","#"),"1","#"),"0","#"),"$",""),"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Pivots'!H54),_xlfn.FORMULATEXT('Bakery Pivots'!H54),'Bakery Pivots'!H54),"9","#"),"8","#"),"7","#"),"6","#"),"5","#"),"4","#"),"3","#"),"2","#"),"1","#"),"0","#"),"$",""),"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Pivots'!H54),_xlfn.FORMULATEXT('#_Bakery Pivots'!H54),'#_Bakery Pivots'!H54),"9","#"),"8","#"),"7","#"),"6","#"),"5","#"),"4","#"),"3","#"),"2","#"),"1","#"),"0","#"),"$",""),"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Pivots'!H54),_xlfn.FORMULATEXT('#_Bakery Pivots'!H54),'#_Bakery Pivots'!H54),"9","#"),"8","#"),"7","#"),"6","#"),"5","#"),"4","#"),"3","#"),"2","#"),"1","#"),"0","#"),"$","")," ",""),",","@"),"&gt;","@"),"&lt;","@"),"=","@"),")","@"),"(","@"),"^","@"),"/","@"),"+","@"),"*","@"),"-","@"),"@#","")))/2,TRUE,FALSE),"HardCodeMsg",IF(LEN(IF(_xlfn.ISFORMULA('Bakery Pivots'!H54),_xlfn.FORMULATEXT('Bakery Pivots'!H54),'Bakery Pivots'!H54))-LEN(SUBSTITUTE(IF(_xlfn.ISFORMULA('Bakery Pivots'!H54),_xlfn.FORMULATEXT('Bakery Pivots'!H54),'Bakery Pivots'!H54),"""",""))&gt;LEN(IF(_xlfn.ISFORMULA('#_Bakery Pivots'!H54),_xlfn.FORMULATEXT('#_Bakery Pivots'!H54),'#_Bakery Pivots'!H54))-LEN(SUBSTITUTE(IF(_xlfn.ISFORMULA('#_Bakery Pivots'!H54),_xlfn.FORMULATEXT('#_Bakery Pivots'!H54),'#_Bakery Pivots'!H54),"""","")),TRUE,FALSE),"HardQuoteMsg",IF(LEN(IF(_xlfn.ISFORMULA('Bakery Pivots'!H54),_xlfn.FORMULATEXT('Bakery Pivots'!H54),'Bakery Pivots'!H54))-LEN(SUBSTITUTE(IF(_xlfn.ISFORMULA('Bakery Pivots'!H54),_xlfn.FORMULATEXT('Bakery Pivots'!H54),'Bakery Pivots'!H54),"$",""))&lt;0.5*(LEN(IF(_xlfn.ISFORMULA('#_Bakery Pivots'!H54),_xlfn.FORMULATEXT('#_Bakery Pivots'!H54),'#_Bakery Pivots'!H54))-LEN(SUBSTITUTE(IF(_xlfn.ISFORMULA('#_Bakery Pivots'!H54),_xlfn.FORMULATEXT('#_Bakery Pivots'!H54),'#_Bakery Pivots'!H54),"$",""))),TRUE,FALSE),"MissingAbsMsg",TRUE,"PerfectMsg")</f>
        <v/>
      </c>
      <c r="I54" s="258">
        <v>0</v>
      </c>
      <c r="J54" s="259" t="str">
        <f ca="1">_xlfn.IFS(ISBLANK('Bakery Pivots'!J54),"",IF(NOT(ISNA('#_Bakery Pivots'!J54)),IF(ISNA('Bakery Pivots'!J54),TRUE,FALSE),FALSE),"StuNAMsg",IF(AND(ISNA('#_Bakery Pivots'!J54),ISNA('Bakery Pivots'!J54)),TRUE,FALSE),"PerfectMsg",IF(NOT(ISERROR('#_Bakery Pivots'!J54)),IF(ISERROR('Bakery Pivots'!J54),TRUE,FALSE),FALSE),"StuErrorMsg",IF(TYPE('#_Bakery Pivots'!J54)&lt;&gt;TYPE('Bakery Pivots'!J54),TRUE,FALSE),"WrongTypeMsg",IF(_xlfn.ISFORMULA('#_Bakery Pivots'!J54),IF(NOT(_xlfn.ISFORMULA('Bakery Pivots'!J54)),TRUE),FALSE),"MissingFormulaMsg",IF(NOT(AND(ISNUMBER(FIND("[",_xlfn.FORMULATEXT('#_Bakery Pivots'!J54))),ISNUMBER(FIND("!",_xlfn.FORMULATEXT('#_Bakery Pivots'!J54))))),AND(ISNUMBER(FIND("[",_xlfn.FORMULATEXT('Bakery Pivots'!J54))),ISNUMBER(FIND("!",_xlfn.FORMULATEXT('Bakery Pivots'!J54)))),FALSE),"ExternalRefsMsg",IF(ISNUMBER('#_Bakery Pivots'!J54),IF(ABS('#_Bakery Pivots'!J54-'Bakery Pivots'!J54)&gt;0.00001,TRUE,FALSE),IF('#_Bakery Pivots'!J54&lt;&gt;'Bakery Pivots'!J54,TRUE,FALSE)),IF(ISNUMBER('#_Bakery Pivots'!J54),IF('#_Bakery Pivots'!J54&gt;'Bakery Pivots'!J54,"TooLow","TooHigh"),"WrongAnswer"),NOT(_xlfn.ISFORMULA('#_Bakery Pivots'!J54)),"PerfectMsg",IF((LEN(SUBSTITUTE(SUBSTITUTE(SUBSTITUTE(SUBSTITUTE(SUBSTITUTE(SUBSTITUTE(SUBSTITUTE(SUBSTITUTE(SUBSTITUTE(SUBSTITUTE(SUBSTITUTE(SUBSTITUTE(SUBSTITUTE(SUBSTITUTE(SUBSTITUTE(SUBSTITUTE(SUBSTITUTE(SUBSTITUTE(SUBSTITUTE(SUBSTITUTE(SUBSTITUTE(SUBSTITUTE(SUBSTITUTE(IF(_xlfn.ISFORMULA('Bakery Pivots'!J54),_xlfn.FORMULATEXT('Bakery Pivots'!J54),'Bakery Pivots'!J54),"9","#"),"8","#"),"7","#"),"6","#"),"5","#"),"4","#"),"3","#"),"2","#"),"1","#"),"0","#"),"$",""),"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Pivots'!J54),_xlfn.FORMULATEXT('Bakery Pivots'!J54),'Bakery Pivots'!J54),"9","#"),"8","#"),"7","#"),"6","#"),"5","#"),"4","#"),"3","#"),"2","#"),"1","#"),"0","#"),"$",""),"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Pivots'!J54),_xlfn.FORMULATEXT('#_Bakery Pivots'!J54),'#_Bakery Pivots'!J54),"9","#"),"8","#"),"7","#"),"6","#"),"5","#"),"4","#"),"3","#"),"2","#"),"1","#"),"0","#"),"$",""),"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Pivots'!J54),_xlfn.FORMULATEXT('#_Bakery Pivots'!J54),'#_Bakery Pivots'!J54),"9","#"),"8","#"),"7","#"),"6","#"),"5","#"),"4","#"),"3","#"),"2","#"),"1","#"),"0","#"),"$","")," ",""),",","@"),"&gt;","@"),"&lt;","@"),"=","@"),")","@"),"(","@"),"^","@"),"/","@"),"+","@"),"*","@"),"-","@"),"@#","")))/2,TRUE,FALSE),"HardCodeMsg",IF(LEN(IF(_xlfn.ISFORMULA('Bakery Pivots'!J54),_xlfn.FORMULATEXT('Bakery Pivots'!J54),'Bakery Pivots'!J54))-LEN(SUBSTITUTE(IF(_xlfn.ISFORMULA('Bakery Pivots'!J54),_xlfn.FORMULATEXT('Bakery Pivots'!J54),'Bakery Pivots'!J54),"""",""))&gt;LEN(IF(_xlfn.ISFORMULA('#_Bakery Pivots'!J54),_xlfn.FORMULATEXT('#_Bakery Pivots'!J54),'#_Bakery Pivots'!J54))-LEN(SUBSTITUTE(IF(_xlfn.ISFORMULA('#_Bakery Pivots'!J54),_xlfn.FORMULATEXT('#_Bakery Pivots'!J54),'#_Bakery Pivots'!J54),"""","")),TRUE,FALSE),"HardQuoteMsg",IF(LEN(IF(_xlfn.ISFORMULA('Bakery Pivots'!J54),_xlfn.FORMULATEXT('Bakery Pivots'!J54),'Bakery Pivots'!J54))-LEN(SUBSTITUTE(IF(_xlfn.ISFORMULA('Bakery Pivots'!J54),_xlfn.FORMULATEXT('Bakery Pivots'!J54),'Bakery Pivots'!J54),"$",""))&lt;0.5*(LEN(IF(_xlfn.ISFORMULA('#_Bakery Pivots'!J54),_xlfn.FORMULATEXT('#_Bakery Pivots'!J54),'#_Bakery Pivots'!J54))-LEN(SUBSTITUTE(IF(_xlfn.ISFORMULA('#_Bakery Pivots'!J54),_xlfn.FORMULATEXT('#_Bakery Pivots'!J54),'#_Bakery Pivots'!J54),"$",""))),TRUE,FALSE),"MissingAbsMsg",TRUE,"PerfectMsg")</f>
        <v/>
      </c>
    </row>
    <row r="55" spans="2:10" x14ac:dyDescent="0.15">
      <c r="B55" s="171">
        <v>0</v>
      </c>
      <c r="C55" s="170">
        <v>0</v>
      </c>
      <c r="D55" s="170">
        <v>0</v>
      </c>
      <c r="E55" s="170">
        <v>0</v>
      </c>
      <c r="F55" s="170">
        <v>0</v>
      </c>
      <c r="G55" s="258">
        <v>0</v>
      </c>
      <c r="H55" s="259" t="str">
        <f ca="1">_xlfn.IFS(ISBLANK('Bakery Pivots'!H55),"",IF(NOT(ISNA('#_Bakery Pivots'!H55)),IF(ISNA('Bakery Pivots'!H55),TRUE,FALSE),FALSE),"StuNAMsg",IF(AND(ISNA('#_Bakery Pivots'!H55),ISNA('Bakery Pivots'!H55)),TRUE,FALSE),"PerfectMsg",IF(NOT(ISERROR('#_Bakery Pivots'!H55)),IF(ISERROR('Bakery Pivots'!H55),TRUE,FALSE),FALSE),"StuErrorMsg",IF(TYPE('#_Bakery Pivots'!H55)&lt;&gt;TYPE('Bakery Pivots'!H55),TRUE,FALSE),"WrongTypeMsg",IF(_xlfn.ISFORMULA('#_Bakery Pivots'!H55),IF(NOT(_xlfn.ISFORMULA('Bakery Pivots'!H55)),TRUE),FALSE),"MissingFormulaMsg",IF(NOT(AND(ISNUMBER(FIND("[",_xlfn.FORMULATEXT('#_Bakery Pivots'!H55))),ISNUMBER(FIND("!",_xlfn.FORMULATEXT('#_Bakery Pivots'!H55))))),AND(ISNUMBER(FIND("[",_xlfn.FORMULATEXT('Bakery Pivots'!H55))),ISNUMBER(FIND("!",_xlfn.FORMULATEXT('Bakery Pivots'!H55)))),FALSE),"ExternalRefsMsg",IF(ISNUMBER('#_Bakery Pivots'!H55),IF(ABS('#_Bakery Pivots'!H55-'Bakery Pivots'!H55)&gt;0.00001,TRUE,FALSE),IF('#_Bakery Pivots'!H55&lt;&gt;'Bakery Pivots'!H55,TRUE,FALSE)),IF(ISNUMBER('#_Bakery Pivots'!H55),IF('#_Bakery Pivots'!H55&gt;'Bakery Pivots'!H55,"TooLow","TooHigh"),"WrongAnswer"),NOT(_xlfn.ISFORMULA('#_Bakery Pivots'!H55)),"PerfectMsg",IF((LEN(SUBSTITUTE(SUBSTITUTE(SUBSTITUTE(SUBSTITUTE(SUBSTITUTE(SUBSTITUTE(SUBSTITUTE(SUBSTITUTE(SUBSTITUTE(SUBSTITUTE(SUBSTITUTE(SUBSTITUTE(SUBSTITUTE(SUBSTITUTE(SUBSTITUTE(SUBSTITUTE(SUBSTITUTE(SUBSTITUTE(SUBSTITUTE(SUBSTITUTE(SUBSTITUTE(SUBSTITUTE(SUBSTITUTE(IF(_xlfn.ISFORMULA('Bakery Pivots'!H55),_xlfn.FORMULATEXT('Bakery Pivots'!H55),'Bakery Pivots'!H55),"9","#"),"8","#"),"7","#"),"6","#"),"5","#"),"4","#"),"3","#"),"2","#"),"1","#"),"0","#"),"$",""),"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Pivots'!H55),_xlfn.FORMULATEXT('Bakery Pivots'!H55),'Bakery Pivots'!H55),"9","#"),"8","#"),"7","#"),"6","#"),"5","#"),"4","#"),"3","#"),"2","#"),"1","#"),"0","#"),"$",""),"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Pivots'!H55),_xlfn.FORMULATEXT('#_Bakery Pivots'!H55),'#_Bakery Pivots'!H55),"9","#"),"8","#"),"7","#"),"6","#"),"5","#"),"4","#"),"3","#"),"2","#"),"1","#"),"0","#"),"$",""),"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Pivots'!H55),_xlfn.FORMULATEXT('#_Bakery Pivots'!H55),'#_Bakery Pivots'!H55),"9","#"),"8","#"),"7","#"),"6","#"),"5","#"),"4","#"),"3","#"),"2","#"),"1","#"),"0","#"),"$","")," ",""),",","@"),"&gt;","@"),"&lt;","@"),"=","@"),")","@"),"(","@"),"^","@"),"/","@"),"+","@"),"*","@"),"-","@"),"@#","")))/2,TRUE,FALSE),"HardCodeMsg",IF(LEN(IF(_xlfn.ISFORMULA('Bakery Pivots'!H55),_xlfn.FORMULATEXT('Bakery Pivots'!H55),'Bakery Pivots'!H55))-LEN(SUBSTITUTE(IF(_xlfn.ISFORMULA('Bakery Pivots'!H55),_xlfn.FORMULATEXT('Bakery Pivots'!H55),'Bakery Pivots'!H55),"""",""))&gt;LEN(IF(_xlfn.ISFORMULA('#_Bakery Pivots'!H55),_xlfn.FORMULATEXT('#_Bakery Pivots'!H55),'#_Bakery Pivots'!H55))-LEN(SUBSTITUTE(IF(_xlfn.ISFORMULA('#_Bakery Pivots'!H55),_xlfn.FORMULATEXT('#_Bakery Pivots'!H55),'#_Bakery Pivots'!H55),"""","")),TRUE,FALSE),"HardQuoteMsg",IF(LEN(IF(_xlfn.ISFORMULA('Bakery Pivots'!H55),_xlfn.FORMULATEXT('Bakery Pivots'!H55),'Bakery Pivots'!H55))-LEN(SUBSTITUTE(IF(_xlfn.ISFORMULA('Bakery Pivots'!H55),_xlfn.FORMULATEXT('Bakery Pivots'!H55),'Bakery Pivots'!H55),"$",""))&lt;0.5*(LEN(IF(_xlfn.ISFORMULA('#_Bakery Pivots'!H55),_xlfn.FORMULATEXT('#_Bakery Pivots'!H55),'#_Bakery Pivots'!H55))-LEN(SUBSTITUTE(IF(_xlfn.ISFORMULA('#_Bakery Pivots'!H55),_xlfn.FORMULATEXT('#_Bakery Pivots'!H55),'#_Bakery Pivots'!H55),"$",""))),TRUE,FALSE),"MissingAbsMsg",TRUE,"PerfectMsg")</f>
        <v/>
      </c>
      <c r="I55" s="258">
        <v>0</v>
      </c>
      <c r="J55" s="259" t="str">
        <f ca="1">_xlfn.IFS(ISBLANK('Bakery Pivots'!J55),"",IF(NOT(ISNA('#_Bakery Pivots'!J55)),IF(ISNA('Bakery Pivots'!J55),TRUE,FALSE),FALSE),"StuNAMsg",IF(AND(ISNA('#_Bakery Pivots'!J55),ISNA('Bakery Pivots'!J55)),TRUE,FALSE),"PerfectMsg",IF(NOT(ISERROR('#_Bakery Pivots'!J55)),IF(ISERROR('Bakery Pivots'!J55),TRUE,FALSE),FALSE),"StuErrorMsg",IF(TYPE('#_Bakery Pivots'!J55)&lt;&gt;TYPE('Bakery Pivots'!J55),TRUE,FALSE),"WrongTypeMsg",IF(_xlfn.ISFORMULA('#_Bakery Pivots'!J55),IF(NOT(_xlfn.ISFORMULA('Bakery Pivots'!J55)),TRUE),FALSE),"MissingFormulaMsg",IF(NOT(AND(ISNUMBER(FIND("[",_xlfn.FORMULATEXT('#_Bakery Pivots'!J55))),ISNUMBER(FIND("!",_xlfn.FORMULATEXT('#_Bakery Pivots'!J55))))),AND(ISNUMBER(FIND("[",_xlfn.FORMULATEXT('Bakery Pivots'!J55))),ISNUMBER(FIND("!",_xlfn.FORMULATEXT('Bakery Pivots'!J55)))),FALSE),"ExternalRefsMsg",IF(ISNUMBER('#_Bakery Pivots'!J55),IF(ABS('#_Bakery Pivots'!J55-'Bakery Pivots'!J55)&gt;0.00001,TRUE,FALSE),IF('#_Bakery Pivots'!J55&lt;&gt;'Bakery Pivots'!J55,TRUE,FALSE)),IF(ISNUMBER('#_Bakery Pivots'!J55),IF('#_Bakery Pivots'!J55&gt;'Bakery Pivots'!J55,"TooLow","TooHigh"),"WrongAnswer"),NOT(_xlfn.ISFORMULA('#_Bakery Pivots'!J55)),"PerfectMsg",IF((LEN(SUBSTITUTE(SUBSTITUTE(SUBSTITUTE(SUBSTITUTE(SUBSTITUTE(SUBSTITUTE(SUBSTITUTE(SUBSTITUTE(SUBSTITUTE(SUBSTITUTE(SUBSTITUTE(SUBSTITUTE(SUBSTITUTE(SUBSTITUTE(SUBSTITUTE(SUBSTITUTE(SUBSTITUTE(SUBSTITUTE(SUBSTITUTE(SUBSTITUTE(SUBSTITUTE(SUBSTITUTE(SUBSTITUTE(IF(_xlfn.ISFORMULA('Bakery Pivots'!J55),_xlfn.FORMULATEXT('Bakery Pivots'!J55),'Bakery Pivots'!J55),"9","#"),"8","#"),"7","#"),"6","#"),"5","#"),"4","#"),"3","#"),"2","#"),"1","#"),"0","#"),"$",""),"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Pivots'!J55),_xlfn.FORMULATEXT('Bakery Pivots'!J55),'Bakery Pivots'!J55),"9","#"),"8","#"),"7","#"),"6","#"),"5","#"),"4","#"),"3","#"),"2","#"),"1","#"),"0","#"),"$",""),"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Pivots'!J55),_xlfn.FORMULATEXT('#_Bakery Pivots'!J55),'#_Bakery Pivots'!J55),"9","#"),"8","#"),"7","#"),"6","#"),"5","#"),"4","#"),"3","#"),"2","#"),"1","#"),"0","#"),"$",""),"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Pivots'!J55),_xlfn.FORMULATEXT('#_Bakery Pivots'!J55),'#_Bakery Pivots'!J55),"9","#"),"8","#"),"7","#"),"6","#"),"5","#"),"4","#"),"3","#"),"2","#"),"1","#"),"0","#"),"$","")," ",""),",","@"),"&gt;","@"),"&lt;","@"),"=","@"),")","@"),"(","@"),"^","@"),"/","@"),"+","@"),"*","@"),"-","@"),"@#","")))/2,TRUE,FALSE),"HardCodeMsg",IF(LEN(IF(_xlfn.ISFORMULA('Bakery Pivots'!J55),_xlfn.FORMULATEXT('Bakery Pivots'!J55),'Bakery Pivots'!J55))-LEN(SUBSTITUTE(IF(_xlfn.ISFORMULA('Bakery Pivots'!J55),_xlfn.FORMULATEXT('Bakery Pivots'!J55),'Bakery Pivots'!J55),"""",""))&gt;LEN(IF(_xlfn.ISFORMULA('#_Bakery Pivots'!J55),_xlfn.FORMULATEXT('#_Bakery Pivots'!J55),'#_Bakery Pivots'!J55))-LEN(SUBSTITUTE(IF(_xlfn.ISFORMULA('#_Bakery Pivots'!J55),_xlfn.FORMULATEXT('#_Bakery Pivots'!J55),'#_Bakery Pivots'!J55),"""","")),TRUE,FALSE),"HardQuoteMsg",IF(LEN(IF(_xlfn.ISFORMULA('Bakery Pivots'!J55),_xlfn.FORMULATEXT('Bakery Pivots'!J55),'Bakery Pivots'!J55))-LEN(SUBSTITUTE(IF(_xlfn.ISFORMULA('Bakery Pivots'!J55),_xlfn.FORMULATEXT('Bakery Pivots'!J55),'Bakery Pivots'!J55),"$",""))&lt;0.5*(LEN(IF(_xlfn.ISFORMULA('#_Bakery Pivots'!J55),_xlfn.FORMULATEXT('#_Bakery Pivots'!J55),'#_Bakery Pivots'!J55))-LEN(SUBSTITUTE(IF(_xlfn.ISFORMULA('#_Bakery Pivots'!J55),_xlfn.FORMULATEXT('#_Bakery Pivots'!J55),'#_Bakery Pivots'!J55),"$",""))),TRUE,FALSE),"MissingAbsMsg",TRUE,"PerfectMsg")</f>
        <v/>
      </c>
    </row>
    <row r="56" spans="2:10" x14ac:dyDescent="0.15">
      <c r="B56" s="171">
        <v>0</v>
      </c>
      <c r="C56" s="170">
        <v>0</v>
      </c>
      <c r="D56" s="170">
        <v>0</v>
      </c>
      <c r="E56" s="170">
        <v>0</v>
      </c>
      <c r="F56" s="170">
        <v>0</v>
      </c>
      <c r="G56" s="258">
        <v>0</v>
      </c>
      <c r="H56" s="259" t="str">
        <f ca="1">_xlfn.IFS(ISBLANK('Bakery Pivots'!H56),"",IF(NOT(ISNA('#_Bakery Pivots'!H56)),IF(ISNA('Bakery Pivots'!H56),TRUE,FALSE),FALSE),"StuNAMsg",IF(AND(ISNA('#_Bakery Pivots'!H56),ISNA('Bakery Pivots'!H56)),TRUE,FALSE),"PerfectMsg",IF(NOT(ISERROR('#_Bakery Pivots'!H56)),IF(ISERROR('Bakery Pivots'!H56),TRUE,FALSE),FALSE),"StuErrorMsg",IF(TYPE('#_Bakery Pivots'!H56)&lt;&gt;TYPE('Bakery Pivots'!H56),TRUE,FALSE),"WrongTypeMsg",IF(_xlfn.ISFORMULA('#_Bakery Pivots'!H56),IF(NOT(_xlfn.ISFORMULA('Bakery Pivots'!H56)),TRUE),FALSE),"MissingFormulaMsg",IF(NOT(AND(ISNUMBER(FIND("[",_xlfn.FORMULATEXT('#_Bakery Pivots'!H56))),ISNUMBER(FIND("!",_xlfn.FORMULATEXT('#_Bakery Pivots'!H56))))),AND(ISNUMBER(FIND("[",_xlfn.FORMULATEXT('Bakery Pivots'!H56))),ISNUMBER(FIND("!",_xlfn.FORMULATEXT('Bakery Pivots'!H56)))),FALSE),"ExternalRefsMsg",IF(ISNUMBER('#_Bakery Pivots'!H56),IF(ABS('#_Bakery Pivots'!H56-'Bakery Pivots'!H56)&gt;0.00001,TRUE,FALSE),IF('#_Bakery Pivots'!H56&lt;&gt;'Bakery Pivots'!H56,TRUE,FALSE)),IF(ISNUMBER('#_Bakery Pivots'!H56),IF('#_Bakery Pivots'!H56&gt;'Bakery Pivots'!H56,"TooLow","TooHigh"),"WrongAnswer"),NOT(_xlfn.ISFORMULA('#_Bakery Pivots'!H56)),"PerfectMsg",IF((LEN(SUBSTITUTE(SUBSTITUTE(SUBSTITUTE(SUBSTITUTE(SUBSTITUTE(SUBSTITUTE(SUBSTITUTE(SUBSTITUTE(SUBSTITUTE(SUBSTITUTE(SUBSTITUTE(SUBSTITUTE(SUBSTITUTE(SUBSTITUTE(SUBSTITUTE(SUBSTITUTE(SUBSTITUTE(SUBSTITUTE(SUBSTITUTE(SUBSTITUTE(SUBSTITUTE(SUBSTITUTE(SUBSTITUTE(IF(_xlfn.ISFORMULA('Bakery Pivots'!H56),_xlfn.FORMULATEXT('Bakery Pivots'!H56),'Bakery Pivots'!H56),"9","#"),"8","#"),"7","#"),"6","#"),"5","#"),"4","#"),"3","#"),"2","#"),"1","#"),"0","#"),"$",""),"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Pivots'!H56),_xlfn.FORMULATEXT('Bakery Pivots'!H56),'Bakery Pivots'!H56),"9","#"),"8","#"),"7","#"),"6","#"),"5","#"),"4","#"),"3","#"),"2","#"),"1","#"),"0","#"),"$",""),"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Pivots'!H56),_xlfn.FORMULATEXT('#_Bakery Pivots'!H56),'#_Bakery Pivots'!H56),"9","#"),"8","#"),"7","#"),"6","#"),"5","#"),"4","#"),"3","#"),"2","#"),"1","#"),"0","#"),"$",""),"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Pivots'!H56),_xlfn.FORMULATEXT('#_Bakery Pivots'!H56),'#_Bakery Pivots'!H56),"9","#"),"8","#"),"7","#"),"6","#"),"5","#"),"4","#"),"3","#"),"2","#"),"1","#"),"0","#"),"$","")," ",""),",","@"),"&gt;","@"),"&lt;","@"),"=","@"),")","@"),"(","@"),"^","@"),"/","@"),"+","@"),"*","@"),"-","@"),"@#","")))/2,TRUE,FALSE),"HardCodeMsg",IF(LEN(IF(_xlfn.ISFORMULA('Bakery Pivots'!H56),_xlfn.FORMULATEXT('Bakery Pivots'!H56),'Bakery Pivots'!H56))-LEN(SUBSTITUTE(IF(_xlfn.ISFORMULA('Bakery Pivots'!H56),_xlfn.FORMULATEXT('Bakery Pivots'!H56),'Bakery Pivots'!H56),"""",""))&gt;LEN(IF(_xlfn.ISFORMULA('#_Bakery Pivots'!H56),_xlfn.FORMULATEXT('#_Bakery Pivots'!H56),'#_Bakery Pivots'!H56))-LEN(SUBSTITUTE(IF(_xlfn.ISFORMULA('#_Bakery Pivots'!H56),_xlfn.FORMULATEXT('#_Bakery Pivots'!H56),'#_Bakery Pivots'!H56),"""","")),TRUE,FALSE),"HardQuoteMsg",IF(LEN(IF(_xlfn.ISFORMULA('Bakery Pivots'!H56),_xlfn.FORMULATEXT('Bakery Pivots'!H56),'Bakery Pivots'!H56))-LEN(SUBSTITUTE(IF(_xlfn.ISFORMULA('Bakery Pivots'!H56),_xlfn.FORMULATEXT('Bakery Pivots'!H56),'Bakery Pivots'!H56),"$",""))&lt;0.5*(LEN(IF(_xlfn.ISFORMULA('#_Bakery Pivots'!H56),_xlfn.FORMULATEXT('#_Bakery Pivots'!H56),'#_Bakery Pivots'!H56))-LEN(SUBSTITUTE(IF(_xlfn.ISFORMULA('#_Bakery Pivots'!H56),_xlfn.FORMULATEXT('#_Bakery Pivots'!H56),'#_Bakery Pivots'!H56),"$",""))),TRUE,FALSE),"MissingAbsMsg",TRUE,"PerfectMsg")</f>
        <v/>
      </c>
      <c r="I56" s="258">
        <v>0</v>
      </c>
      <c r="J56" s="259" t="str">
        <f ca="1">_xlfn.IFS(ISBLANK('Bakery Pivots'!J56),"",IF(NOT(ISNA('#_Bakery Pivots'!J56)),IF(ISNA('Bakery Pivots'!J56),TRUE,FALSE),FALSE),"StuNAMsg",IF(AND(ISNA('#_Bakery Pivots'!J56),ISNA('Bakery Pivots'!J56)),TRUE,FALSE),"PerfectMsg",IF(NOT(ISERROR('#_Bakery Pivots'!J56)),IF(ISERROR('Bakery Pivots'!J56),TRUE,FALSE),FALSE),"StuErrorMsg",IF(TYPE('#_Bakery Pivots'!J56)&lt;&gt;TYPE('Bakery Pivots'!J56),TRUE,FALSE),"WrongTypeMsg",IF(_xlfn.ISFORMULA('#_Bakery Pivots'!J56),IF(NOT(_xlfn.ISFORMULA('Bakery Pivots'!J56)),TRUE),FALSE),"MissingFormulaMsg",IF(NOT(AND(ISNUMBER(FIND("[",_xlfn.FORMULATEXT('#_Bakery Pivots'!J56))),ISNUMBER(FIND("!",_xlfn.FORMULATEXT('#_Bakery Pivots'!J56))))),AND(ISNUMBER(FIND("[",_xlfn.FORMULATEXT('Bakery Pivots'!J56))),ISNUMBER(FIND("!",_xlfn.FORMULATEXT('Bakery Pivots'!J56)))),FALSE),"ExternalRefsMsg",IF(ISNUMBER('#_Bakery Pivots'!J56),IF(ABS('#_Bakery Pivots'!J56-'Bakery Pivots'!J56)&gt;0.00001,TRUE,FALSE),IF('#_Bakery Pivots'!J56&lt;&gt;'Bakery Pivots'!J56,TRUE,FALSE)),IF(ISNUMBER('#_Bakery Pivots'!J56),IF('#_Bakery Pivots'!J56&gt;'Bakery Pivots'!J56,"TooLow","TooHigh"),"WrongAnswer"),NOT(_xlfn.ISFORMULA('#_Bakery Pivots'!J56)),"PerfectMsg",IF((LEN(SUBSTITUTE(SUBSTITUTE(SUBSTITUTE(SUBSTITUTE(SUBSTITUTE(SUBSTITUTE(SUBSTITUTE(SUBSTITUTE(SUBSTITUTE(SUBSTITUTE(SUBSTITUTE(SUBSTITUTE(SUBSTITUTE(SUBSTITUTE(SUBSTITUTE(SUBSTITUTE(SUBSTITUTE(SUBSTITUTE(SUBSTITUTE(SUBSTITUTE(SUBSTITUTE(SUBSTITUTE(SUBSTITUTE(IF(_xlfn.ISFORMULA('Bakery Pivots'!J56),_xlfn.FORMULATEXT('Bakery Pivots'!J56),'Bakery Pivots'!J56),"9","#"),"8","#"),"7","#"),"6","#"),"5","#"),"4","#"),"3","#"),"2","#"),"1","#"),"0","#"),"$",""),"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Pivots'!J56),_xlfn.FORMULATEXT('Bakery Pivots'!J56),'Bakery Pivots'!J56),"9","#"),"8","#"),"7","#"),"6","#"),"5","#"),"4","#"),"3","#"),"2","#"),"1","#"),"0","#"),"$",""),"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Pivots'!J56),_xlfn.FORMULATEXT('#_Bakery Pivots'!J56),'#_Bakery Pivots'!J56),"9","#"),"8","#"),"7","#"),"6","#"),"5","#"),"4","#"),"3","#"),"2","#"),"1","#"),"0","#"),"$",""),"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Pivots'!J56),_xlfn.FORMULATEXT('#_Bakery Pivots'!J56),'#_Bakery Pivots'!J56),"9","#"),"8","#"),"7","#"),"6","#"),"5","#"),"4","#"),"3","#"),"2","#"),"1","#"),"0","#"),"$","")," ",""),",","@"),"&gt;","@"),"&lt;","@"),"=","@"),")","@"),"(","@"),"^","@"),"/","@"),"+","@"),"*","@"),"-","@"),"@#","")))/2,TRUE,FALSE),"HardCodeMsg",IF(LEN(IF(_xlfn.ISFORMULA('Bakery Pivots'!J56),_xlfn.FORMULATEXT('Bakery Pivots'!J56),'Bakery Pivots'!J56))-LEN(SUBSTITUTE(IF(_xlfn.ISFORMULA('Bakery Pivots'!J56),_xlfn.FORMULATEXT('Bakery Pivots'!J56),'Bakery Pivots'!J56),"""",""))&gt;LEN(IF(_xlfn.ISFORMULA('#_Bakery Pivots'!J56),_xlfn.FORMULATEXT('#_Bakery Pivots'!J56),'#_Bakery Pivots'!J56))-LEN(SUBSTITUTE(IF(_xlfn.ISFORMULA('#_Bakery Pivots'!J56),_xlfn.FORMULATEXT('#_Bakery Pivots'!J56),'#_Bakery Pivots'!J56),"""","")),TRUE,FALSE),"HardQuoteMsg",IF(LEN(IF(_xlfn.ISFORMULA('Bakery Pivots'!J56),_xlfn.FORMULATEXT('Bakery Pivots'!J56),'Bakery Pivots'!J56))-LEN(SUBSTITUTE(IF(_xlfn.ISFORMULA('Bakery Pivots'!J56),_xlfn.FORMULATEXT('Bakery Pivots'!J56),'Bakery Pivots'!J56),"$",""))&lt;0.5*(LEN(IF(_xlfn.ISFORMULA('#_Bakery Pivots'!J56),_xlfn.FORMULATEXT('#_Bakery Pivots'!J56),'#_Bakery Pivots'!J56))-LEN(SUBSTITUTE(IF(_xlfn.ISFORMULA('#_Bakery Pivots'!J56),_xlfn.FORMULATEXT('#_Bakery Pivots'!J56),'#_Bakery Pivots'!J56),"$",""))),TRUE,FALSE),"MissingAbsMsg",TRUE,"PerfectMsg")</f>
        <v/>
      </c>
    </row>
    <row r="57" spans="2:10" x14ac:dyDescent="0.15">
      <c r="B57" s="171">
        <v>0</v>
      </c>
      <c r="C57" s="170">
        <v>0</v>
      </c>
      <c r="D57" s="170">
        <v>0</v>
      </c>
      <c r="E57" s="170">
        <v>0</v>
      </c>
      <c r="F57" s="170">
        <v>0</v>
      </c>
      <c r="G57" s="258">
        <v>0</v>
      </c>
      <c r="H57" s="259" t="str">
        <f ca="1">_xlfn.IFS(ISBLANK('Bakery Pivots'!H57),"",IF(NOT(ISNA('#_Bakery Pivots'!H57)),IF(ISNA('Bakery Pivots'!H57),TRUE,FALSE),FALSE),"StuNAMsg",IF(AND(ISNA('#_Bakery Pivots'!H57),ISNA('Bakery Pivots'!H57)),TRUE,FALSE),"PerfectMsg",IF(NOT(ISERROR('#_Bakery Pivots'!H57)),IF(ISERROR('Bakery Pivots'!H57),TRUE,FALSE),FALSE),"StuErrorMsg",IF(TYPE('#_Bakery Pivots'!H57)&lt;&gt;TYPE('Bakery Pivots'!H57),TRUE,FALSE),"WrongTypeMsg",IF(_xlfn.ISFORMULA('#_Bakery Pivots'!H57),IF(NOT(_xlfn.ISFORMULA('Bakery Pivots'!H57)),TRUE),FALSE),"MissingFormulaMsg",IF(NOT(AND(ISNUMBER(FIND("[",_xlfn.FORMULATEXT('#_Bakery Pivots'!H57))),ISNUMBER(FIND("!",_xlfn.FORMULATEXT('#_Bakery Pivots'!H57))))),AND(ISNUMBER(FIND("[",_xlfn.FORMULATEXT('Bakery Pivots'!H57))),ISNUMBER(FIND("!",_xlfn.FORMULATEXT('Bakery Pivots'!H57)))),FALSE),"ExternalRefsMsg",IF(ISNUMBER('#_Bakery Pivots'!H57),IF(ABS('#_Bakery Pivots'!H57-'Bakery Pivots'!H57)&gt;0.00001,TRUE,FALSE),IF('#_Bakery Pivots'!H57&lt;&gt;'Bakery Pivots'!H57,TRUE,FALSE)),IF(ISNUMBER('#_Bakery Pivots'!H57),IF('#_Bakery Pivots'!H57&gt;'Bakery Pivots'!H57,"TooLow","TooHigh"),"WrongAnswer"),NOT(_xlfn.ISFORMULA('#_Bakery Pivots'!H57)),"PerfectMsg",IF((LEN(SUBSTITUTE(SUBSTITUTE(SUBSTITUTE(SUBSTITUTE(SUBSTITUTE(SUBSTITUTE(SUBSTITUTE(SUBSTITUTE(SUBSTITUTE(SUBSTITUTE(SUBSTITUTE(SUBSTITUTE(SUBSTITUTE(SUBSTITUTE(SUBSTITUTE(SUBSTITUTE(SUBSTITUTE(SUBSTITUTE(SUBSTITUTE(SUBSTITUTE(SUBSTITUTE(SUBSTITUTE(SUBSTITUTE(IF(_xlfn.ISFORMULA('Bakery Pivots'!H57),_xlfn.FORMULATEXT('Bakery Pivots'!H57),'Bakery Pivots'!H57),"9","#"),"8","#"),"7","#"),"6","#"),"5","#"),"4","#"),"3","#"),"2","#"),"1","#"),"0","#"),"$",""),"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Pivots'!H57),_xlfn.FORMULATEXT('Bakery Pivots'!H57),'Bakery Pivots'!H57),"9","#"),"8","#"),"7","#"),"6","#"),"5","#"),"4","#"),"3","#"),"2","#"),"1","#"),"0","#"),"$",""),"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Pivots'!H57),_xlfn.FORMULATEXT('#_Bakery Pivots'!H57),'#_Bakery Pivots'!H57),"9","#"),"8","#"),"7","#"),"6","#"),"5","#"),"4","#"),"3","#"),"2","#"),"1","#"),"0","#"),"$",""),"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Pivots'!H57),_xlfn.FORMULATEXT('#_Bakery Pivots'!H57),'#_Bakery Pivots'!H57),"9","#"),"8","#"),"7","#"),"6","#"),"5","#"),"4","#"),"3","#"),"2","#"),"1","#"),"0","#"),"$","")," ",""),",","@"),"&gt;","@"),"&lt;","@"),"=","@"),")","@"),"(","@"),"^","@"),"/","@"),"+","@"),"*","@"),"-","@"),"@#","")))/2,TRUE,FALSE),"HardCodeMsg",IF(LEN(IF(_xlfn.ISFORMULA('Bakery Pivots'!H57),_xlfn.FORMULATEXT('Bakery Pivots'!H57),'Bakery Pivots'!H57))-LEN(SUBSTITUTE(IF(_xlfn.ISFORMULA('Bakery Pivots'!H57),_xlfn.FORMULATEXT('Bakery Pivots'!H57),'Bakery Pivots'!H57),"""",""))&gt;LEN(IF(_xlfn.ISFORMULA('#_Bakery Pivots'!H57),_xlfn.FORMULATEXT('#_Bakery Pivots'!H57),'#_Bakery Pivots'!H57))-LEN(SUBSTITUTE(IF(_xlfn.ISFORMULA('#_Bakery Pivots'!H57),_xlfn.FORMULATEXT('#_Bakery Pivots'!H57),'#_Bakery Pivots'!H57),"""","")),TRUE,FALSE),"HardQuoteMsg",IF(LEN(IF(_xlfn.ISFORMULA('Bakery Pivots'!H57),_xlfn.FORMULATEXT('Bakery Pivots'!H57),'Bakery Pivots'!H57))-LEN(SUBSTITUTE(IF(_xlfn.ISFORMULA('Bakery Pivots'!H57),_xlfn.FORMULATEXT('Bakery Pivots'!H57),'Bakery Pivots'!H57),"$",""))&lt;0.5*(LEN(IF(_xlfn.ISFORMULA('#_Bakery Pivots'!H57),_xlfn.FORMULATEXT('#_Bakery Pivots'!H57),'#_Bakery Pivots'!H57))-LEN(SUBSTITUTE(IF(_xlfn.ISFORMULA('#_Bakery Pivots'!H57),_xlfn.FORMULATEXT('#_Bakery Pivots'!H57),'#_Bakery Pivots'!H57),"$",""))),TRUE,FALSE),"MissingAbsMsg",TRUE,"PerfectMsg")</f>
        <v/>
      </c>
      <c r="I57" s="258">
        <v>0</v>
      </c>
      <c r="J57" s="259" t="str">
        <f ca="1">_xlfn.IFS(ISBLANK('Bakery Pivots'!J57),"",IF(NOT(ISNA('#_Bakery Pivots'!J57)),IF(ISNA('Bakery Pivots'!J57),TRUE,FALSE),FALSE),"StuNAMsg",IF(AND(ISNA('#_Bakery Pivots'!J57),ISNA('Bakery Pivots'!J57)),TRUE,FALSE),"PerfectMsg",IF(NOT(ISERROR('#_Bakery Pivots'!J57)),IF(ISERROR('Bakery Pivots'!J57),TRUE,FALSE),FALSE),"StuErrorMsg",IF(TYPE('#_Bakery Pivots'!J57)&lt;&gt;TYPE('Bakery Pivots'!J57),TRUE,FALSE),"WrongTypeMsg",IF(_xlfn.ISFORMULA('#_Bakery Pivots'!J57),IF(NOT(_xlfn.ISFORMULA('Bakery Pivots'!J57)),TRUE),FALSE),"MissingFormulaMsg",IF(NOT(AND(ISNUMBER(FIND("[",_xlfn.FORMULATEXT('#_Bakery Pivots'!J57))),ISNUMBER(FIND("!",_xlfn.FORMULATEXT('#_Bakery Pivots'!J57))))),AND(ISNUMBER(FIND("[",_xlfn.FORMULATEXT('Bakery Pivots'!J57))),ISNUMBER(FIND("!",_xlfn.FORMULATEXT('Bakery Pivots'!J57)))),FALSE),"ExternalRefsMsg",IF(ISNUMBER('#_Bakery Pivots'!J57),IF(ABS('#_Bakery Pivots'!J57-'Bakery Pivots'!J57)&gt;0.00001,TRUE,FALSE),IF('#_Bakery Pivots'!J57&lt;&gt;'Bakery Pivots'!J57,TRUE,FALSE)),IF(ISNUMBER('#_Bakery Pivots'!J57),IF('#_Bakery Pivots'!J57&gt;'Bakery Pivots'!J57,"TooLow","TooHigh"),"WrongAnswer"),NOT(_xlfn.ISFORMULA('#_Bakery Pivots'!J57)),"PerfectMsg",IF((LEN(SUBSTITUTE(SUBSTITUTE(SUBSTITUTE(SUBSTITUTE(SUBSTITUTE(SUBSTITUTE(SUBSTITUTE(SUBSTITUTE(SUBSTITUTE(SUBSTITUTE(SUBSTITUTE(SUBSTITUTE(SUBSTITUTE(SUBSTITUTE(SUBSTITUTE(SUBSTITUTE(SUBSTITUTE(SUBSTITUTE(SUBSTITUTE(SUBSTITUTE(SUBSTITUTE(SUBSTITUTE(SUBSTITUTE(IF(_xlfn.ISFORMULA('Bakery Pivots'!J57),_xlfn.FORMULATEXT('Bakery Pivots'!J57),'Bakery Pivots'!J57),"9","#"),"8","#"),"7","#"),"6","#"),"5","#"),"4","#"),"3","#"),"2","#"),"1","#"),"0","#"),"$",""),"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Pivots'!J57),_xlfn.FORMULATEXT('Bakery Pivots'!J57),'Bakery Pivots'!J57),"9","#"),"8","#"),"7","#"),"6","#"),"5","#"),"4","#"),"3","#"),"2","#"),"1","#"),"0","#"),"$",""),"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Pivots'!J57),_xlfn.FORMULATEXT('#_Bakery Pivots'!J57),'#_Bakery Pivots'!J57),"9","#"),"8","#"),"7","#"),"6","#"),"5","#"),"4","#"),"3","#"),"2","#"),"1","#"),"0","#"),"$",""),"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Pivots'!J57),_xlfn.FORMULATEXT('#_Bakery Pivots'!J57),'#_Bakery Pivots'!J57),"9","#"),"8","#"),"7","#"),"6","#"),"5","#"),"4","#"),"3","#"),"2","#"),"1","#"),"0","#"),"$","")," ",""),",","@"),"&gt;","@"),"&lt;","@"),"=","@"),")","@"),"(","@"),"^","@"),"/","@"),"+","@"),"*","@"),"-","@"),"@#","")))/2,TRUE,FALSE),"HardCodeMsg",IF(LEN(IF(_xlfn.ISFORMULA('Bakery Pivots'!J57),_xlfn.FORMULATEXT('Bakery Pivots'!J57),'Bakery Pivots'!J57))-LEN(SUBSTITUTE(IF(_xlfn.ISFORMULA('Bakery Pivots'!J57),_xlfn.FORMULATEXT('Bakery Pivots'!J57),'Bakery Pivots'!J57),"""",""))&gt;LEN(IF(_xlfn.ISFORMULA('#_Bakery Pivots'!J57),_xlfn.FORMULATEXT('#_Bakery Pivots'!J57),'#_Bakery Pivots'!J57))-LEN(SUBSTITUTE(IF(_xlfn.ISFORMULA('#_Bakery Pivots'!J57),_xlfn.FORMULATEXT('#_Bakery Pivots'!J57),'#_Bakery Pivots'!J57),"""","")),TRUE,FALSE),"HardQuoteMsg",IF(LEN(IF(_xlfn.ISFORMULA('Bakery Pivots'!J57),_xlfn.FORMULATEXT('Bakery Pivots'!J57),'Bakery Pivots'!J57))-LEN(SUBSTITUTE(IF(_xlfn.ISFORMULA('Bakery Pivots'!J57),_xlfn.FORMULATEXT('Bakery Pivots'!J57),'Bakery Pivots'!J57),"$",""))&lt;0.5*(LEN(IF(_xlfn.ISFORMULA('#_Bakery Pivots'!J57),_xlfn.FORMULATEXT('#_Bakery Pivots'!J57),'#_Bakery Pivots'!J57))-LEN(SUBSTITUTE(IF(_xlfn.ISFORMULA('#_Bakery Pivots'!J57),_xlfn.FORMULATEXT('#_Bakery Pivots'!J57),'#_Bakery Pivots'!J57),"$",""))),TRUE,FALSE),"MissingAbsMsg",TRUE,"PerfectMsg")</f>
        <v/>
      </c>
    </row>
    <row r="58" spans="2:10" x14ac:dyDescent="0.15">
      <c r="B58" s="171">
        <v>0</v>
      </c>
      <c r="C58" s="170">
        <v>0</v>
      </c>
      <c r="D58" s="170">
        <v>0</v>
      </c>
      <c r="E58" s="170">
        <v>0</v>
      </c>
      <c r="F58" s="170">
        <v>0</v>
      </c>
      <c r="G58" s="258">
        <v>0</v>
      </c>
      <c r="H58" s="259" t="str">
        <f ca="1">_xlfn.IFS(ISBLANK('Bakery Pivots'!H58),"",IF(NOT(ISNA('#_Bakery Pivots'!H58)),IF(ISNA('Bakery Pivots'!H58),TRUE,FALSE),FALSE),"StuNAMsg",IF(AND(ISNA('#_Bakery Pivots'!H58),ISNA('Bakery Pivots'!H58)),TRUE,FALSE),"PerfectMsg",IF(NOT(ISERROR('#_Bakery Pivots'!H58)),IF(ISERROR('Bakery Pivots'!H58),TRUE,FALSE),FALSE),"StuErrorMsg",IF(TYPE('#_Bakery Pivots'!H58)&lt;&gt;TYPE('Bakery Pivots'!H58),TRUE,FALSE),"WrongTypeMsg",IF(_xlfn.ISFORMULA('#_Bakery Pivots'!H58),IF(NOT(_xlfn.ISFORMULA('Bakery Pivots'!H58)),TRUE),FALSE),"MissingFormulaMsg",IF(NOT(AND(ISNUMBER(FIND("[",_xlfn.FORMULATEXT('#_Bakery Pivots'!H58))),ISNUMBER(FIND("!",_xlfn.FORMULATEXT('#_Bakery Pivots'!H58))))),AND(ISNUMBER(FIND("[",_xlfn.FORMULATEXT('Bakery Pivots'!H58))),ISNUMBER(FIND("!",_xlfn.FORMULATEXT('Bakery Pivots'!H58)))),FALSE),"ExternalRefsMsg",IF(ISNUMBER('#_Bakery Pivots'!H58),IF(ABS('#_Bakery Pivots'!H58-'Bakery Pivots'!H58)&gt;0.00001,TRUE,FALSE),IF('#_Bakery Pivots'!H58&lt;&gt;'Bakery Pivots'!H58,TRUE,FALSE)),IF(ISNUMBER('#_Bakery Pivots'!H58),IF('#_Bakery Pivots'!H58&gt;'Bakery Pivots'!H58,"TooLow","TooHigh"),"WrongAnswer"),NOT(_xlfn.ISFORMULA('#_Bakery Pivots'!H58)),"PerfectMsg",IF((LEN(SUBSTITUTE(SUBSTITUTE(SUBSTITUTE(SUBSTITUTE(SUBSTITUTE(SUBSTITUTE(SUBSTITUTE(SUBSTITUTE(SUBSTITUTE(SUBSTITUTE(SUBSTITUTE(SUBSTITUTE(SUBSTITUTE(SUBSTITUTE(SUBSTITUTE(SUBSTITUTE(SUBSTITUTE(SUBSTITUTE(SUBSTITUTE(SUBSTITUTE(SUBSTITUTE(SUBSTITUTE(SUBSTITUTE(IF(_xlfn.ISFORMULA('Bakery Pivots'!H58),_xlfn.FORMULATEXT('Bakery Pivots'!H58),'Bakery Pivots'!H58),"9","#"),"8","#"),"7","#"),"6","#"),"5","#"),"4","#"),"3","#"),"2","#"),"1","#"),"0","#"),"$",""),"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Pivots'!H58),_xlfn.FORMULATEXT('Bakery Pivots'!H58),'Bakery Pivots'!H58),"9","#"),"8","#"),"7","#"),"6","#"),"5","#"),"4","#"),"3","#"),"2","#"),"1","#"),"0","#"),"$",""),"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Pivots'!H58),_xlfn.FORMULATEXT('#_Bakery Pivots'!H58),'#_Bakery Pivots'!H58),"9","#"),"8","#"),"7","#"),"6","#"),"5","#"),"4","#"),"3","#"),"2","#"),"1","#"),"0","#"),"$",""),"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Pivots'!H58),_xlfn.FORMULATEXT('#_Bakery Pivots'!H58),'#_Bakery Pivots'!H58),"9","#"),"8","#"),"7","#"),"6","#"),"5","#"),"4","#"),"3","#"),"2","#"),"1","#"),"0","#"),"$","")," ",""),",","@"),"&gt;","@"),"&lt;","@"),"=","@"),")","@"),"(","@"),"^","@"),"/","@"),"+","@"),"*","@"),"-","@"),"@#","")))/2,TRUE,FALSE),"HardCodeMsg",IF(LEN(IF(_xlfn.ISFORMULA('Bakery Pivots'!H58),_xlfn.FORMULATEXT('Bakery Pivots'!H58),'Bakery Pivots'!H58))-LEN(SUBSTITUTE(IF(_xlfn.ISFORMULA('Bakery Pivots'!H58),_xlfn.FORMULATEXT('Bakery Pivots'!H58),'Bakery Pivots'!H58),"""",""))&gt;LEN(IF(_xlfn.ISFORMULA('#_Bakery Pivots'!H58),_xlfn.FORMULATEXT('#_Bakery Pivots'!H58),'#_Bakery Pivots'!H58))-LEN(SUBSTITUTE(IF(_xlfn.ISFORMULA('#_Bakery Pivots'!H58),_xlfn.FORMULATEXT('#_Bakery Pivots'!H58),'#_Bakery Pivots'!H58),"""","")),TRUE,FALSE),"HardQuoteMsg",IF(LEN(IF(_xlfn.ISFORMULA('Bakery Pivots'!H58),_xlfn.FORMULATEXT('Bakery Pivots'!H58),'Bakery Pivots'!H58))-LEN(SUBSTITUTE(IF(_xlfn.ISFORMULA('Bakery Pivots'!H58),_xlfn.FORMULATEXT('Bakery Pivots'!H58),'Bakery Pivots'!H58),"$",""))&lt;0.5*(LEN(IF(_xlfn.ISFORMULA('#_Bakery Pivots'!H58),_xlfn.FORMULATEXT('#_Bakery Pivots'!H58),'#_Bakery Pivots'!H58))-LEN(SUBSTITUTE(IF(_xlfn.ISFORMULA('#_Bakery Pivots'!H58),_xlfn.FORMULATEXT('#_Bakery Pivots'!H58),'#_Bakery Pivots'!H58),"$",""))),TRUE,FALSE),"MissingAbsMsg",TRUE,"PerfectMsg")</f>
        <v/>
      </c>
      <c r="I58" s="258">
        <v>0</v>
      </c>
      <c r="J58" s="259" t="str">
        <f ca="1">_xlfn.IFS(ISBLANK('Bakery Pivots'!J58),"",IF(NOT(ISNA('#_Bakery Pivots'!J58)),IF(ISNA('Bakery Pivots'!J58),TRUE,FALSE),FALSE),"StuNAMsg",IF(AND(ISNA('#_Bakery Pivots'!J58),ISNA('Bakery Pivots'!J58)),TRUE,FALSE),"PerfectMsg",IF(NOT(ISERROR('#_Bakery Pivots'!J58)),IF(ISERROR('Bakery Pivots'!J58),TRUE,FALSE),FALSE),"StuErrorMsg",IF(TYPE('#_Bakery Pivots'!J58)&lt;&gt;TYPE('Bakery Pivots'!J58),TRUE,FALSE),"WrongTypeMsg",IF(_xlfn.ISFORMULA('#_Bakery Pivots'!J58),IF(NOT(_xlfn.ISFORMULA('Bakery Pivots'!J58)),TRUE),FALSE),"MissingFormulaMsg",IF(NOT(AND(ISNUMBER(FIND("[",_xlfn.FORMULATEXT('#_Bakery Pivots'!J58))),ISNUMBER(FIND("!",_xlfn.FORMULATEXT('#_Bakery Pivots'!J58))))),AND(ISNUMBER(FIND("[",_xlfn.FORMULATEXT('Bakery Pivots'!J58))),ISNUMBER(FIND("!",_xlfn.FORMULATEXT('Bakery Pivots'!J58)))),FALSE),"ExternalRefsMsg",IF(ISNUMBER('#_Bakery Pivots'!J58),IF(ABS('#_Bakery Pivots'!J58-'Bakery Pivots'!J58)&gt;0.00001,TRUE,FALSE),IF('#_Bakery Pivots'!J58&lt;&gt;'Bakery Pivots'!J58,TRUE,FALSE)),IF(ISNUMBER('#_Bakery Pivots'!J58),IF('#_Bakery Pivots'!J58&gt;'Bakery Pivots'!J58,"TooLow","TooHigh"),"WrongAnswer"),NOT(_xlfn.ISFORMULA('#_Bakery Pivots'!J58)),"PerfectMsg",IF((LEN(SUBSTITUTE(SUBSTITUTE(SUBSTITUTE(SUBSTITUTE(SUBSTITUTE(SUBSTITUTE(SUBSTITUTE(SUBSTITUTE(SUBSTITUTE(SUBSTITUTE(SUBSTITUTE(SUBSTITUTE(SUBSTITUTE(SUBSTITUTE(SUBSTITUTE(SUBSTITUTE(SUBSTITUTE(SUBSTITUTE(SUBSTITUTE(SUBSTITUTE(SUBSTITUTE(SUBSTITUTE(SUBSTITUTE(IF(_xlfn.ISFORMULA('Bakery Pivots'!J58),_xlfn.FORMULATEXT('Bakery Pivots'!J58),'Bakery Pivots'!J58),"9","#"),"8","#"),"7","#"),"6","#"),"5","#"),"4","#"),"3","#"),"2","#"),"1","#"),"0","#"),"$",""),"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Pivots'!J58),_xlfn.FORMULATEXT('Bakery Pivots'!J58),'Bakery Pivots'!J58),"9","#"),"8","#"),"7","#"),"6","#"),"5","#"),"4","#"),"3","#"),"2","#"),"1","#"),"0","#"),"$",""),"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Pivots'!J58),_xlfn.FORMULATEXT('#_Bakery Pivots'!J58),'#_Bakery Pivots'!J58),"9","#"),"8","#"),"7","#"),"6","#"),"5","#"),"4","#"),"3","#"),"2","#"),"1","#"),"0","#"),"$",""),"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Pivots'!J58),_xlfn.FORMULATEXT('#_Bakery Pivots'!J58),'#_Bakery Pivots'!J58),"9","#"),"8","#"),"7","#"),"6","#"),"5","#"),"4","#"),"3","#"),"2","#"),"1","#"),"0","#"),"$","")," ",""),",","@"),"&gt;","@"),"&lt;","@"),"=","@"),")","@"),"(","@"),"^","@"),"/","@"),"+","@"),"*","@"),"-","@"),"@#","")))/2,TRUE,FALSE),"HardCodeMsg",IF(LEN(IF(_xlfn.ISFORMULA('Bakery Pivots'!J58),_xlfn.FORMULATEXT('Bakery Pivots'!J58),'Bakery Pivots'!J58))-LEN(SUBSTITUTE(IF(_xlfn.ISFORMULA('Bakery Pivots'!J58),_xlfn.FORMULATEXT('Bakery Pivots'!J58),'Bakery Pivots'!J58),"""",""))&gt;LEN(IF(_xlfn.ISFORMULA('#_Bakery Pivots'!J58),_xlfn.FORMULATEXT('#_Bakery Pivots'!J58),'#_Bakery Pivots'!J58))-LEN(SUBSTITUTE(IF(_xlfn.ISFORMULA('#_Bakery Pivots'!J58),_xlfn.FORMULATEXT('#_Bakery Pivots'!J58),'#_Bakery Pivots'!J58),"""","")),TRUE,FALSE),"HardQuoteMsg",IF(LEN(IF(_xlfn.ISFORMULA('Bakery Pivots'!J58),_xlfn.FORMULATEXT('Bakery Pivots'!J58),'Bakery Pivots'!J58))-LEN(SUBSTITUTE(IF(_xlfn.ISFORMULA('Bakery Pivots'!J58),_xlfn.FORMULATEXT('Bakery Pivots'!J58),'Bakery Pivots'!J58),"$",""))&lt;0.5*(LEN(IF(_xlfn.ISFORMULA('#_Bakery Pivots'!J58),_xlfn.FORMULATEXT('#_Bakery Pivots'!J58),'#_Bakery Pivots'!J58))-LEN(SUBSTITUTE(IF(_xlfn.ISFORMULA('#_Bakery Pivots'!J58),_xlfn.FORMULATEXT('#_Bakery Pivots'!J58),'#_Bakery Pivots'!J58),"$",""))),TRUE,FALSE),"MissingAbsMsg",TRUE,"PerfectMsg")</f>
        <v/>
      </c>
    </row>
    <row r="59" spans="2:10" x14ac:dyDescent="0.15">
      <c r="B59" s="171">
        <v>0</v>
      </c>
      <c r="C59" s="170">
        <v>0</v>
      </c>
      <c r="D59" s="170">
        <v>0</v>
      </c>
      <c r="E59" s="170">
        <v>0</v>
      </c>
      <c r="F59" s="170">
        <v>0</v>
      </c>
      <c r="G59" s="258">
        <v>0</v>
      </c>
      <c r="H59" s="259" t="str">
        <f ca="1">_xlfn.IFS(ISBLANK('Bakery Pivots'!H59),"",IF(NOT(ISNA('#_Bakery Pivots'!H59)),IF(ISNA('Bakery Pivots'!H59),TRUE,FALSE),FALSE),"StuNAMsg",IF(AND(ISNA('#_Bakery Pivots'!H59),ISNA('Bakery Pivots'!H59)),TRUE,FALSE),"PerfectMsg",IF(NOT(ISERROR('#_Bakery Pivots'!H59)),IF(ISERROR('Bakery Pivots'!H59),TRUE,FALSE),FALSE),"StuErrorMsg",IF(TYPE('#_Bakery Pivots'!H59)&lt;&gt;TYPE('Bakery Pivots'!H59),TRUE,FALSE),"WrongTypeMsg",IF(_xlfn.ISFORMULA('#_Bakery Pivots'!H59),IF(NOT(_xlfn.ISFORMULA('Bakery Pivots'!H59)),TRUE),FALSE),"MissingFormulaMsg",IF(NOT(AND(ISNUMBER(FIND("[",_xlfn.FORMULATEXT('#_Bakery Pivots'!H59))),ISNUMBER(FIND("!",_xlfn.FORMULATEXT('#_Bakery Pivots'!H59))))),AND(ISNUMBER(FIND("[",_xlfn.FORMULATEXT('Bakery Pivots'!H59))),ISNUMBER(FIND("!",_xlfn.FORMULATEXT('Bakery Pivots'!H59)))),FALSE),"ExternalRefsMsg",IF(ISNUMBER('#_Bakery Pivots'!H59),IF(ABS('#_Bakery Pivots'!H59-'Bakery Pivots'!H59)&gt;0.00001,TRUE,FALSE),IF('#_Bakery Pivots'!H59&lt;&gt;'Bakery Pivots'!H59,TRUE,FALSE)),IF(ISNUMBER('#_Bakery Pivots'!H59),IF('#_Bakery Pivots'!H59&gt;'Bakery Pivots'!H59,"TooLow","TooHigh"),"WrongAnswer"),NOT(_xlfn.ISFORMULA('#_Bakery Pivots'!H59)),"PerfectMsg",IF((LEN(SUBSTITUTE(SUBSTITUTE(SUBSTITUTE(SUBSTITUTE(SUBSTITUTE(SUBSTITUTE(SUBSTITUTE(SUBSTITUTE(SUBSTITUTE(SUBSTITUTE(SUBSTITUTE(SUBSTITUTE(SUBSTITUTE(SUBSTITUTE(SUBSTITUTE(SUBSTITUTE(SUBSTITUTE(SUBSTITUTE(SUBSTITUTE(SUBSTITUTE(SUBSTITUTE(SUBSTITUTE(SUBSTITUTE(IF(_xlfn.ISFORMULA('Bakery Pivots'!H59),_xlfn.FORMULATEXT('Bakery Pivots'!H59),'Bakery Pivots'!H59),"9","#"),"8","#"),"7","#"),"6","#"),"5","#"),"4","#"),"3","#"),"2","#"),"1","#"),"0","#"),"$",""),"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Pivots'!H59),_xlfn.FORMULATEXT('Bakery Pivots'!H59),'Bakery Pivots'!H59),"9","#"),"8","#"),"7","#"),"6","#"),"5","#"),"4","#"),"3","#"),"2","#"),"1","#"),"0","#"),"$",""),"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Pivots'!H59),_xlfn.FORMULATEXT('#_Bakery Pivots'!H59),'#_Bakery Pivots'!H59),"9","#"),"8","#"),"7","#"),"6","#"),"5","#"),"4","#"),"3","#"),"2","#"),"1","#"),"0","#"),"$",""),"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Pivots'!H59),_xlfn.FORMULATEXT('#_Bakery Pivots'!H59),'#_Bakery Pivots'!H59),"9","#"),"8","#"),"7","#"),"6","#"),"5","#"),"4","#"),"3","#"),"2","#"),"1","#"),"0","#"),"$","")," ",""),",","@"),"&gt;","@"),"&lt;","@"),"=","@"),")","@"),"(","@"),"^","@"),"/","@"),"+","@"),"*","@"),"-","@"),"@#","")))/2,TRUE,FALSE),"HardCodeMsg",IF(LEN(IF(_xlfn.ISFORMULA('Bakery Pivots'!H59),_xlfn.FORMULATEXT('Bakery Pivots'!H59),'Bakery Pivots'!H59))-LEN(SUBSTITUTE(IF(_xlfn.ISFORMULA('Bakery Pivots'!H59),_xlfn.FORMULATEXT('Bakery Pivots'!H59),'Bakery Pivots'!H59),"""",""))&gt;LEN(IF(_xlfn.ISFORMULA('#_Bakery Pivots'!H59),_xlfn.FORMULATEXT('#_Bakery Pivots'!H59),'#_Bakery Pivots'!H59))-LEN(SUBSTITUTE(IF(_xlfn.ISFORMULA('#_Bakery Pivots'!H59),_xlfn.FORMULATEXT('#_Bakery Pivots'!H59),'#_Bakery Pivots'!H59),"""","")),TRUE,FALSE),"HardQuoteMsg",IF(LEN(IF(_xlfn.ISFORMULA('Bakery Pivots'!H59),_xlfn.FORMULATEXT('Bakery Pivots'!H59),'Bakery Pivots'!H59))-LEN(SUBSTITUTE(IF(_xlfn.ISFORMULA('Bakery Pivots'!H59),_xlfn.FORMULATEXT('Bakery Pivots'!H59),'Bakery Pivots'!H59),"$",""))&lt;0.5*(LEN(IF(_xlfn.ISFORMULA('#_Bakery Pivots'!H59),_xlfn.FORMULATEXT('#_Bakery Pivots'!H59),'#_Bakery Pivots'!H59))-LEN(SUBSTITUTE(IF(_xlfn.ISFORMULA('#_Bakery Pivots'!H59),_xlfn.FORMULATEXT('#_Bakery Pivots'!H59),'#_Bakery Pivots'!H59),"$",""))),TRUE,FALSE),"MissingAbsMsg",TRUE,"PerfectMsg")</f>
        <v/>
      </c>
      <c r="I59" s="258">
        <v>0</v>
      </c>
      <c r="J59" s="259" t="str">
        <f ca="1">_xlfn.IFS(ISBLANK('Bakery Pivots'!J59),"",IF(NOT(ISNA('#_Bakery Pivots'!J59)),IF(ISNA('Bakery Pivots'!J59),TRUE,FALSE),FALSE),"StuNAMsg",IF(AND(ISNA('#_Bakery Pivots'!J59),ISNA('Bakery Pivots'!J59)),TRUE,FALSE),"PerfectMsg",IF(NOT(ISERROR('#_Bakery Pivots'!J59)),IF(ISERROR('Bakery Pivots'!J59),TRUE,FALSE),FALSE),"StuErrorMsg",IF(TYPE('#_Bakery Pivots'!J59)&lt;&gt;TYPE('Bakery Pivots'!J59),TRUE,FALSE),"WrongTypeMsg",IF(_xlfn.ISFORMULA('#_Bakery Pivots'!J59),IF(NOT(_xlfn.ISFORMULA('Bakery Pivots'!J59)),TRUE),FALSE),"MissingFormulaMsg",IF(NOT(AND(ISNUMBER(FIND("[",_xlfn.FORMULATEXT('#_Bakery Pivots'!J59))),ISNUMBER(FIND("!",_xlfn.FORMULATEXT('#_Bakery Pivots'!J59))))),AND(ISNUMBER(FIND("[",_xlfn.FORMULATEXT('Bakery Pivots'!J59))),ISNUMBER(FIND("!",_xlfn.FORMULATEXT('Bakery Pivots'!J59)))),FALSE),"ExternalRefsMsg",IF(ISNUMBER('#_Bakery Pivots'!J59),IF(ABS('#_Bakery Pivots'!J59-'Bakery Pivots'!J59)&gt;0.00001,TRUE,FALSE),IF('#_Bakery Pivots'!J59&lt;&gt;'Bakery Pivots'!J59,TRUE,FALSE)),IF(ISNUMBER('#_Bakery Pivots'!J59),IF('#_Bakery Pivots'!J59&gt;'Bakery Pivots'!J59,"TooLow","TooHigh"),"WrongAnswer"),NOT(_xlfn.ISFORMULA('#_Bakery Pivots'!J59)),"PerfectMsg",IF((LEN(SUBSTITUTE(SUBSTITUTE(SUBSTITUTE(SUBSTITUTE(SUBSTITUTE(SUBSTITUTE(SUBSTITUTE(SUBSTITUTE(SUBSTITUTE(SUBSTITUTE(SUBSTITUTE(SUBSTITUTE(SUBSTITUTE(SUBSTITUTE(SUBSTITUTE(SUBSTITUTE(SUBSTITUTE(SUBSTITUTE(SUBSTITUTE(SUBSTITUTE(SUBSTITUTE(SUBSTITUTE(SUBSTITUTE(IF(_xlfn.ISFORMULA('Bakery Pivots'!J59),_xlfn.FORMULATEXT('Bakery Pivots'!J59),'Bakery Pivots'!J59),"9","#"),"8","#"),"7","#"),"6","#"),"5","#"),"4","#"),"3","#"),"2","#"),"1","#"),"0","#"),"$",""),"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Pivots'!J59),_xlfn.FORMULATEXT('Bakery Pivots'!J59),'Bakery Pivots'!J59),"9","#"),"8","#"),"7","#"),"6","#"),"5","#"),"4","#"),"3","#"),"2","#"),"1","#"),"0","#"),"$",""),"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Pivots'!J59),_xlfn.FORMULATEXT('#_Bakery Pivots'!J59),'#_Bakery Pivots'!J59),"9","#"),"8","#"),"7","#"),"6","#"),"5","#"),"4","#"),"3","#"),"2","#"),"1","#"),"0","#"),"$",""),"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Pivots'!J59),_xlfn.FORMULATEXT('#_Bakery Pivots'!J59),'#_Bakery Pivots'!J59),"9","#"),"8","#"),"7","#"),"6","#"),"5","#"),"4","#"),"3","#"),"2","#"),"1","#"),"0","#"),"$","")," ",""),",","@"),"&gt;","@"),"&lt;","@"),"=","@"),")","@"),"(","@"),"^","@"),"/","@"),"+","@"),"*","@"),"-","@"),"@#","")))/2,TRUE,FALSE),"HardCodeMsg",IF(LEN(IF(_xlfn.ISFORMULA('Bakery Pivots'!J59),_xlfn.FORMULATEXT('Bakery Pivots'!J59),'Bakery Pivots'!J59))-LEN(SUBSTITUTE(IF(_xlfn.ISFORMULA('Bakery Pivots'!J59),_xlfn.FORMULATEXT('Bakery Pivots'!J59),'Bakery Pivots'!J59),"""",""))&gt;LEN(IF(_xlfn.ISFORMULA('#_Bakery Pivots'!J59),_xlfn.FORMULATEXT('#_Bakery Pivots'!J59),'#_Bakery Pivots'!J59))-LEN(SUBSTITUTE(IF(_xlfn.ISFORMULA('#_Bakery Pivots'!J59),_xlfn.FORMULATEXT('#_Bakery Pivots'!J59),'#_Bakery Pivots'!J59),"""","")),TRUE,FALSE),"HardQuoteMsg",IF(LEN(IF(_xlfn.ISFORMULA('Bakery Pivots'!J59),_xlfn.FORMULATEXT('Bakery Pivots'!J59),'Bakery Pivots'!J59))-LEN(SUBSTITUTE(IF(_xlfn.ISFORMULA('Bakery Pivots'!J59),_xlfn.FORMULATEXT('Bakery Pivots'!J59),'Bakery Pivots'!J59),"$",""))&lt;0.5*(LEN(IF(_xlfn.ISFORMULA('#_Bakery Pivots'!J59),_xlfn.FORMULATEXT('#_Bakery Pivots'!J59),'#_Bakery Pivots'!J59))-LEN(SUBSTITUTE(IF(_xlfn.ISFORMULA('#_Bakery Pivots'!J59),_xlfn.FORMULATEXT('#_Bakery Pivots'!J59),'#_Bakery Pivots'!J59),"$",""))),TRUE,FALSE),"MissingAbsMsg",TRUE,"PerfectMsg")</f>
        <v/>
      </c>
    </row>
    <row r="60" spans="2:10" x14ac:dyDescent="0.15">
      <c r="B60" s="171">
        <v>0</v>
      </c>
      <c r="C60" s="170">
        <v>0</v>
      </c>
      <c r="D60" s="170">
        <v>0</v>
      </c>
      <c r="E60" s="170">
        <v>0</v>
      </c>
      <c r="F60" s="170">
        <v>0</v>
      </c>
      <c r="G60" s="258">
        <v>0</v>
      </c>
      <c r="H60" s="259" t="str">
        <f ca="1">_xlfn.IFS(ISBLANK('Bakery Pivots'!H60),"",IF(NOT(ISNA('#_Bakery Pivots'!H60)),IF(ISNA('Bakery Pivots'!H60),TRUE,FALSE),FALSE),"StuNAMsg",IF(AND(ISNA('#_Bakery Pivots'!H60),ISNA('Bakery Pivots'!H60)),TRUE,FALSE),"PerfectMsg",IF(NOT(ISERROR('#_Bakery Pivots'!H60)),IF(ISERROR('Bakery Pivots'!H60),TRUE,FALSE),FALSE),"StuErrorMsg",IF(TYPE('#_Bakery Pivots'!H60)&lt;&gt;TYPE('Bakery Pivots'!H60),TRUE,FALSE),"WrongTypeMsg",IF(_xlfn.ISFORMULA('#_Bakery Pivots'!H60),IF(NOT(_xlfn.ISFORMULA('Bakery Pivots'!H60)),TRUE),FALSE),"MissingFormulaMsg",IF(NOT(AND(ISNUMBER(FIND("[",_xlfn.FORMULATEXT('#_Bakery Pivots'!H60))),ISNUMBER(FIND("!",_xlfn.FORMULATEXT('#_Bakery Pivots'!H60))))),AND(ISNUMBER(FIND("[",_xlfn.FORMULATEXT('Bakery Pivots'!H60))),ISNUMBER(FIND("!",_xlfn.FORMULATEXT('Bakery Pivots'!H60)))),FALSE),"ExternalRefsMsg",IF(ISNUMBER('#_Bakery Pivots'!H60),IF(ABS('#_Bakery Pivots'!H60-'Bakery Pivots'!H60)&gt;0.00001,TRUE,FALSE),IF('#_Bakery Pivots'!H60&lt;&gt;'Bakery Pivots'!H60,TRUE,FALSE)),IF(ISNUMBER('#_Bakery Pivots'!H60),IF('#_Bakery Pivots'!H60&gt;'Bakery Pivots'!H60,"TooLow","TooHigh"),"WrongAnswer"),NOT(_xlfn.ISFORMULA('#_Bakery Pivots'!H60)),"PerfectMsg",IF((LEN(SUBSTITUTE(SUBSTITUTE(SUBSTITUTE(SUBSTITUTE(SUBSTITUTE(SUBSTITUTE(SUBSTITUTE(SUBSTITUTE(SUBSTITUTE(SUBSTITUTE(SUBSTITUTE(SUBSTITUTE(SUBSTITUTE(SUBSTITUTE(SUBSTITUTE(SUBSTITUTE(SUBSTITUTE(SUBSTITUTE(SUBSTITUTE(SUBSTITUTE(SUBSTITUTE(SUBSTITUTE(SUBSTITUTE(IF(_xlfn.ISFORMULA('Bakery Pivots'!H60),_xlfn.FORMULATEXT('Bakery Pivots'!H60),'Bakery Pivots'!H60),"9","#"),"8","#"),"7","#"),"6","#"),"5","#"),"4","#"),"3","#"),"2","#"),"1","#"),"0","#"),"$",""),"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Pivots'!H60),_xlfn.FORMULATEXT('Bakery Pivots'!H60),'Bakery Pivots'!H60),"9","#"),"8","#"),"7","#"),"6","#"),"5","#"),"4","#"),"3","#"),"2","#"),"1","#"),"0","#"),"$",""),"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Pivots'!H60),_xlfn.FORMULATEXT('#_Bakery Pivots'!H60),'#_Bakery Pivots'!H60),"9","#"),"8","#"),"7","#"),"6","#"),"5","#"),"4","#"),"3","#"),"2","#"),"1","#"),"0","#"),"$",""),"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Pivots'!H60),_xlfn.FORMULATEXT('#_Bakery Pivots'!H60),'#_Bakery Pivots'!H60),"9","#"),"8","#"),"7","#"),"6","#"),"5","#"),"4","#"),"3","#"),"2","#"),"1","#"),"0","#"),"$","")," ",""),",","@"),"&gt;","@"),"&lt;","@"),"=","@"),")","@"),"(","@"),"^","@"),"/","@"),"+","@"),"*","@"),"-","@"),"@#","")))/2,TRUE,FALSE),"HardCodeMsg",IF(LEN(IF(_xlfn.ISFORMULA('Bakery Pivots'!H60),_xlfn.FORMULATEXT('Bakery Pivots'!H60),'Bakery Pivots'!H60))-LEN(SUBSTITUTE(IF(_xlfn.ISFORMULA('Bakery Pivots'!H60),_xlfn.FORMULATEXT('Bakery Pivots'!H60),'Bakery Pivots'!H60),"""",""))&gt;LEN(IF(_xlfn.ISFORMULA('#_Bakery Pivots'!H60),_xlfn.FORMULATEXT('#_Bakery Pivots'!H60),'#_Bakery Pivots'!H60))-LEN(SUBSTITUTE(IF(_xlfn.ISFORMULA('#_Bakery Pivots'!H60),_xlfn.FORMULATEXT('#_Bakery Pivots'!H60),'#_Bakery Pivots'!H60),"""","")),TRUE,FALSE),"HardQuoteMsg",IF(LEN(IF(_xlfn.ISFORMULA('Bakery Pivots'!H60),_xlfn.FORMULATEXT('Bakery Pivots'!H60),'Bakery Pivots'!H60))-LEN(SUBSTITUTE(IF(_xlfn.ISFORMULA('Bakery Pivots'!H60),_xlfn.FORMULATEXT('Bakery Pivots'!H60),'Bakery Pivots'!H60),"$",""))&lt;0.5*(LEN(IF(_xlfn.ISFORMULA('#_Bakery Pivots'!H60),_xlfn.FORMULATEXT('#_Bakery Pivots'!H60),'#_Bakery Pivots'!H60))-LEN(SUBSTITUTE(IF(_xlfn.ISFORMULA('#_Bakery Pivots'!H60),_xlfn.FORMULATEXT('#_Bakery Pivots'!H60),'#_Bakery Pivots'!H60),"$",""))),TRUE,FALSE),"MissingAbsMsg",TRUE,"PerfectMsg")</f>
        <v/>
      </c>
      <c r="I60" s="258">
        <v>0</v>
      </c>
      <c r="J60" s="259" t="str">
        <f ca="1">_xlfn.IFS(ISBLANK('Bakery Pivots'!J60),"",IF(NOT(ISNA('#_Bakery Pivots'!J60)),IF(ISNA('Bakery Pivots'!J60),TRUE,FALSE),FALSE),"StuNAMsg",IF(AND(ISNA('#_Bakery Pivots'!J60),ISNA('Bakery Pivots'!J60)),TRUE,FALSE),"PerfectMsg",IF(NOT(ISERROR('#_Bakery Pivots'!J60)),IF(ISERROR('Bakery Pivots'!J60),TRUE,FALSE),FALSE),"StuErrorMsg",IF(TYPE('#_Bakery Pivots'!J60)&lt;&gt;TYPE('Bakery Pivots'!J60),TRUE,FALSE),"WrongTypeMsg",IF(_xlfn.ISFORMULA('#_Bakery Pivots'!J60),IF(NOT(_xlfn.ISFORMULA('Bakery Pivots'!J60)),TRUE),FALSE),"MissingFormulaMsg",IF(NOT(AND(ISNUMBER(FIND("[",_xlfn.FORMULATEXT('#_Bakery Pivots'!J60))),ISNUMBER(FIND("!",_xlfn.FORMULATEXT('#_Bakery Pivots'!J60))))),AND(ISNUMBER(FIND("[",_xlfn.FORMULATEXT('Bakery Pivots'!J60))),ISNUMBER(FIND("!",_xlfn.FORMULATEXT('Bakery Pivots'!J60)))),FALSE),"ExternalRefsMsg",IF(ISNUMBER('#_Bakery Pivots'!J60),IF(ABS('#_Bakery Pivots'!J60-'Bakery Pivots'!J60)&gt;0.00001,TRUE,FALSE),IF('#_Bakery Pivots'!J60&lt;&gt;'Bakery Pivots'!J60,TRUE,FALSE)),IF(ISNUMBER('#_Bakery Pivots'!J60),IF('#_Bakery Pivots'!J60&gt;'Bakery Pivots'!J60,"TooLow","TooHigh"),"WrongAnswer"),NOT(_xlfn.ISFORMULA('#_Bakery Pivots'!J60)),"PerfectMsg",IF((LEN(SUBSTITUTE(SUBSTITUTE(SUBSTITUTE(SUBSTITUTE(SUBSTITUTE(SUBSTITUTE(SUBSTITUTE(SUBSTITUTE(SUBSTITUTE(SUBSTITUTE(SUBSTITUTE(SUBSTITUTE(SUBSTITUTE(SUBSTITUTE(SUBSTITUTE(SUBSTITUTE(SUBSTITUTE(SUBSTITUTE(SUBSTITUTE(SUBSTITUTE(SUBSTITUTE(SUBSTITUTE(SUBSTITUTE(IF(_xlfn.ISFORMULA('Bakery Pivots'!J60),_xlfn.FORMULATEXT('Bakery Pivots'!J60),'Bakery Pivots'!J60),"9","#"),"8","#"),"7","#"),"6","#"),"5","#"),"4","#"),"3","#"),"2","#"),"1","#"),"0","#"),"$",""),"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Pivots'!J60),_xlfn.FORMULATEXT('Bakery Pivots'!J60),'Bakery Pivots'!J60),"9","#"),"8","#"),"7","#"),"6","#"),"5","#"),"4","#"),"3","#"),"2","#"),"1","#"),"0","#"),"$",""),"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Pivots'!J60),_xlfn.FORMULATEXT('#_Bakery Pivots'!J60),'#_Bakery Pivots'!J60),"9","#"),"8","#"),"7","#"),"6","#"),"5","#"),"4","#"),"3","#"),"2","#"),"1","#"),"0","#"),"$",""),"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Pivots'!J60),_xlfn.FORMULATEXT('#_Bakery Pivots'!J60),'#_Bakery Pivots'!J60),"9","#"),"8","#"),"7","#"),"6","#"),"5","#"),"4","#"),"3","#"),"2","#"),"1","#"),"0","#"),"$","")," ",""),",","@"),"&gt;","@"),"&lt;","@"),"=","@"),")","@"),"(","@"),"^","@"),"/","@"),"+","@"),"*","@"),"-","@"),"@#","")))/2,TRUE,FALSE),"HardCodeMsg",IF(LEN(IF(_xlfn.ISFORMULA('Bakery Pivots'!J60),_xlfn.FORMULATEXT('Bakery Pivots'!J60),'Bakery Pivots'!J60))-LEN(SUBSTITUTE(IF(_xlfn.ISFORMULA('Bakery Pivots'!J60),_xlfn.FORMULATEXT('Bakery Pivots'!J60),'Bakery Pivots'!J60),"""",""))&gt;LEN(IF(_xlfn.ISFORMULA('#_Bakery Pivots'!J60),_xlfn.FORMULATEXT('#_Bakery Pivots'!J60),'#_Bakery Pivots'!J60))-LEN(SUBSTITUTE(IF(_xlfn.ISFORMULA('#_Bakery Pivots'!J60),_xlfn.FORMULATEXT('#_Bakery Pivots'!J60),'#_Bakery Pivots'!J60),"""","")),TRUE,FALSE),"HardQuoteMsg",IF(LEN(IF(_xlfn.ISFORMULA('Bakery Pivots'!J60),_xlfn.FORMULATEXT('Bakery Pivots'!J60),'Bakery Pivots'!J60))-LEN(SUBSTITUTE(IF(_xlfn.ISFORMULA('Bakery Pivots'!J60),_xlfn.FORMULATEXT('Bakery Pivots'!J60),'Bakery Pivots'!J60),"$",""))&lt;0.5*(LEN(IF(_xlfn.ISFORMULA('#_Bakery Pivots'!J60),_xlfn.FORMULATEXT('#_Bakery Pivots'!J60),'#_Bakery Pivots'!J60))-LEN(SUBSTITUTE(IF(_xlfn.ISFORMULA('#_Bakery Pivots'!J60),_xlfn.FORMULATEXT('#_Bakery Pivots'!J60),'#_Bakery Pivots'!J60),"$",""))),TRUE,FALSE),"MissingAbsMsg",TRUE,"PerfectMsg")</f>
        <v/>
      </c>
    </row>
    <row r="61" spans="2:10" x14ac:dyDescent="0.15">
      <c r="B61" s="171">
        <v>0</v>
      </c>
      <c r="C61" s="170">
        <v>0</v>
      </c>
      <c r="D61" s="170">
        <v>0</v>
      </c>
      <c r="E61" s="170">
        <v>0</v>
      </c>
      <c r="F61" s="170">
        <v>0</v>
      </c>
      <c r="G61" s="258">
        <v>0</v>
      </c>
      <c r="H61" s="259" t="str">
        <f ca="1">_xlfn.IFS(ISBLANK('Bakery Pivots'!H61),"",IF(NOT(ISNA('#_Bakery Pivots'!H61)),IF(ISNA('Bakery Pivots'!H61),TRUE,FALSE),FALSE),"StuNAMsg",IF(AND(ISNA('#_Bakery Pivots'!H61),ISNA('Bakery Pivots'!H61)),TRUE,FALSE),"PerfectMsg",IF(NOT(ISERROR('#_Bakery Pivots'!H61)),IF(ISERROR('Bakery Pivots'!H61),TRUE,FALSE),FALSE),"StuErrorMsg",IF(TYPE('#_Bakery Pivots'!H61)&lt;&gt;TYPE('Bakery Pivots'!H61),TRUE,FALSE),"WrongTypeMsg",IF(_xlfn.ISFORMULA('#_Bakery Pivots'!H61),IF(NOT(_xlfn.ISFORMULA('Bakery Pivots'!H61)),TRUE),FALSE),"MissingFormulaMsg",IF(NOT(AND(ISNUMBER(FIND("[",_xlfn.FORMULATEXT('#_Bakery Pivots'!H61))),ISNUMBER(FIND("!",_xlfn.FORMULATEXT('#_Bakery Pivots'!H61))))),AND(ISNUMBER(FIND("[",_xlfn.FORMULATEXT('Bakery Pivots'!H61))),ISNUMBER(FIND("!",_xlfn.FORMULATEXT('Bakery Pivots'!H61)))),FALSE),"ExternalRefsMsg",IF(ISNUMBER('#_Bakery Pivots'!H61),IF(ABS('#_Bakery Pivots'!H61-'Bakery Pivots'!H61)&gt;0.00001,TRUE,FALSE),IF('#_Bakery Pivots'!H61&lt;&gt;'Bakery Pivots'!H61,TRUE,FALSE)),IF(ISNUMBER('#_Bakery Pivots'!H61),IF('#_Bakery Pivots'!H61&gt;'Bakery Pivots'!H61,"TooLow","TooHigh"),"WrongAnswer"),NOT(_xlfn.ISFORMULA('#_Bakery Pivots'!H61)),"PerfectMsg",IF((LEN(SUBSTITUTE(SUBSTITUTE(SUBSTITUTE(SUBSTITUTE(SUBSTITUTE(SUBSTITUTE(SUBSTITUTE(SUBSTITUTE(SUBSTITUTE(SUBSTITUTE(SUBSTITUTE(SUBSTITUTE(SUBSTITUTE(SUBSTITUTE(SUBSTITUTE(SUBSTITUTE(SUBSTITUTE(SUBSTITUTE(SUBSTITUTE(SUBSTITUTE(SUBSTITUTE(SUBSTITUTE(SUBSTITUTE(IF(_xlfn.ISFORMULA('Bakery Pivots'!H61),_xlfn.FORMULATEXT('Bakery Pivots'!H61),'Bakery Pivots'!H61),"9","#"),"8","#"),"7","#"),"6","#"),"5","#"),"4","#"),"3","#"),"2","#"),"1","#"),"0","#"),"$",""),"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Pivots'!H61),_xlfn.FORMULATEXT('Bakery Pivots'!H61),'Bakery Pivots'!H61),"9","#"),"8","#"),"7","#"),"6","#"),"5","#"),"4","#"),"3","#"),"2","#"),"1","#"),"0","#"),"$",""),"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Pivots'!H61),_xlfn.FORMULATEXT('#_Bakery Pivots'!H61),'#_Bakery Pivots'!H61),"9","#"),"8","#"),"7","#"),"6","#"),"5","#"),"4","#"),"3","#"),"2","#"),"1","#"),"0","#"),"$",""),"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Pivots'!H61),_xlfn.FORMULATEXT('#_Bakery Pivots'!H61),'#_Bakery Pivots'!H61),"9","#"),"8","#"),"7","#"),"6","#"),"5","#"),"4","#"),"3","#"),"2","#"),"1","#"),"0","#"),"$","")," ",""),",","@"),"&gt;","@"),"&lt;","@"),"=","@"),")","@"),"(","@"),"^","@"),"/","@"),"+","@"),"*","@"),"-","@"),"@#","")))/2,TRUE,FALSE),"HardCodeMsg",IF(LEN(IF(_xlfn.ISFORMULA('Bakery Pivots'!H61),_xlfn.FORMULATEXT('Bakery Pivots'!H61),'Bakery Pivots'!H61))-LEN(SUBSTITUTE(IF(_xlfn.ISFORMULA('Bakery Pivots'!H61),_xlfn.FORMULATEXT('Bakery Pivots'!H61),'Bakery Pivots'!H61),"""",""))&gt;LEN(IF(_xlfn.ISFORMULA('#_Bakery Pivots'!H61),_xlfn.FORMULATEXT('#_Bakery Pivots'!H61),'#_Bakery Pivots'!H61))-LEN(SUBSTITUTE(IF(_xlfn.ISFORMULA('#_Bakery Pivots'!H61),_xlfn.FORMULATEXT('#_Bakery Pivots'!H61),'#_Bakery Pivots'!H61),"""","")),TRUE,FALSE),"HardQuoteMsg",IF(LEN(IF(_xlfn.ISFORMULA('Bakery Pivots'!H61),_xlfn.FORMULATEXT('Bakery Pivots'!H61),'Bakery Pivots'!H61))-LEN(SUBSTITUTE(IF(_xlfn.ISFORMULA('Bakery Pivots'!H61),_xlfn.FORMULATEXT('Bakery Pivots'!H61),'Bakery Pivots'!H61),"$",""))&lt;0.5*(LEN(IF(_xlfn.ISFORMULA('#_Bakery Pivots'!H61),_xlfn.FORMULATEXT('#_Bakery Pivots'!H61),'#_Bakery Pivots'!H61))-LEN(SUBSTITUTE(IF(_xlfn.ISFORMULA('#_Bakery Pivots'!H61),_xlfn.FORMULATEXT('#_Bakery Pivots'!H61),'#_Bakery Pivots'!H61),"$",""))),TRUE,FALSE),"MissingAbsMsg",TRUE,"PerfectMsg")</f>
        <v/>
      </c>
      <c r="I61" s="258">
        <v>0</v>
      </c>
      <c r="J61" s="259" t="str">
        <f ca="1">_xlfn.IFS(ISBLANK('Bakery Pivots'!J61),"",IF(NOT(ISNA('#_Bakery Pivots'!J61)),IF(ISNA('Bakery Pivots'!J61),TRUE,FALSE),FALSE),"StuNAMsg",IF(AND(ISNA('#_Bakery Pivots'!J61),ISNA('Bakery Pivots'!J61)),TRUE,FALSE),"PerfectMsg",IF(NOT(ISERROR('#_Bakery Pivots'!J61)),IF(ISERROR('Bakery Pivots'!J61),TRUE,FALSE),FALSE),"StuErrorMsg",IF(TYPE('#_Bakery Pivots'!J61)&lt;&gt;TYPE('Bakery Pivots'!J61),TRUE,FALSE),"WrongTypeMsg",IF(_xlfn.ISFORMULA('#_Bakery Pivots'!J61),IF(NOT(_xlfn.ISFORMULA('Bakery Pivots'!J61)),TRUE),FALSE),"MissingFormulaMsg",IF(NOT(AND(ISNUMBER(FIND("[",_xlfn.FORMULATEXT('#_Bakery Pivots'!J61))),ISNUMBER(FIND("!",_xlfn.FORMULATEXT('#_Bakery Pivots'!J61))))),AND(ISNUMBER(FIND("[",_xlfn.FORMULATEXT('Bakery Pivots'!J61))),ISNUMBER(FIND("!",_xlfn.FORMULATEXT('Bakery Pivots'!J61)))),FALSE),"ExternalRefsMsg",IF(ISNUMBER('#_Bakery Pivots'!J61),IF(ABS('#_Bakery Pivots'!J61-'Bakery Pivots'!J61)&gt;0.00001,TRUE,FALSE),IF('#_Bakery Pivots'!J61&lt;&gt;'Bakery Pivots'!J61,TRUE,FALSE)),IF(ISNUMBER('#_Bakery Pivots'!J61),IF('#_Bakery Pivots'!J61&gt;'Bakery Pivots'!J61,"TooLow","TooHigh"),"WrongAnswer"),NOT(_xlfn.ISFORMULA('#_Bakery Pivots'!J61)),"PerfectMsg",IF((LEN(SUBSTITUTE(SUBSTITUTE(SUBSTITUTE(SUBSTITUTE(SUBSTITUTE(SUBSTITUTE(SUBSTITUTE(SUBSTITUTE(SUBSTITUTE(SUBSTITUTE(SUBSTITUTE(SUBSTITUTE(SUBSTITUTE(SUBSTITUTE(SUBSTITUTE(SUBSTITUTE(SUBSTITUTE(SUBSTITUTE(SUBSTITUTE(SUBSTITUTE(SUBSTITUTE(SUBSTITUTE(SUBSTITUTE(IF(_xlfn.ISFORMULA('Bakery Pivots'!J61),_xlfn.FORMULATEXT('Bakery Pivots'!J61),'Bakery Pivots'!J61),"9","#"),"8","#"),"7","#"),"6","#"),"5","#"),"4","#"),"3","#"),"2","#"),"1","#"),"0","#"),"$",""),"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Pivots'!J61),_xlfn.FORMULATEXT('Bakery Pivots'!J61),'Bakery Pivots'!J61),"9","#"),"8","#"),"7","#"),"6","#"),"5","#"),"4","#"),"3","#"),"2","#"),"1","#"),"0","#"),"$",""),"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Pivots'!J61),_xlfn.FORMULATEXT('#_Bakery Pivots'!J61),'#_Bakery Pivots'!J61),"9","#"),"8","#"),"7","#"),"6","#"),"5","#"),"4","#"),"3","#"),"2","#"),"1","#"),"0","#"),"$",""),"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Pivots'!J61),_xlfn.FORMULATEXT('#_Bakery Pivots'!J61),'#_Bakery Pivots'!J61),"9","#"),"8","#"),"7","#"),"6","#"),"5","#"),"4","#"),"3","#"),"2","#"),"1","#"),"0","#"),"$","")," ",""),",","@"),"&gt;","@"),"&lt;","@"),"=","@"),")","@"),"(","@"),"^","@"),"/","@"),"+","@"),"*","@"),"-","@"),"@#","")))/2,TRUE,FALSE),"HardCodeMsg",IF(LEN(IF(_xlfn.ISFORMULA('Bakery Pivots'!J61),_xlfn.FORMULATEXT('Bakery Pivots'!J61),'Bakery Pivots'!J61))-LEN(SUBSTITUTE(IF(_xlfn.ISFORMULA('Bakery Pivots'!J61),_xlfn.FORMULATEXT('Bakery Pivots'!J61),'Bakery Pivots'!J61),"""",""))&gt;LEN(IF(_xlfn.ISFORMULA('#_Bakery Pivots'!J61),_xlfn.FORMULATEXT('#_Bakery Pivots'!J61),'#_Bakery Pivots'!J61))-LEN(SUBSTITUTE(IF(_xlfn.ISFORMULA('#_Bakery Pivots'!J61),_xlfn.FORMULATEXT('#_Bakery Pivots'!J61),'#_Bakery Pivots'!J61),"""","")),TRUE,FALSE),"HardQuoteMsg",IF(LEN(IF(_xlfn.ISFORMULA('Bakery Pivots'!J61),_xlfn.FORMULATEXT('Bakery Pivots'!J61),'Bakery Pivots'!J61))-LEN(SUBSTITUTE(IF(_xlfn.ISFORMULA('Bakery Pivots'!J61),_xlfn.FORMULATEXT('Bakery Pivots'!J61),'Bakery Pivots'!J61),"$",""))&lt;0.5*(LEN(IF(_xlfn.ISFORMULA('#_Bakery Pivots'!J61),_xlfn.FORMULATEXT('#_Bakery Pivots'!J61),'#_Bakery Pivots'!J61))-LEN(SUBSTITUTE(IF(_xlfn.ISFORMULA('#_Bakery Pivots'!J61),_xlfn.FORMULATEXT('#_Bakery Pivots'!J61),'#_Bakery Pivots'!J61),"$",""))),TRUE,FALSE),"MissingAbsMsg",TRUE,"PerfectMsg")</f>
        <v/>
      </c>
    </row>
    <row r="62" spans="2:10" x14ac:dyDescent="0.15">
      <c r="B62" s="171">
        <v>0</v>
      </c>
      <c r="C62" s="170">
        <v>0</v>
      </c>
      <c r="D62" s="170">
        <v>0</v>
      </c>
      <c r="E62" s="170">
        <v>0</v>
      </c>
      <c r="F62" s="170">
        <v>0</v>
      </c>
      <c r="G62" s="258">
        <v>0</v>
      </c>
      <c r="H62" s="259" t="str">
        <f ca="1">_xlfn.IFS(ISBLANK('Bakery Pivots'!H62),"",IF(NOT(ISNA('#_Bakery Pivots'!H62)),IF(ISNA('Bakery Pivots'!H62),TRUE,FALSE),FALSE),"StuNAMsg",IF(AND(ISNA('#_Bakery Pivots'!H62),ISNA('Bakery Pivots'!H62)),TRUE,FALSE),"PerfectMsg",IF(NOT(ISERROR('#_Bakery Pivots'!H62)),IF(ISERROR('Bakery Pivots'!H62),TRUE,FALSE),FALSE),"StuErrorMsg",IF(TYPE('#_Bakery Pivots'!H62)&lt;&gt;TYPE('Bakery Pivots'!H62),TRUE,FALSE),"WrongTypeMsg",IF(_xlfn.ISFORMULA('#_Bakery Pivots'!H62),IF(NOT(_xlfn.ISFORMULA('Bakery Pivots'!H62)),TRUE),FALSE),"MissingFormulaMsg",IF(NOT(AND(ISNUMBER(FIND("[",_xlfn.FORMULATEXT('#_Bakery Pivots'!H62))),ISNUMBER(FIND("!",_xlfn.FORMULATEXT('#_Bakery Pivots'!H62))))),AND(ISNUMBER(FIND("[",_xlfn.FORMULATEXT('Bakery Pivots'!H62))),ISNUMBER(FIND("!",_xlfn.FORMULATEXT('Bakery Pivots'!H62)))),FALSE),"ExternalRefsMsg",IF(ISNUMBER('#_Bakery Pivots'!H62),IF(ABS('#_Bakery Pivots'!H62-'Bakery Pivots'!H62)&gt;0.00001,TRUE,FALSE),IF('#_Bakery Pivots'!H62&lt;&gt;'Bakery Pivots'!H62,TRUE,FALSE)),IF(ISNUMBER('#_Bakery Pivots'!H62),IF('#_Bakery Pivots'!H62&gt;'Bakery Pivots'!H62,"TooLow","TooHigh"),"WrongAnswer"),NOT(_xlfn.ISFORMULA('#_Bakery Pivots'!H62)),"PerfectMsg",IF((LEN(SUBSTITUTE(SUBSTITUTE(SUBSTITUTE(SUBSTITUTE(SUBSTITUTE(SUBSTITUTE(SUBSTITUTE(SUBSTITUTE(SUBSTITUTE(SUBSTITUTE(SUBSTITUTE(SUBSTITUTE(SUBSTITUTE(SUBSTITUTE(SUBSTITUTE(SUBSTITUTE(SUBSTITUTE(SUBSTITUTE(SUBSTITUTE(SUBSTITUTE(SUBSTITUTE(SUBSTITUTE(SUBSTITUTE(IF(_xlfn.ISFORMULA('Bakery Pivots'!H62),_xlfn.FORMULATEXT('Bakery Pivots'!H62),'Bakery Pivots'!H62),"9","#"),"8","#"),"7","#"),"6","#"),"5","#"),"4","#"),"3","#"),"2","#"),"1","#"),"0","#"),"$",""),"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Pivots'!H62),_xlfn.FORMULATEXT('Bakery Pivots'!H62),'Bakery Pivots'!H62),"9","#"),"8","#"),"7","#"),"6","#"),"5","#"),"4","#"),"3","#"),"2","#"),"1","#"),"0","#"),"$",""),"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Pivots'!H62),_xlfn.FORMULATEXT('#_Bakery Pivots'!H62),'#_Bakery Pivots'!H62),"9","#"),"8","#"),"7","#"),"6","#"),"5","#"),"4","#"),"3","#"),"2","#"),"1","#"),"0","#"),"$",""),"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Pivots'!H62),_xlfn.FORMULATEXT('#_Bakery Pivots'!H62),'#_Bakery Pivots'!H62),"9","#"),"8","#"),"7","#"),"6","#"),"5","#"),"4","#"),"3","#"),"2","#"),"1","#"),"0","#"),"$","")," ",""),",","@"),"&gt;","@"),"&lt;","@"),"=","@"),")","@"),"(","@"),"^","@"),"/","@"),"+","@"),"*","@"),"-","@"),"@#","")))/2,TRUE,FALSE),"HardCodeMsg",IF(LEN(IF(_xlfn.ISFORMULA('Bakery Pivots'!H62),_xlfn.FORMULATEXT('Bakery Pivots'!H62),'Bakery Pivots'!H62))-LEN(SUBSTITUTE(IF(_xlfn.ISFORMULA('Bakery Pivots'!H62),_xlfn.FORMULATEXT('Bakery Pivots'!H62),'Bakery Pivots'!H62),"""",""))&gt;LEN(IF(_xlfn.ISFORMULA('#_Bakery Pivots'!H62),_xlfn.FORMULATEXT('#_Bakery Pivots'!H62),'#_Bakery Pivots'!H62))-LEN(SUBSTITUTE(IF(_xlfn.ISFORMULA('#_Bakery Pivots'!H62),_xlfn.FORMULATEXT('#_Bakery Pivots'!H62),'#_Bakery Pivots'!H62),"""","")),TRUE,FALSE),"HardQuoteMsg",IF(LEN(IF(_xlfn.ISFORMULA('Bakery Pivots'!H62),_xlfn.FORMULATEXT('Bakery Pivots'!H62),'Bakery Pivots'!H62))-LEN(SUBSTITUTE(IF(_xlfn.ISFORMULA('Bakery Pivots'!H62),_xlfn.FORMULATEXT('Bakery Pivots'!H62),'Bakery Pivots'!H62),"$",""))&lt;0.5*(LEN(IF(_xlfn.ISFORMULA('#_Bakery Pivots'!H62),_xlfn.FORMULATEXT('#_Bakery Pivots'!H62),'#_Bakery Pivots'!H62))-LEN(SUBSTITUTE(IF(_xlfn.ISFORMULA('#_Bakery Pivots'!H62),_xlfn.FORMULATEXT('#_Bakery Pivots'!H62),'#_Bakery Pivots'!H62),"$",""))),TRUE,FALSE),"MissingAbsMsg",TRUE,"PerfectMsg")</f>
        <v/>
      </c>
      <c r="I62" s="258">
        <v>0</v>
      </c>
      <c r="J62" s="259" t="str">
        <f ca="1">_xlfn.IFS(ISBLANK('Bakery Pivots'!J62),"",IF(NOT(ISNA('#_Bakery Pivots'!J62)),IF(ISNA('Bakery Pivots'!J62),TRUE,FALSE),FALSE),"StuNAMsg",IF(AND(ISNA('#_Bakery Pivots'!J62),ISNA('Bakery Pivots'!J62)),TRUE,FALSE),"PerfectMsg",IF(NOT(ISERROR('#_Bakery Pivots'!J62)),IF(ISERROR('Bakery Pivots'!J62),TRUE,FALSE),FALSE),"StuErrorMsg",IF(TYPE('#_Bakery Pivots'!J62)&lt;&gt;TYPE('Bakery Pivots'!J62),TRUE,FALSE),"WrongTypeMsg",IF(_xlfn.ISFORMULA('#_Bakery Pivots'!J62),IF(NOT(_xlfn.ISFORMULA('Bakery Pivots'!J62)),TRUE),FALSE),"MissingFormulaMsg",IF(NOT(AND(ISNUMBER(FIND("[",_xlfn.FORMULATEXT('#_Bakery Pivots'!J62))),ISNUMBER(FIND("!",_xlfn.FORMULATEXT('#_Bakery Pivots'!J62))))),AND(ISNUMBER(FIND("[",_xlfn.FORMULATEXT('Bakery Pivots'!J62))),ISNUMBER(FIND("!",_xlfn.FORMULATEXT('Bakery Pivots'!J62)))),FALSE),"ExternalRefsMsg",IF(ISNUMBER('#_Bakery Pivots'!J62),IF(ABS('#_Bakery Pivots'!J62-'Bakery Pivots'!J62)&gt;0.00001,TRUE,FALSE),IF('#_Bakery Pivots'!J62&lt;&gt;'Bakery Pivots'!J62,TRUE,FALSE)),IF(ISNUMBER('#_Bakery Pivots'!J62),IF('#_Bakery Pivots'!J62&gt;'Bakery Pivots'!J62,"TooLow","TooHigh"),"WrongAnswer"),NOT(_xlfn.ISFORMULA('#_Bakery Pivots'!J62)),"PerfectMsg",IF((LEN(SUBSTITUTE(SUBSTITUTE(SUBSTITUTE(SUBSTITUTE(SUBSTITUTE(SUBSTITUTE(SUBSTITUTE(SUBSTITUTE(SUBSTITUTE(SUBSTITUTE(SUBSTITUTE(SUBSTITUTE(SUBSTITUTE(SUBSTITUTE(SUBSTITUTE(SUBSTITUTE(SUBSTITUTE(SUBSTITUTE(SUBSTITUTE(SUBSTITUTE(SUBSTITUTE(SUBSTITUTE(SUBSTITUTE(IF(_xlfn.ISFORMULA('Bakery Pivots'!J62),_xlfn.FORMULATEXT('Bakery Pivots'!J62),'Bakery Pivots'!J62),"9","#"),"8","#"),"7","#"),"6","#"),"5","#"),"4","#"),"3","#"),"2","#"),"1","#"),"0","#"),"$",""),"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Pivots'!J62),_xlfn.FORMULATEXT('Bakery Pivots'!J62),'Bakery Pivots'!J62),"9","#"),"8","#"),"7","#"),"6","#"),"5","#"),"4","#"),"3","#"),"2","#"),"1","#"),"0","#"),"$",""),"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Pivots'!J62),_xlfn.FORMULATEXT('#_Bakery Pivots'!J62),'#_Bakery Pivots'!J62),"9","#"),"8","#"),"7","#"),"6","#"),"5","#"),"4","#"),"3","#"),"2","#"),"1","#"),"0","#"),"$",""),"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Pivots'!J62),_xlfn.FORMULATEXT('#_Bakery Pivots'!J62),'#_Bakery Pivots'!J62),"9","#"),"8","#"),"7","#"),"6","#"),"5","#"),"4","#"),"3","#"),"2","#"),"1","#"),"0","#"),"$","")," ",""),",","@"),"&gt;","@"),"&lt;","@"),"=","@"),")","@"),"(","@"),"^","@"),"/","@"),"+","@"),"*","@"),"-","@"),"@#","")))/2,TRUE,FALSE),"HardCodeMsg",IF(LEN(IF(_xlfn.ISFORMULA('Bakery Pivots'!J62),_xlfn.FORMULATEXT('Bakery Pivots'!J62),'Bakery Pivots'!J62))-LEN(SUBSTITUTE(IF(_xlfn.ISFORMULA('Bakery Pivots'!J62),_xlfn.FORMULATEXT('Bakery Pivots'!J62),'Bakery Pivots'!J62),"""",""))&gt;LEN(IF(_xlfn.ISFORMULA('#_Bakery Pivots'!J62),_xlfn.FORMULATEXT('#_Bakery Pivots'!J62),'#_Bakery Pivots'!J62))-LEN(SUBSTITUTE(IF(_xlfn.ISFORMULA('#_Bakery Pivots'!J62),_xlfn.FORMULATEXT('#_Bakery Pivots'!J62),'#_Bakery Pivots'!J62),"""","")),TRUE,FALSE),"HardQuoteMsg",IF(LEN(IF(_xlfn.ISFORMULA('Bakery Pivots'!J62),_xlfn.FORMULATEXT('Bakery Pivots'!J62),'Bakery Pivots'!J62))-LEN(SUBSTITUTE(IF(_xlfn.ISFORMULA('Bakery Pivots'!J62),_xlfn.FORMULATEXT('Bakery Pivots'!J62),'Bakery Pivots'!J62),"$",""))&lt;0.5*(LEN(IF(_xlfn.ISFORMULA('#_Bakery Pivots'!J62),_xlfn.FORMULATEXT('#_Bakery Pivots'!J62),'#_Bakery Pivots'!J62))-LEN(SUBSTITUTE(IF(_xlfn.ISFORMULA('#_Bakery Pivots'!J62),_xlfn.FORMULATEXT('#_Bakery Pivots'!J62),'#_Bakery Pivots'!J62),"$",""))),TRUE,FALSE),"MissingAbsMsg",TRUE,"PerfectMsg")</f>
        <v/>
      </c>
    </row>
    <row r="63" spans="2:10" x14ac:dyDescent="0.15">
      <c r="B63" s="171">
        <v>0</v>
      </c>
      <c r="C63" s="170">
        <v>0</v>
      </c>
      <c r="D63" s="170">
        <v>0</v>
      </c>
      <c r="E63" s="170">
        <v>0</v>
      </c>
      <c r="F63" s="170">
        <v>0</v>
      </c>
      <c r="G63" s="258">
        <v>0</v>
      </c>
      <c r="H63" s="259" t="str">
        <f ca="1">_xlfn.IFS(ISBLANK('Bakery Pivots'!H63),"",IF(NOT(ISNA('#_Bakery Pivots'!H63)),IF(ISNA('Bakery Pivots'!H63),TRUE,FALSE),FALSE),"StuNAMsg",IF(AND(ISNA('#_Bakery Pivots'!H63),ISNA('Bakery Pivots'!H63)),TRUE,FALSE),"PerfectMsg",IF(NOT(ISERROR('#_Bakery Pivots'!H63)),IF(ISERROR('Bakery Pivots'!H63),TRUE,FALSE),FALSE),"StuErrorMsg",IF(TYPE('#_Bakery Pivots'!H63)&lt;&gt;TYPE('Bakery Pivots'!H63),TRUE,FALSE),"WrongTypeMsg",IF(_xlfn.ISFORMULA('#_Bakery Pivots'!H63),IF(NOT(_xlfn.ISFORMULA('Bakery Pivots'!H63)),TRUE),FALSE),"MissingFormulaMsg",IF(NOT(AND(ISNUMBER(FIND("[",_xlfn.FORMULATEXT('#_Bakery Pivots'!H63))),ISNUMBER(FIND("!",_xlfn.FORMULATEXT('#_Bakery Pivots'!H63))))),AND(ISNUMBER(FIND("[",_xlfn.FORMULATEXT('Bakery Pivots'!H63))),ISNUMBER(FIND("!",_xlfn.FORMULATEXT('Bakery Pivots'!H63)))),FALSE),"ExternalRefsMsg",IF(ISNUMBER('#_Bakery Pivots'!H63),IF(ABS('#_Bakery Pivots'!H63-'Bakery Pivots'!H63)&gt;0.00001,TRUE,FALSE),IF('#_Bakery Pivots'!H63&lt;&gt;'Bakery Pivots'!H63,TRUE,FALSE)),IF(ISNUMBER('#_Bakery Pivots'!H63),IF('#_Bakery Pivots'!H63&gt;'Bakery Pivots'!H63,"TooLow","TooHigh"),"WrongAnswer"),NOT(_xlfn.ISFORMULA('#_Bakery Pivots'!H63)),"PerfectMsg",IF((LEN(SUBSTITUTE(SUBSTITUTE(SUBSTITUTE(SUBSTITUTE(SUBSTITUTE(SUBSTITUTE(SUBSTITUTE(SUBSTITUTE(SUBSTITUTE(SUBSTITUTE(SUBSTITUTE(SUBSTITUTE(SUBSTITUTE(SUBSTITUTE(SUBSTITUTE(SUBSTITUTE(SUBSTITUTE(SUBSTITUTE(SUBSTITUTE(SUBSTITUTE(SUBSTITUTE(SUBSTITUTE(SUBSTITUTE(IF(_xlfn.ISFORMULA('Bakery Pivots'!H63),_xlfn.FORMULATEXT('Bakery Pivots'!H63),'Bakery Pivots'!H63),"9","#"),"8","#"),"7","#"),"6","#"),"5","#"),"4","#"),"3","#"),"2","#"),"1","#"),"0","#"),"$",""),"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Pivots'!H63),_xlfn.FORMULATEXT('Bakery Pivots'!H63),'Bakery Pivots'!H63),"9","#"),"8","#"),"7","#"),"6","#"),"5","#"),"4","#"),"3","#"),"2","#"),"1","#"),"0","#"),"$",""),"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Pivots'!H63),_xlfn.FORMULATEXT('#_Bakery Pivots'!H63),'#_Bakery Pivots'!H63),"9","#"),"8","#"),"7","#"),"6","#"),"5","#"),"4","#"),"3","#"),"2","#"),"1","#"),"0","#"),"$",""),"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Pivots'!H63),_xlfn.FORMULATEXT('#_Bakery Pivots'!H63),'#_Bakery Pivots'!H63),"9","#"),"8","#"),"7","#"),"6","#"),"5","#"),"4","#"),"3","#"),"2","#"),"1","#"),"0","#"),"$","")," ",""),",","@"),"&gt;","@"),"&lt;","@"),"=","@"),")","@"),"(","@"),"^","@"),"/","@"),"+","@"),"*","@"),"-","@"),"@#","")))/2,TRUE,FALSE),"HardCodeMsg",IF(LEN(IF(_xlfn.ISFORMULA('Bakery Pivots'!H63),_xlfn.FORMULATEXT('Bakery Pivots'!H63),'Bakery Pivots'!H63))-LEN(SUBSTITUTE(IF(_xlfn.ISFORMULA('Bakery Pivots'!H63),_xlfn.FORMULATEXT('Bakery Pivots'!H63),'Bakery Pivots'!H63),"""",""))&gt;LEN(IF(_xlfn.ISFORMULA('#_Bakery Pivots'!H63),_xlfn.FORMULATEXT('#_Bakery Pivots'!H63),'#_Bakery Pivots'!H63))-LEN(SUBSTITUTE(IF(_xlfn.ISFORMULA('#_Bakery Pivots'!H63),_xlfn.FORMULATEXT('#_Bakery Pivots'!H63),'#_Bakery Pivots'!H63),"""","")),TRUE,FALSE),"HardQuoteMsg",IF(LEN(IF(_xlfn.ISFORMULA('Bakery Pivots'!H63),_xlfn.FORMULATEXT('Bakery Pivots'!H63),'Bakery Pivots'!H63))-LEN(SUBSTITUTE(IF(_xlfn.ISFORMULA('Bakery Pivots'!H63),_xlfn.FORMULATEXT('Bakery Pivots'!H63),'Bakery Pivots'!H63),"$",""))&lt;0.5*(LEN(IF(_xlfn.ISFORMULA('#_Bakery Pivots'!H63),_xlfn.FORMULATEXT('#_Bakery Pivots'!H63),'#_Bakery Pivots'!H63))-LEN(SUBSTITUTE(IF(_xlfn.ISFORMULA('#_Bakery Pivots'!H63),_xlfn.FORMULATEXT('#_Bakery Pivots'!H63),'#_Bakery Pivots'!H63),"$",""))),TRUE,FALSE),"MissingAbsMsg",TRUE,"PerfectMsg")</f>
        <v/>
      </c>
      <c r="I63" s="258">
        <v>0</v>
      </c>
      <c r="J63" s="259" t="str">
        <f ca="1">_xlfn.IFS(ISBLANK('Bakery Pivots'!J63),"",IF(NOT(ISNA('#_Bakery Pivots'!J63)),IF(ISNA('Bakery Pivots'!J63),TRUE,FALSE),FALSE),"StuNAMsg",IF(AND(ISNA('#_Bakery Pivots'!J63),ISNA('Bakery Pivots'!J63)),TRUE,FALSE),"PerfectMsg",IF(NOT(ISERROR('#_Bakery Pivots'!J63)),IF(ISERROR('Bakery Pivots'!J63),TRUE,FALSE),FALSE),"StuErrorMsg",IF(TYPE('#_Bakery Pivots'!J63)&lt;&gt;TYPE('Bakery Pivots'!J63),TRUE,FALSE),"WrongTypeMsg",IF(_xlfn.ISFORMULA('#_Bakery Pivots'!J63),IF(NOT(_xlfn.ISFORMULA('Bakery Pivots'!J63)),TRUE),FALSE),"MissingFormulaMsg",IF(NOT(AND(ISNUMBER(FIND("[",_xlfn.FORMULATEXT('#_Bakery Pivots'!J63))),ISNUMBER(FIND("!",_xlfn.FORMULATEXT('#_Bakery Pivots'!J63))))),AND(ISNUMBER(FIND("[",_xlfn.FORMULATEXT('Bakery Pivots'!J63))),ISNUMBER(FIND("!",_xlfn.FORMULATEXT('Bakery Pivots'!J63)))),FALSE),"ExternalRefsMsg",IF(ISNUMBER('#_Bakery Pivots'!J63),IF(ABS('#_Bakery Pivots'!J63-'Bakery Pivots'!J63)&gt;0.00001,TRUE,FALSE),IF('#_Bakery Pivots'!J63&lt;&gt;'Bakery Pivots'!J63,TRUE,FALSE)),IF(ISNUMBER('#_Bakery Pivots'!J63),IF('#_Bakery Pivots'!J63&gt;'Bakery Pivots'!J63,"TooLow","TooHigh"),"WrongAnswer"),NOT(_xlfn.ISFORMULA('#_Bakery Pivots'!J63)),"PerfectMsg",IF((LEN(SUBSTITUTE(SUBSTITUTE(SUBSTITUTE(SUBSTITUTE(SUBSTITUTE(SUBSTITUTE(SUBSTITUTE(SUBSTITUTE(SUBSTITUTE(SUBSTITUTE(SUBSTITUTE(SUBSTITUTE(SUBSTITUTE(SUBSTITUTE(SUBSTITUTE(SUBSTITUTE(SUBSTITUTE(SUBSTITUTE(SUBSTITUTE(SUBSTITUTE(SUBSTITUTE(SUBSTITUTE(SUBSTITUTE(IF(_xlfn.ISFORMULA('Bakery Pivots'!J63),_xlfn.FORMULATEXT('Bakery Pivots'!J63),'Bakery Pivots'!J63),"9","#"),"8","#"),"7","#"),"6","#"),"5","#"),"4","#"),"3","#"),"2","#"),"1","#"),"0","#"),"$",""),"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Pivots'!J63),_xlfn.FORMULATEXT('Bakery Pivots'!J63),'Bakery Pivots'!J63),"9","#"),"8","#"),"7","#"),"6","#"),"5","#"),"4","#"),"3","#"),"2","#"),"1","#"),"0","#"),"$",""),"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Pivots'!J63),_xlfn.FORMULATEXT('#_Bakery Pivots'!J63),'#_Bakery Pivots'!J63),"9","#"),"8","#"),"7","#"),"6","#"),"5","#"),"4","#"),"3","#"),"2","#"),"1","#"),"0","#"),"$",""),"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Pivots'!J63),_xlfn.FORMULATEXT('#_Bakery Pivots'!J63),'#_Bakery Pivots'!J63),"9","#"),"8","#"),"7","#"),"6","#"),"5","#"),"4","#"),"3","#"),"2","#"),"1","#"),"0","#"),"$","")," ",""),",","@"),"&gt;","@"),"&lt;","@"),"=","@"),")","@"),"(","@"),"^","@"),"/","@"),"+","@"),"*","@"),"-","@"),"@#","")))/2,TRUE,FALSE),"HardCodeMsg",IF(LEN(IF(_xlfn.ISFORMULA('Bakery Pivots'!J63),_xlfn.FORMULATEXT('Bakery Pivots'!J63),'Bakery Pivots'!J63))-LEN(SUBSTITUTE(IF(_xlfn.ISFORMULA('Bakery Pivots'!J63),_xlfn.FORMULATEXT('Bakery Pivots'!J63),'Bakery Pivots'!J63),"""",""))&gt;LEN(IF(_xlfn.ISFORMULA('#_Bakery Pivots'!J63),_xlfn.FORMULATEXT('#_Bakery Pivots'!J63),'#_Bakery Pivots'!J63))-LEN(SUBSTITUTE(IF(_xlfn.ISFORMULA('#_Bakery Pivots'!J63),_xlfn.FORMULATEXT('#_Bakery Pivots'!J63),'#_Bakery Pivots'!J63),"""","")),TRUE,FALSE),"HardQuoteMsg",IF(LEN(IF(_xlfn.ISFORMULA('Bakery Pivots'!J63),_xlfn.FORMULATEXT('Bakery Pivots'!J63),'Bakery Pivots'!J63))-LEN(SUBSTITUTE(IF(_xlfn.ISFORMULA('Bakery Pivots'!J63),_xlfn.FORMULATEXT('Bakery Pivots'!J63),'Bakery Pivots'!J63),"$",""))&lt;0.5*(LEN(IF(_xlfn.ISFORMULA('#_Bakery Pivots'!J63),_xlfn.FORMULATEXT('#_Bakery Pivots'!J63),'#_Bakery Pivots'!J63))-LEN(SUBSTITUTE(IF(_xlfn.ISFORMULA('#_Bakery Pivots'!J63),_xlfn.FORMULATEXT('#_Bakery Pivots'!J63),'#_Bakery Pivots'!J63),"$",""))),TRUE,FALSE),"MissingAbsMsg",TRUE,"PerfectMsg")</f>
        <v/>
      </c>
    </row>
    <row r="64" spans="2:10" x14ac:dyDescent="0.15">
      <c r="B64" s="171">
        <v>0</v>
      </c>
      <c r="C64" s="170">
        <v>0</v>
      </c>
      <c r="D64" s="170">
        <v>0</v>
      </c>
      <c r="E64" s="170">
        <v>0</v>
      </c>
      <c r="F64" s="170">
        <v>0</v>
      </c>
      <c r="G64" s="258">
        <v>0</v>
      </c>
      <c r="H64" s="259" t="str">
        <f ca="1">_xlfn.IFS(ISBLANK('Bakery Pivots'!H64),"",IF(NOT(ISNA('#_Bakery Pivots'!H64)),IF(ISNA('Bakery Pivots'!H64),TRUE,FALSE),FALSE),"StuNAMsg",IF(AND(ISNA('#_Bakery Pivots'!H64),ISNA('Bakery Pivots'!H64)),TRUE,FALSE),"PerfectMsg",IF(NOT(ISERROR('#_Bakery Pivots'!H64)),IF(ISERROR('Bakery Pivots'!H64),TRUE,FALSE),FALSE),"StuErrorMsg",IF(TYPE('#_Bakery Pivots'!H64)&lt;&gt;TYPE('Bakery Pivots'!H64),TRUE,FALSE),"WrongTypeMsg",IF(_xlfn.ISFORMULA('#_Bakery Pivots'!H64),IF(NOT(_xlfn.ISFORMULA('Bakery Pivots'!H64)),TRUE),FALSE),"MissingFormulaMsg",IF(NOT(AND(ISNUMBER(FIND("[",_xlfn.FORMULATEXT('#_Bakery Pivots'!H64))),ISNUMBER(FIND("!",_xlfn.FORMULATEXT('#_Bakery Pivots'!H64))))),AND(ISNUMBER(FIND("[",_xlfn.FORMULATEXT('Bakery Pivots'!H64))),ISNUMBER(FIND("!",_xlfn.FORMULATEXT('Bakery Pivots'!H64)))),FALSE),"ExternalRefsMsg",IF(ISNUMBER('#_Bakery Pivots'!H64),IF(ABS('#_Bakery Pivots'!H64-'Bakery Pivots'!H64)&gt;0.00001,TRUE,FALSE),IF('#_Bakery Pivots'!H64&lt;&gt;'Bakery Pivots'!H64,TRUE,FALSE)),IF(ISNUMBER('#_Bakery Pivots'!H64),IF('#_Bakery Pivots'!H64&gt;'Bakery Pivots'!H64,"TooLow","TooHigh"),"WrongAnswer"),NOT(_xlfn.ISFORMULA('#_Bakery Pivots'!H64)),"PerfectMsg",IF((LEN(SUBSTITUTE(SUBSTITUTE(SUBSTITUTE(SUBSTITUTE(SUBSTITUTE(SUBSTITUTE(SUBSTITUTE(SUBSTITUTE(SUBSTITUTE(SUBSTITUTE(SUBSTITUTE(SUBSTITUTE(SUBSTITUTE(SUBSTITUTE(SUBSTITUTE(SUBSTITUTE(SUBSTITUTE(SUBSTITUTE(SUBSTITUTE(SUBSTITUTE(SUBSTITUTE(SUBSTITUTE(SUBSTITUTE(IF(_xlfn.ISFORMULA('Bakery Pivots'!H64),_xlfn.FORMULATEXT('Bakery Pivots'!H64),'Bakery Pivots'!H64),"9","#"),"8","#"),"7","#"),"6","#"),"5","#"),"4","#"),"3","#"),"2","#"),"1","#"),"0","#"),"$",""),"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Pivots'!H64),_xlfn.FORMULATEXT('Bakery Pivots'!H64),'Bakery Pivots'!H64),"9","#"),"8","#"),"7","#"),"6","#"),"5","#"),"4","#"),"3","#"),"2","#"),"1","#"),"0","#"),"$",""),"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Pivots'!H64),_xlfn.FORMULATEXT('#_Bakery Pivots'!H64),'#_Bakery Pivots'!H64),"9","#"),"8","#"),"7","#"),"6","#"),"5","#"),"4","#"),"3","#"),"2","#"),"1","#"),"0","#"),"$",""),"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Pivots'!H64),_xlfn.FORMULATEXT('#_Bakery Pivots'!H64),'#_Bakery Pivots'!H64),"9","#"),"8","#"),"7","#"),"6","#"),"5","#"),"4","#"),"3","#"),"2","#"),"1","#"),"0","#"),"$","")," ",""),",","@"),"&gt;","@"),"&lt;","@"),"=","@"),")","@"),"(","@"),"^","@"),"/","@"),"+","@"),"*","@"),"-","@"),"@#","")))/2,TRUE,FALSE),"HardCodeMsg",IF(LEN(IF(_xlfn.ISFORMULA('Bakery Pivots'!H64),_xlfn.FORMULATEXT('Bakery Pivots'!H64),'Bakery Pivots'!H64))-LEN(SUBSTITUTE(IF(_xlfn.ISFORMULA('Bakery Pivots'!H64),_xlfn.FORMULATEXT('Bakery Pivots'!H64),'Bakery Pivots'!H64),"""",""))&gt;LEN(IF(_xlfn.ISFORMULA('#_Bakery Pivots'!H64),_xlfn.FORMULATEXT('#_Bakery Pivots'!H64),'#_Bakery Pivots'!H64))-LEN(SUBSTITUTE(IF(_xlfn.ISFORMULA('#_Bakery Pivots'!H64),_xlfn.FORMULATEXT('#_Bakery Pivots'!H64),'#_Bakery Pivots'!H64),"""","")),TRUE,FALSE),"HardQuoteMsg",IF(LEN(IF(_xlfn.ISFORMULA('Bakery Pivots'!H64),_xlfn.FORMULATEXT('Bakery Pivots'!H64),'Bakery Pivots'!H64))-LEN(SUBSTITUTE(IF(_xlfn.ISFORMULA('Bakery Pivots'!H64),_xlfn.FORMULATEXT('Bakery Pivots'!H64),'Bakery Pivots'!H64),"$",""))&lt;0.5*(LEN(IF(_xlfn.ISFORMULA('#_Bakery Pivots'!H64),_xlfn.FORMULATEXT('#_Bakery Pivots'!H64),'#_Bakery Pivots'!H64))-LEN(SUBSTITUTE(IF(_xlfn.ISFORMULA('#_Bakery Pivots'!H64),_xlfn.FORMULATEXT('#_Bakery Pivots'!H64),'#_Bakery Pivots'!H64),"$",""))),TRUE,FALSE),"MissingAbsMsg",TRUE,"PerfectMsg")</f>
        <v/>
      </c>
      <c r="I64" s="258">
        <v>0</v>
      </c>
      <c r="J64" s="259" t="str">
        <f ca="1">_xlfn.IFS(ISBLANK('Bakery Pivots'!J64),"",IF(NOT(ISNA('#_Bakery Pivots'!J64)),IF(ISNA('Bakery Pivots'!J64),TRUE,FALSE),FALSE),"StuNAMsg",IF(AND(ISNA('#_Bakery Pivots'!J64),ISNA('Bakery Pivots'!J64)),TRUE,FALSE),"PerfectMsg",IF(NOT(ISERROR('#_Bakery Pivots'!J64)),IF(ISERROR('Bakery Pivots'!J64),TRUE,FALSE),FALSE),"StuErrorMsg",IF(TYPE('#_Bakery Pivots'!J64)&lt;&gt;TYPE('Bakery Pivots'!J64),TRUE,FALSE),"WrongTypeMsg",IF(_xlfn.ISFORMULA('#_Bakery Pivots'!J64),IF(NOT(_xlfn.ISFORMULA('Bakery Pivots'!J64)),TRUE),FALSE),"MissingFormulaMsg",IF(NOT(AND(ISNUMBER(FIND("[",_xlfn.FORMULATEXT('#_Bakery Pivots'!J64))),ISNUMBER(FIND("!",_xlfn.FORMULATEXT('#_Bakery Pivots'!J64))))),AND(ISNUMBER(FIND("[",_xlfn.FORMULATEXT('Bakery Pivots'!J64))),ISNUMBER(FIND("!",_xlfn.FORMULATEXT('Bakery Pivots'!J64)))),FALSE),"ExternalRefsMsg",IF(ISNUMBER('#_Bakery Pivots'!J64),IF(ABS('#_Bakery Pivots'!J64-'Bakery Pivots'!J64)&gt;0.00001,TRUE,FALSE),IF('#_Bakery Pivots'!J64&lt;&gt;'Bakery Pivots'!J64,TRUE,FALSE)),IF(ISNUMBER('#_Bakery Pivots'!J64),IF('#_Bakery Pivots'!J64&gt;'Bakery Pivots'!J64,"TooLow","TooHigh"),"WrongAnswer"),NOT(_xlfn.ISFORMULA('#_Bakery Pivots'!J64)),"PerfectMsg",IF((LEN(SUBSTITUTE(SUBSTITUTE(SUBSTITUTE(SUBSTITUTE(SUBSTITUTE(SUBSTITUTE(SUBSTITUTE(SUBSTITUTE(SUBSTITUTE(SUBSTITUTE(SUBSTITUTE(SUBSTITUTE(SUBSTITUTE(SUBSTITUTE(SUBSTITUTE(SUBSTITUTE(SUBSTITUTE(SUBSTITUTE(SUBSTITUTE(SUBSTITUTE(SUBSTITUTE(SUBSTITUTE(SUBSTITUTE(IF(_xlfn.ISFORMULA('Bakery Pivots'!J64),_xlfn.FORMULATEXT('Bakery Pivots'!J64),'Bakery Pivots'!J64),"9","#"),"8","#"),"7","#"),"6","#"),"5","#"),"4","#"),"3","#"),"2","#"),"1","#"),"0","#"),"$",""),"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Pivots'!J64),_xlfn.FORMULATEXT('Bakery Pivots'!J64),'Bakery Pivots'!J64),"9","#"),"8","#"),"7","#"),"6","#"),"5","#"),"4","#"),"3","#"),"2","#"),"1","#"),"0","#"),"$",""),"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Pivots'!J64),_xlfn.FORMULATEXT('#_Bakery Pivots'!J64),'#_Bakery Pivots'!J64),"9","#"),"8","#"),"7","#"),"6","#"),"5","#"),"4","#"),"3","#"),"2","#"),"1","#"),"0","#"),"$",""),"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Pivots'!J64),_xlfn.FORMULATEXT('#_Bakery Pivots'!J64),'#_Bakery Pivots'!J64),"9","#"),"8","#"),"7","#"),"6","#"),"5","#"),"4","#"),"3","#"),"2","#"),"1","#"),"0","#"),"$","")," ",""),",","@"),"&gt;","@"),"&lt;","@"),"=","@"),")","@"),"(","@"),"^","@"),"/","@"),"+","@"),"*","@"),"-","@"),"@#","")))/2,TRUE,FALSE),"HardCodeMsg",IF(LEN(IF(_xlfn.ISFORMULA('Bakery Pivots'!J64),_xlfn.FORMULATEXT('Bakery Pivots'!J64),'Bakery Pivots'!J64))-LEN(SUBSTITUTE(IF(_xlfn.ISFORMULA('Bakery Pivots'!J64),_xlfn.FORMULATEXT('Bakery Pivots'!J64),'Bakery Pivots'!J64),"""",""))&gt;LEN(IF(_xlfn.ISFORMULA('#_Bakery Pivots'!J64),_xlfn.FORMULATEXT('#_Bakery Pivots'!J64),'#_Bakery Pivots'!J64))-LEN(SUBSTITUTE(IF(_xlfn.ISFORMULA('#_Bakery Pivots'!J64),_xlfn.FORMULATEXT('#_Bakery Pivots'!J64),'#_Bakery Pivots'!J64),"""","")),TRUE,FALSE),"HardQuoteMsg",IF(LEN(IF(_xlfn.ISFORMULA('Bakery Pivots'!J64),_xlfn.FORMULATEXT('Bakery Pivots'!J64),'Bakery Pivots'!J64))-LEN(SUBSTITUTE(IF(_xlfn.ISFORMULA('Bakery Pivots'!J64),_xlfn.FORMULATEXT('Bakery Pivots'!J64),'Bakery Pivots'!J64),"$",""))&lt;0.5*(LEN(IF(_xlfn.ISFORMULA('#_Bakery Pivots'!J64),_xlfn.FORMULATEXT('#_Bakery Pivots'!J64),'#_Bakery Pivots'!J64))-LEN(SUBSTITUTE(IF(_xlfn.ISFORMULA('#_Bakery Pivots'!J64),_xlfn.FORMULATEXT('#_Bakery Pivots'!J64),'#_Bakery Pivots'!J64),"$",""))),TRUE,FALSE),"MissingAbsMsg",TRUE,"PerfectMsg")</f>
        <v/>
      </c>
    </row>
    <row r="65" spans="2:10" x14ac:dyDescent="0.15">
      <c r="B65" s="171">
        <v>0</v>
      </c>
      <c r="C65" s="170">
        <v>0</v>
      </c>
      <c r="D65" s="170">
        <v>0</v>
      </c>
      <c r="E65" s="170">
        <v>0</v>
      </c>
      <c r="F65" s="170">
        <v>0</v>
      </c>
      <c r="G65" s="260">
        <v>4.5199999999999996</v>
      </c>
      <c r="H65" s="259" t="str">
        <f ca="1">_xlfn.IFS(ISBLANK('Bakery Pivots'!H65),"",IF(NOT(ISNA('#_Bakery Pivots'!H65)),IF(ISNA('Bakery Pivots'!H65),TRUE,FALSE),FALSE),"StuNAMsg",IF(AND(ISNA('#_Bakery Pivots'!H65),ISNA('Bakery Pivots'!H65)),TRUE,FALSE),"PerfectMsg",IF(NOT(ISERROR('#_Bakery Pivots'!H65)),IF(ISERROR('Bakery Pivots'!H65),TRUE,FALSE),FALSE),"StuErrorMsg",IF(TYPE('#_Bakery Pivots'!H65)&lt;&gt;TYPE('Bakery Pivots'!H65),TRUE,FALSE),"WrongTypeMsg",IF(_xlfn.ISFORMULA('#_Bakery Pivots'!H65),IF(NOT(_xlfn.ISFORMULA('Bakery Pivots'!H65)),TRUE),FALSE),"MissingFormulaMsg",IF(NOT(AND(ISNUMBER(FIND("[",_xlfn.FORMULATEXT('#_Bakery Pivots'!H65))),ISNUMBER(FIND("!",_xlfn.FORMULATEXT('#_Bakery Pivots'!H65))))),AND(ISNUMBER(FIND("[",_xlfn.FORMULATEXT('Bakery Pivots'!H65))),ISNUMBER(FIND("!",_xlfn.FORMULATEXT('Bakery Pivots'!H65)))),FALSE),"ExternalRefsMsg",IF(ISNUMBER('#_Bakery Pivots'!H65),IF(ABS('#_Bakery Pivots'!H65-'Bakery Pivots'!H65)&gt;0.00001,TRUE,FALSE),IF('#_Bakery Pivots'!H65&lt;&gt;'Bakery Pivots'!H65,TRUE,FALSE)),IF(ISNUMBER('#_Bakery Pivots'!H65),IF('#_Bakery Pivots'!H65&gt;'Bakery Pivots'!H65,"TooLow","TooHigh"),"WrongAnswer"),NOT(_xlfn.ISFORMULA('#_Bakery Pivots'!H65)),"PerfectMsg",IF((LEN(SUBSTITUTE(SUBSTITUTE(SUBSTITUTE(SUBSTITUTE(SUBSTITUTE(SUBSTITUTE(SUBSTITUTE(SUBSTITUTE(SUBSTITUTE(SUBSTITUTE(SUBSTITUTE(SUBSTITUTE(SUBSTITUTE(SUBSTITUTE(SUBSTITUTE(SUBSTITUTE(SUBSTITUTE(SUBSTITUTE(SUBSTITUTE(SUBSTITUTE(SUBSTITUTE(SUBSTITUTE(SUBSTITUTE(IF(_xlfn.ISFORMULA('Bakery Pivots'!H65),_xlfn.FORMULATEXT('Bakery Pivots'!H65),'Bakery Pivots'!H65),"9","#"),"8","#"),"7","#"),"6","#"),"5","#"),"4","#"),"3","#"),"2","#"),"1","#"),"0","#"),"$",""),"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Pivots'!H65),_xlfn.FORMULATEXT('Bakery Pivots'!H65),'Bakery Pivots'!H65),"9","#"),"8","#"),"7","#"),"6","#"),"5","#"),"4","#"),"3","#"),"2","#"),"1","#"),"0","#"),"$",""),"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Pivots'!H65),_xlfn.FORMULATEXT('#_Bakery Pivots'!H65),'#_Bakery Pivots'!H65),"9","#"),"8","#"),"7","#"),"6","#"),"5","#"),"4","#"),"3","#"),"2","#"),"1","#"),"0","#"),"$",""),"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Pivots'!H65),_xlfn.FORMULATEXT('#_Bakery Pivots'!H65),'#_Bakery Pivots'!H65),"9","#"),"8","#"),"7","#"),"6","#"),"5","#"),"4","#"),"3","#"),"2","#"),"1","#"),"0","#"),"$","")," ",""),",","@"),"&gt;","@"),"&lt;","@"),"=","@"),")","@"),"(","@"),"^","@"),"/","@"),"+","@"),"*","@"),"-","@"),"@#","")))/2,TRUE,FALSE),"HardCodeMsg",IF(LEN(IF(_xlfn.ISFORMULA('Bakery Pivots'!H65),_xlfn.FORMULATEXT('Bakery Pivots'!H65),'Bakery Pivots'!H65))-LEN(SUBSTITUTE(IF(_xlfn.ISFORMULA('Bakery Pivots'!H65),_xlfn.FORMULATEXT('Bakery Pivots'!H65),'Bakery Pivots'!H65),"""",""))&gt;LEN(IF(_xlfn.ISFORMULA('#_Bakery Pivots'!H65),_xlfn.FORMULATEXT('#_Bakery Pivots'!H65),'#_Bakery Pivots'!H65))-LEN(SUBSTITUTE(IF(_xlfn.ISFORMULA('#_Bakery Pivots'!H65),_xlfn.FORMULATEXT('#_Bakery Pivots'!H65),'#_Bakery Pivots'!H65),"""","")),TRUE,FALSE),"HardQuoteMsg",IF(LEN(IF(_xlfn.ISFORMULA('Bakery Pivots'!H65),_xlfn.FORMULATEXT('Bakery Pivots'!H65),'Bakery Pivots'!H65))-LEN(SUBSTITUTE(IF(_xlfn.ISFORMULA('Bakery Pivots'!H65),_xlfn.FORMULATEXT('Bakery Pivots'!H65),'Bakery Pivots'!H65),"$",""))&lt;0.5*(LEN(IF(_xlfn.ISFORMULA('#_Bakery Pivots'!H65),_xlfn.FORMULATEXT('#_Bakery Pivots'!H65),'#_Bakery Pivots'!H65))-LEN(SUBSTITUTE(IF(_xlfn.ISFORMULA('#_Bakery Pivots'!H65),_xlfn.FORMULATEXT('#_Bakery Pivots'!H65),'#_Bakery Pivots'!H65),"$",""))),TRUE,FALSE),"MissingAbsMsg",TRUE,"PerfectMsg")</f>
        <v/>
      </c>
      <c r="I65" s="260">
        <v>4.05</v>
      </c>
      <c r="J65" s="259" t="str">
        <f ca="1">_xlfn.IFS(ISBLANK('Bakery Pivots'!J65),"",IF(NOT(ISNA('#_Bakery Pivots'!J65)),IF(ISNA('Bakery Pivots'!J65),TRUE,FALSE),FALSE),"StuNAMsg",IF(AND(ISNA('#_Bakery Pivots'!J65),ISNA('Bakery Pivots'!J65)),TRUE,FALSE),"PerfectMsg",IF(NOT(ISERROR('#_Bakery Pivots'!J65)),IF(ISERROR('Bakery Pivots'!J65),TRUE,FALSE),FALSE),"StuErrorMsg",IF(TYPE('#_Bakery Pivots'!J65)&lt;&gt;TYPE('Bakery Pivots'!J65),TRUE,FALSE),"WrongTypeMsg",IF(_xlfn.ISFORMULA('#_Bakery Pivots'!J65),IF(NOT(_xlfn.ISFORMULA('Bakery Pivots'!J65)),TRUE),FALSE),"MissingFormulaMsg",IF(NOT(AND(ISNUMBER(FIND("[",_xlfn.FORMULATEXT('#_Bakery Pivots'!J65))),ISNUMBER(FIND("!",_xlfn.FORMULATEXT('#_Bakery Pivots'!J65))))),AND(ISNUMBER(FIND("[",_xlfn.FORMULATEXT('Bakery Pivots'!J65))),ISNUMBER(FIND("!",_xlfn.FORMULATEXT('Bakery Pivots'!J65)))),FALSE),"ExternalRefsMsg",IF(ISNUMBER('#_Bakery Pivots'!J65),IF(ABS('#_Bakery Pivots'!J65-'Bakery Pivots'!J65)&gt;0.00001,TRUE,FALSE),IF('#_Bakery Pivots'!J65&lt;&gt;'Bakery Pivots'!J65,TRUE,FALSE)),IF(ISNUMBER('#_Bakery Pivots'!J65),IF('#_Bakery Pivots'!J65&gt;'Bakery Pivots'!J65,"TooLow","TooHigh"),"WrongAnswer"),NOT(_xlfn.ISFORMULA('#_Bakery Pivots'!J65)),"PerfectMsg",IF((LEN(SUBSTITUTE(SUBSTITUTE(SUBSTITUTE(SUBSTITUTE(SUBSTITUTE(SUBSTITUTE(SUBSTITUTE(SUBSTITUTE(SUBSTITUTE(SUBSTITUTE(SUBSTITUTE(SUBSTITUTE(SUBSTITUTE(SUBSTITUTE(SUBSTITUTE(SUBSTITUTE(SUBSTITUTE(SUBSTITUTE(SUBSTITUTE(SUBSTITUTE(SUBSTITUTE(SUBSTITUTE(SUBSTITUTE(IF(_xlfn.ISFORMULA('Bakery Pivots'!J65),_xlfn.FORMULATEXT('Bakery Pivots'!J65),'Bakery Pivots'!J65),"9","#"),"8","#"),"7","#"),"6","#"),"5","#"),"4","#"),"3","#"),"2","#"),"1","#"),"0","#"),"$",""),"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Pivots'!J65),_xlfn.FORMULATEXT('Bakery Pivots'!J65),'Bakery Pivots'!J65),"9","#"),"8","#"),"7","#"),"6","#"),"5","#"),"4","#"),"3","#"),"2","#"),"1","#"),"0","#"),"$",""),"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Pivots'!J65),_xlfn.FORMULATEXT('#_Bakery Pivots'!J65),'#_Bakery Pivots'!J65),"9","#"),"8","#"),"7","#"),"6","#"),"5","#"),"4","#"),"3","#"),"2","#"),"1","#"),"0","#"),"$",""),"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Pivots'!J65),_xlfn.FORMULATEXT('#_Bakery Pivots'!J65),'#_Bakery Pivots'!J65),"9","#"),"8","#"),"7","#"),"6","#"),"5","#"),"4","#"),"3","#"),"2","#"),"1","#"),"0","#"),"$","")," ",""),",","@"),"&gt;","@"),"&lt;","@"),"=","@"),")","@"),"(","@"),"^","@"),"/","@"),"+","@"),"*","@"),"-","@"),"@#","")))/2,TRUE,FALSE),"HardCodeMsg",IF(LEN(IF(_xlfn.ISFORMULA('Bakery Pivots'!J65),_xlfn.FORMULATEXT('Bakery Pivots'!J65),'Bakery Pivots'!J65))-LEN(SUBSTITUTE(IF(_xlfn.ISFORMULA('Bakery Pivots'!J65),_xlfn.FORMULATEXT('Bakery Pivots'!J65),'Bakery Pivots'!J65),"""",""))&gt;LEN(IF(_xlfn.ISFORMULA('#_Bakery Pivots'!J65),_xlfn.FORMULATEXT('#_Bakery Pivots'!J65),'#_Bakery Pivots'!J65))-LEN(SUBSTITUTE(IF(_xlfn.ISFORMULA('#_Bakery Pivots'!J65),_xlfn.FORMULATEXT('#_Bakery Pivots'!J65),'#_Bakery Pivots'!J65),"""","")),TRUE,FALSE),"HardQuoteMsg",IF(LEN(IF(_xlfn.ISFORMULA('Bakery Pivots'!J65),_xlfn.FORMULATEXT('Bakery Pivots'!J65),'Bakery Pivots'!J65))-LEN(SUBSTITUTE(IF(_xlfn.ISFORMULA('Bakery Pivots'!J65),_xlfn.FORMULATEXT('Bakery Pivots'!J65),'Bakery Pivots'!J65),"$",""))&lt;0.5*(LEN(IF(_xlfn.ISFORMULA('#_Bakery Pivots'!J65),_xlfn.FORMULATEXT('#_Bakery Pivots'!J65),'#_Bakery Pivots'!J65))-LEN(SUBSTITUTE(IF(_xlfn.ISFORMULA('#_Bakery Pivots'!J65),_xlfn.FORMULATEXT('#_Bakery Pivots'!J65),'#_Bakery Pivots'!J65),"$",""))),TRUE,FALSE),"MissingAbsMsg",TRUE,"PerfectMsg")</f>
        <v/>
      </c>
    </row>
    <row r="66" spans="2:10" x14ac:dyDescent="0.15">
      <c r="B66" s="171">
        <v>0</v>
      </c>
      <c r="C66" s="170">
        <v>0</v>
      </c>
      <c r="D66" s="170">
        <v>0</v>
      </c>
      <c r="E66" s="170">
        <v>0</v>
      </c>
      <c r="F66" s="170">
        <v>0</v>
      </c>
      <c r="G66" s="258">
        <v>0</v>
      </c>
      <c r="H66" s="259" t="str">
        <f ca="1">_xlfn.IFS(ISBLANK('Bakery Pivots'!H66),"",IF(NOT(ISNA('#_Bakery Pivots'!H66)),IF(ISNA('Bakery Pivots'!H66),TRUE,FALSE),FALSE),"StuNAMsg",IF(AND(ISNA('#_Bakery Pivots'!H66),ISNA('Bakery Pivots'!H66)),TRUE,FALSE),"PerfectMsg",IF(NOT(ISERROR('#_Bakery Pivots'!H66)),IF(ISERROR('Bakery Pivots'!H66),TRUE,FALSE),FALSE),"StuErrorMsg",IF(TYPE('#_Bakery Pivots'!H66)&lt;&gt;TYPE('Bakery Pivots'!H66),TRUE,FALSE),"WrongTypeMsg",IF(_xlfn.ISFORMULA('#_Bakery Pivots'!H66),IF(NOT(_xlfn.ISFORMULA('Bakery Pivots'!H66)),TRUE),FALSE),"MissingFormulaMsg",IF(NOT(AND(ISNUMBER(FIND("[",_xlfn.FORMULATEXT('#_Bakery Pivots'!H66))),ISNUMBER(FIND("!",_xlfn.FORMULATEXT('#_Bakery Pivots'!H66))))),AND(ISNUMBER(FIND("[",_xlfn.FORMULATEXT('Bakery Pivots'!H66))),ISNUMBER(FIND("!",_xlfn.FORMULATEXT('Bakery Pivots'!H66)))),FALSE),"ExternalRefsMsg",IF(ISNUMBER('#_Bakery Pivots'!H66),IF(ABS('#_Bakery Pivots'!H66-'Bakery Pivots'!H66)&gt;0.00001,TRUE,FALSE),IF('#_Bakery Pivots'!H66&lt;&gt;'Bakery Pivots'!H66,TRUE,FALSE)),IF(ISNUMBER('#_Bakery Pivots'!H66),IF('#_Bakery Pivots'!H66&gt;'Bakery Pivots'!H66,"TooLow","TooHigh"),"WrongAnswer"),NOT(_xlfn.ISFORMULA('#_Bakery Pivots'!H66)),"PerfectMsg",IF((LEN(SUBSTITUTE(SUBSTITUTE(SUBSTITUTE(SUBSTITUTE(SUBSTITUTE(SUBSTITUTE(SUBSTITUTE(SUBSTITUTE(SUBSTITUTE(SUBSTITUTE(SUBSTITUTE(SUBSTITUTE(SUBSTITUTE(SUBSTITUTE(SUBSTITUTE(SUBSTITUTE(SUBSTITUTE(SUBSTITUTE(SUBSTITUTE(SUBSTITUTE(SUBSTITUTE(SUBSTITUTE(SUBSTITUTE(IF(_xlfn.ISFORMULA('Bakery Pivots'!H66),_xlfn.FORMULATEXT('Bakery Pivots'!H66),'Bakery Pivots'!H66),"9","#"),"8","#"),"7","#"),"6","#"),"5","#"),"4","#"),"3","#"),"2","#"),"1","#"),"0","#"),"$",""),"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Pivots'!H66),_xlfn.FORMULATEXT('Bakery Pivots'!H66),'Bakery Pivots'!H66),"9","#"),"8","#"),"7","#"),"6","#"),"5","#"),"4","#"),"3","#"),"2","#"),"1","#"),"0","#"),"$",""),"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Pivots'!H66),_xlfn.FORMULATEXT('#_Bakery Pivots'!H66),'#_Bakery Pivots'!H66),"9","#"),"8","#"),"7","#"),"6","#"),"5","#"),"4","#"),"3","#"),"2","#"),"1","#"),"0","#"),"$",""),"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Pivots'!H66),_xlfn.FORMULATEXT('#_Bakery Pivots'!H66),'#_Bakery Pivots'!H66),"9","#"),"8","#"),"7","#"),"6","#"),"5","#"),"4","#"),"3","#"),"2","#"),"1","#"),"0","#"),"$","")," ",""),",","@"),"&gt;","@"),"&lt;","@"),"=","@"),")","@"),"(","@"),"^","@"),"/","@"),"+","@"),"*","@"),"-","@"),"@#","")))/2,TRUE,FALSE),"HardCodeMsg",IF(LEN(IF(_xlfn.ISFORMULA('Bakery Pivots'!H66),_xlfn.FORMULATEXT('Bakery Pivots'!H66),'Bakery Pivots'!H66))-LEN(SUBSTITUTE(IF(_xlfn.ISFORMULA('Bakery Pivots'!H66),_xlfn.FORMULATEXT('Bakery Pivots'!H66),'Bakery Pivots'!H66),"""",""))&gt;LEN(IF(_xlfn.ISFORMULA('#_Bakery Pivots'!H66),_xlfn.FORMULATEXT('#_Bakery Pivots'!H66),'#_Bakery Pivots'!H66))-LEN(SUBSTITUTE(IF(_xlfn.ISFORMULA('#_Bakery Pivots'!H66),_xlfn.FORMULATEXT('#_Bakery Pivots'!H66),'#_Bakery Pivots'!H66),"""","")),TRUE,FALSE),"HardQuoteMsg",IF(LEN(IF(_xlfn.ISFORMULA('Bakery Pivots'!H66),_xlfn.FORMULATEXT('Bakery Pivots'!H66),'Bakery Pivots'!H66))-LEN(SUBSTITUTE(IF(_xlfn.ISFORMULA('Bakery Pivots'!H66),_xlfn.FORMULATEXT('Bakery Pivots'!H66),'Bakery Pivots'!H66),"$",""))&lt;0.5*(LEN(IF(_xlfn.ISFORMULA('#_Bakery Pivots'!H66),_xlfn.FORMULATEXT('#_Bakery Pivots'!H66),'#_Bakery Pivots'!H66))-LEN(SUBSTITUTE(IF(_xlfn.ISFORMULA('#_Bakery Pivots'!H66),_xlfn.FORMULATEXT('#_Bakery Pivots'!H66),'#_Bakery Pivots'!H66),"$",""))),TRUE,FALSE),"MissingAbsMsg",TRUE,"PerfectMsg")</f>
        <v/>
      </c>
      <c r="I66" s="258">
        <v>0</v>
      </c>
      <c r="J66" s="259" t="str">
        <f ca="1">_xlfn.IFS(ISBLANK('Bakery Pivots'!J66),"",IF(NOT(ISNA('#_Bakery Pivots'!J66)),IF(ISNA('Bakery Pivots'!J66),TRUE,FALSE),FALSE),"StuNAMsg",IF(AND(ISNA('#_Bakery Pivots'!J66),ISNA('Bakery Pivots'!J66)),TRUE,FALSE),"PerfectMsg",IF(NOT(ISERROR('#_Bakery Pivots'!J66)),IF(ISERROR('Bakery Pivots'!J66),TRUE,FALSE),FALSE),"StuErrorMsg",IF(TYPE('#_Bakery Pivots'!J66)&lt;&gt;TYPE('Bakery Pivots'!J66),TRUE,FALSE),"WrongTypeMsg",IF(_xlfn.ISFORMULA('#_Bakery Pivots'!J66),IF(NOT(_xlfn.ISFORMULA('Bakery Pivots'!J66)),TRUE),FALSE),"MissingFormulaMsg",IF(NOT(AND(ISNUMBER(FIND("[",_xlfn.FORMULATEXT('#_Bakery Pivots'!J66))),ISNUMBER(FIND("!",_xlfn.FORMULATEXT('#_Bakery Pivots'!J66))))),AND(ISNUMBER(FIND("[",_xlfn.FORMULATEXT('Bakery Pivots'!J66))),ISNUMBER(FIND("!",_xlfn.FORMULATEXT('Bakery Pivots'!J66)))),FALSE),"ExternalRefsMsg",IF(ISNUMBER('#_Bakery Pivots'!J66),IF(ABS('#_Bakery Pivots'!J66-'Bakery Pivots'!J66)&gt;0.00001,TRUE,FALSE),IF('#_Bakery Pivots'!J66&lt;&gt;'Bakery Pivots'!J66,TRUE,FALSE)),IF(ISNUMBER('#_Bakery Pivots'!J66),IF('#_Bakery Pivots'!J66&gt;'Bakery Pivots'!J66,"TooLow","TooHigh"),"WrongAnswer"),NOT(_xlfn.ISFORMULA('#_Bakery Pivots'!J66)),"PerfectMsg",IF((LEN(SUBSTITUTE(SUBSTITUTE(SUBSTITUTE(SUBSTITUTE(SUBSTITUTE(SUBSTITUTE(SUBSTITUTE(SUBSTITUTE(SUBSTITUTE(SUBSTITUTE(SUBSTITUTE(SUBSTITUTE(SUBSTITUTE(SUBSTITUTE(SUBSTITUTE(SUBSTITUTE(SUBSTITUTE(SUBSTITUTE(SUBSTITUTE(SUBSTITUTE(SUBSTITUTE(SUBSTITUTE(SUBSTITUTE(IF(_xlfn.ISFORMULA('Bakery Pivots'!J66),_xlfn.FORMULATEXT('Bakery Pivots'!J66),'Bakery Pivots'!J66),"9","#"),"8","#"),"7","#"),"6","#"),"5","#"),"4","#"),"3","#"),"2","#"),"1","#"),"0","#"),"$",""),"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Pivots'!J66),_xlfn.FORMULATEXT('Bakery Pivots'!J66),'Bakery Pivots'!J66),"9","#"),"8","#"),"7","#"),"6","#"),"5","#"),"4","#"),"3","#"),"2","#"),"1","#"),"0","#"),"$",""),"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Pivots'!J66),_xlfn.FORMULATEXT('#_Bakery Pivots'!J66),'#_Bakery Pivots'!J66),"9","#"),"8","#"),"7","#"),"6","#"),"5","#"),"4","#"),"3","#"),"2","#"),"1","#"),"0","#"),"$",""),"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Pivots'!J66),_xlfn.FORMULATEXT('#_Bakery Pivots'!J66),'#_Bakery Pivots'!J66),"9","#"),"8","#"),"7","#"),"6","#"),"5","#"),"4","#"),"3","#"),"2","#"),"1","#"),"0","#"),"$","")," ",""),",","@"),"&gt;","@"),"&lt;","@"),"=","@"),")","@"),"(","@"),"^","@"),"/","@"),"+","@"),"*","@"),"-","@"),"@#","")))/2,TRUE,FALSE),"HardCodeMsg",IF(LEN(IF(_xlfn.ISFORMULA('Bakery Pivots'!J66),_xlfn.FORMULATEXT('Bakery Pivots'!J66),'Bakery Pivots'!J66))-LEN(SUBSTITUTE(IF(_xlfn.ISFORMULA('Bakery Pivots'!J66),_xlfn.FORMULATEXT('Bakery Pivots'!J66),'Bakery Pivots'!J66),"""",""))&gt;LEN(IF(_xlfn.ISFORMULA('#_Bakery Pivots'!J66),_xlfn.FORMULATEXT('#_Bakery Pivots'!J66),'#_Bakery Pivots'!J66))-LEN(SUBSTITUTE(IF(_xlfn.ISFORMULA('#_Bakery Pivots'!J66),_xlfn.FORMULATEXT('#_Bakery Pivots'!J66),'#_Bakery Pivots'!J66),"""","")),TRUE,FALSE),"HardQuoteMsg",IF(LEN(IF(_xlfn.ISFORMULA('Bakery Pivots'!J66),_xlfn.FORMULATEXT('Bakery Pivots'!J66),'Bakery Pivots'!J66))-LEN(SUBSTITUTE(IF(_xlfn.ISFORMULA('Bakery Pivots'!J66),_xlfn.FORMULATEXT('Bakery Pivots'!J66),'Bakery Pivots'!J66),"$",""))&lt;0.5*(LEN(IF(_xlfn.ISFORMULA('#_Bakery Pivots'!J66),_xlfn.FORMULATEXT('#_Bakery Pivots'!J66),'#_Bakery Pivots'!J66))-LEN(SUBSTITUTE(IF(_xlfn.ISFORMULA('#_Bakery Pivots'!J66),_xlfn.FORMULATEXT('#_Bakery Pivots'!J66),'#_Bakery Pivots'!J66),"$",""))),TRUE,FALSE),"MissingAbsMsg",TRUE,"PerfectMsg")</f>
        <v/>
      </c>
    </row>
    <row r="67" spans="2:10" x14ac:dyDescent="0.15">
      <c r="B67" s="171">
        <v>0</v>
      </c>
      <c r="C67" s="170">
        <v>0</v>
      </c>
      <c r="D67" s="170">
        <v>0</v>
      </c>
      <c r="E67" s="170">
        <v>0</v>
      </c>
      <c r="F67" s="170">
        <v>0</v>
      </c>
      <c r="G67" s="258">
        <v>0</v>
      </c>
      <c r="H67" s="259" t="str">
        <f ca="1">_xlfn.IFS(ISBLANK('Bakery Pivots'!H67),"",IF(NOT(ISNA('#_Bakery Pivots'!H67)),IF(ISNA('Bakery Pivots'!H67),TRUE,FALSE),FALSE),"StuNAMsg",IF(AND(ISNA('#_Bakery Pivots'!H67),ISNA('Bakery Pivots'!H67)),TRUE,FALSE),"PerfectMsg",IF(NOT(ISERROR('#_Bakery Pivots'!H67)),IF(ISERROR('Bakery Pivots'!H67),TRUE,FALSE),FALSE),"StuErrorMsg",IF(TYPE('#_Bakery Pivots'!H67)&lt;&gt;TYPE('Bakery Pivots'!H67),TRUE,FALSE),"WrongTypeMsg",IF(_xlfn.ISFORMULA('#_Bakery Pivots'!H67),IF(NOT(_xlfn.ISFORMULA('Bakery Pivots'!H67)),TRUE),FALSE),"MissingFormulaMsg",IF(NOT(AND(ISNUMBER(FIND("[",_xlfn.FORMULATEXT('#_Bakery Pivots'!H67))),ISNUMBER(FIND("!",_xlfn.FORMULATEXT('#_Bakery Pivots'!H67))))),AND(ISNUMBER(FIND("[",_xlfn.FORMULATEXT('Bakery Pivots'!H67))),ISNUMBER(FIND("!",_xlfn.FORMULATEXT('Bakery Pivots'!H67)))),FALSE),"ExternalRefsMsg",IF(ISNUMBER('#_Bakery Pivots'!H67),IF(ABS('#_Bakery Pivots'!H67-'Bakery Pivots'!H67)&gt;0.00001,TRUE,FALSE),IF('#_Bakery Pivots'!H67&lt;&gt;'Bakery Pivots'!H67,TRUE,FALSE)),IF(ISNUMBER('#_Bakery Pivots'!H67),IF('#_Bakery Pivots'!H67&gt;'Bakery Pivots'!H67,"TooLow","TooHigh"),"WrongAnswer"),NOT(_xlfn.ISFORMULA('#_Bakery Pivots'!H67)),"PerfectMsg",IF((LEN(SUBSTITUTE(SUBSTITUTE(SUBSTITUTE(SUBSTITUTE(SUBSTITUTE(SUBSTITUTE(SUBSTITUTE(SUBSTITUTE(SUBSTITUTE(SUBSTITUTE(SUBSTITUTE(SUBSTITUTE(SUBSTITUTE(SUBSTITUTE(SUBSTITUTE(SUBSTITUTE(SUBSTITUTE(SUBSTITUTE(SUBSTITUTE(SUBSTITUTE(SUBSTITUTE(SUBSTITUTE(SUBSTITUTE(IF(_xlfn.ISFORMULA('Bakery Pivots'!H67),_xlfn.FORMULATEXT('Bakery Pivots'!H67),'Bakery Pivots'!H67),"9","#"),"8","#"),"7","#"),"6","#"),"5","#"),"4","#"),"3","#"),"2","#"),"1","#"),"0","#"),"$",""),"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Pivots'!H67),_xlfn.FORMULATEXT('Bakery Pivots'!H67),'Bakery Pivots'!H67),"9","#"),"8","#"),"7","#"),"6","#"),"5","#"),"4","#"),"3","#"),"2","#"),"1","#"),"0","#"),"$",""),"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Pivots'!H67),_xlfn.FORMULATEXT('#_Bakery Pivots'!H67),'#_Bakery Pivots'!H67),"9","#"),"8","#"),"7","#"),"6","#"),"5","#"),"4","#"),"3","#"),"2","#"),"1","#"),"0","#"),"$",""),"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Pivots'!H67),_xlfn.FORMULATEXT('#_Bakery Pivots'!H67),'#_Bakery Pivots'!H67),"9","#"),"8","#"),"7","#"),"6","#"),"5","#"),"4","#"),"3","#"),"2","#"),"1","#"),"0","#"),"$","")," ",""),",","@"),"&gt;","@"),"&lt;","@"),"=","@"),")","@"),"(","@"),"^","@"),"/","@"),"+","@"),"*","@"),"-","@"),"@#","")))/2,TRUE,FALSE),"HardCodeMsg",IF(LEN(IF(_xlfn.ISFORMULA('Bakery Pivots'!H67),_xlfn.FORMULATEXT('Bakery Pivots'!H67),'Bakery Pivots'!H67))-LEN(SUBSTITUTE(IF(_xlfn.ISFORMULA('Bakery Pivots'!H67),_xlfn.FORMULATEXT('Bakery Pivots'!H67),'Bakery Pivots'!H67),"""",""))&gt;LEN(IF(_xlfn.ISFORMULA('#_Bakery Pivots'!H67),_xlfn.FORMULATEXT('#_Bakery Pivots'!H67),'#_Bakery Pivots'!H67))-LEN(SUBSTITUTE(IF(_xlfn.ISFORMULA('#_Bakery Pivots'!H67),_xlfn.FORMULATEXT('#_Bakery Pivots'!H67),'#_Bakery Pivots'!H67),"""","")),TRUE,FALSE),"HardQuoteMsg",IF(LEN(IF(_xlfn.ISFORMULA('Bakery Pivots'!H67),_xlfn.FORMULATEXT('Bakery Pivots'!H67),'Bakery Pivots'!H67))-LEN(SUBSTITUTE(IF(_xlfn.ISFORMULA('Bakery Pivots'!H67),_xlfn.FORMULATEXT('Bakery Pivots'!H67),'Bakery Pivots'!H67),"$",""))&lt;0.5*(LEN(IF(_xlfn.ISFORMULA('#_Bakery Pivots'!H67),_xlfn.FORMULATEXT('#_Bakery Pivots'!H67),'#_Bakery Pivots'!H67))-LEN(SUBSTITUTE(IF(_xlfn.ISFORMULA('#_Bakery Pivots'!H67),_xlfn.FORMULATEXT('#_Bakery Pivots'!H67),'#_Bakery Pivots'!H67),"$",""))),TRUE,FALSE),"MissingAbsMsg",TRUE,"PerfectMsg")</f>
        <v/>
      </c>
      <c r="I67" s="258">
        <v>0</v>
      </c>
      <c r="J67" s="259" t="str">
        <f ca="1">_xlfn.IFS(ISBLANK('Bakery Pivots'!J67),"",IF(NOT(ISNA('#_Bakery Pivots'!J67)),IF(ISNA('Bakery Pivots'!J67),TRUE,FALSE),FALSE),"StuNAMsg",IF(AND(ISNA('#_Bakery Pivots'!J67),ISNA('Bakery Pivots'!J67)),TRUE,FALSE),"PerfectMsg",IF(NOT(ISERROR('#_Bakery Pivots'!J67)),IF(ISERROR('Bakery Pivots'!J67),TRUE,FALSE),FALSE),"StuErrorMsg",IF(TYPE('#_Bakery Pivots'!J67)&lt;&gt;TYPE('Bakery Pivots'!J67),TRUE,FALSE),"WrongTypeMsg",IF(_xlfn.ISFORMULA('#_Bakery Pivots'!J67),IF(NOT(_xlfn.ISFORMULA('Bakery Pivots'!J67)),TRUE),FALSE),"MissingFormulaMsg",IF(NOT(AND(ISNUMBER(FIND("[",_xlfn.FORMULATEXT('#_Bakery Pivots'!J67))),ISNUMBER(FIND("!",_xlfn.FORMULATEXT('#_Bakery Pivots'!J67))))),AND(ISNUMBER(FIND("[",_xlfn.FORMULATEXT('Bakery Pivots'!J67))),ISNUMBER(FIND("!",_xlfn.FORMULATEXT('Bakery Pivots'!J67)))),FALSE),"ExternalRefsMsg",IF(ISNUMBER('#_Bakery Pivots'!J67),IF(ABS('#_Bakery Pivots'!J67-'Bakery Pivots'!J67)&gt;0.00001,TRUE,FALSE),IF('#_Bakery Pivots'!J67&lt;&gt;'Bakery Pivots'!J67,TRUE,FALSE)),IF(ISNUMBER('#_Bakery Pivots'!J67),IF('#_Bakery Pivots'!J67&gt;'Bakery Pivots'!J67,"TooLow","TooHigh"),"WrongAnswer"),NOT(_xlfn.ISFORMULA('#_Bakery Pivots'!J67)),"PerfectMsg",IF((LEN(SUBSTITUTE(SUBSTITUTE(SUBSTITUTE(SUBSTITUTE(SUBSTITUTE(SUBSTITUTE(SUBSTITUTE(SUBSTITUTE(SUBSTITUTE(SUBSTITUTE(SUBSTITUTE(SUBSTITUTE(SUBSTITUTE(SUBSTITUTE(SUBSTITUTE(SUBSTITUTE(SUBSTITUTE(SUBSTITUTE(SUBSTITUTE(SUBSTITUTE(SUBSTITUTE(SUBSTITUTE(SUBSTITUTE(IF(_xlfn.ISFORMULA('Bakery Pivots'!J67),_xlfn.FORMULATEXT('Bakery Pivots'!J67),'Bakery Pivots'!J67),"9","#"),"8","#"),"7","#"),"6","#"),"5","#"),"4","#"),"3","#"),"2","#"),"1","#"),"0","#"),"$",""),"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Pivots'!J67),_xlfn.FORMULATEXT('Bakery Pivots'!J67),'Bakery Pivots'!J67),"9","#"),"8","#"),"7","#"),"6","#"),"5","#"),"4","#"),"3","#"),"2","#"),"1","#"),"0","#"),"$",""),"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Pivots'!J67),_xlfn.FORMULATEXT('#_Bakery Pivots'!J67),'#_Bakery Pivots'!J67),"9","#"),"8","#"),"7","#"),"6","#"),"5","#"),"4","#"),"3","#"),"2","#"),"1","#"),"0","#"),"$",""),"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Pivots'!J67),_xlfn.FORMULATEXT('#_Bakery Pivots'!J67),'#_Bakery Pivots'!J67),"9","#"),"8","#"),"7","#"),"6","#"),"5","#"),"4","#"),"3","#"),"2","#"),"1","#"),"0","#"),"$","")," ",""),",","@"),"&gt;","@"),"&lt;","@"),"=","@"),")","@"),"(","@"),"^","@"),"/","@"),"+","@"),"*","@"),"-","@"),"@#","")))/2,TRUE,FALSE),"HardCodeMsg",IF(LEN(IF(_xlfn.ISFORMULA('Bakery Pivots'!J67),_xlfn.FORMULATEXT('Bakery Pivots'!J67),'Bakery Pivots'!J67))-LEN(SUBSTITUTE(IF(_xlfn.ISFORMULA('Bakery Pivots'!J67),_xlfn.FORMULATEXT('Bakery Pivots'!J67),'Bakery Pivots'!J67),"""",""))&gt;LEN(IF(_xlfn.ISFORMULA('#_Bakery Pivots'!J67),_xlfn.FORMULATEXT('#_Bakery Pivots'!J67),'#_Bakery Pivots'!J67))-LEN(SUBSTITUTE(IF(_xlfn.ISFORMULA('#_Bakery Pivots'!J67),_xlfn.FORMULATEXT('#_Bakery Pivots'!J67),'#_Bakery Pivots'!J67),"""","")),TRUE,FALSE),"HardQuoteMsg",IF(LEN(IF(_xlfn.ISFORMULA('Bakery Pivots'!J67),_xlfn.FORMULATEXT('Bakery Pivots'!J67),'Bakery Pivots'!J67))-LEN(SUBSTITUTE(IF(_xlfn.ISFORMULA('Bakery Pivots'!J67),_xlfn.FORMULATEXT('Bakery Pivots'!J67),'Bakery Pivots'!J67),"$",""))&lt;0.5*(LEN(IF(_xlfn.ISFORMULA('#_Bakery Pivots'!J67),_xlfn.FORMULATEXT('#_Bakery Pivots'!J67),'#_Bakery Pivots'!J67))-LEN(SUBSTITUTE(IF(_xlfn.ISFORMULA('#_Bakery Pivots'!J67),_xlfn.FORMULATEXT('#_Bakery Pivots'!J67),'#_Bakery Pivots'!J67),"$",""))),TRUE,FALSE),"MissingAbsMsg",TRUE,"PerfectMsg")</f>
        <v/>
      </c>
    </row>
    <row r="68" spans="2:10" x14ac:dyDescent="0.15">
      <c r="B68" s="171">
        <v>0</v>
      </c>
      <c r="C68" s="170">
        <v>0</v>
      </c>
      <c r="D68" s="170">
        <v>0</v>
      </c>
      <c r="E68" s="170">
        <v>0</v>
      </c>
      <c r="F68" s="170">
        <v>0</v>
      </c>
      <c r="G68" s="258">
        <v>0</v>
      </c>
      <c r="H68" s="259" t="str">
        <f ca="1">_xlfn.IFS(ISBLANK('Bakery Pivots'!H68),"",IF(NOT(ISNA('#_Bakery Pivots'!H68)),IF(ISNA('Bakery Pivots'!H68),TRUE,FALSE),FALSE),"StuNAMsg",IF(AND(ISNA('#_Bakery Pivots'!H68),ISNA('Bakery Pivots'!H68)),TRUE,FALSE),"PerfectMsg",IF(NOT(ISERROR('#_Bakery Pivots'!H68)),IF(ISERROR('Bakery Pivots'!H68),TRUE,FALSE),FALSE),"StuErrorMsg",IF(TYPE('#_Bakery Pivots'!H68)&lt;&gt;TYPE('Bakery Pivots'!H68),TRUE,FALSE),"WrongTypeMsg",IF(_xlfn.ISFORMULA('#_Bakery Pivots'!H68),IF(NOT(_xlfn.ISFORMULA('Bakery Pivots'!H68)),TRUE),FALSE),"MissingFormulaMsg",IF(NOT(AND(ISNUMBER(FIND("[",_xlfn.FORMULATEXT('#_Bakery Pivots'!H68))),ISNUMBER(FIND("!",_xlfn.FORMULATEXT('#_Bakery Pivots'!H68))))),AND(ISNUMBER(FIND("[",_xlfn.FORMULATEXT('Bakery Pivots'!H68))),ISNUMBER(FIND("!",_xlfn.FORMULATEXT('Bakery Pivots'!H68)))),FALSE),"ExternalRefsMsg",IF(ISNUMBER('#_Bakery Pivots'!H68),IF(ABS('#_Bakery Pivots'!H68-'Bakery Pivots'!H68)&gt;0.00001,TRUE,FALSE),IF('#_Bakery Pivots'!H68&lt;&gt;'Bakery Pivots'!H68,TRUE,FALSE)),IF(ISNUMBER('#_Bakery Pivots'!H68),IF('#_Bakery Pivots'!H68&gt;'Bakery Pivots'!H68,"TooLow","TooHigh"),"WrongAnswer"),NOT(_xlfn.ISFORMULA('#_Bakery Pivots'!H68)),"PerfectMsg",IF((LEN(SUBSTITUTE(SUBSTITUTE(SUBSTITUTE(SUBSTITUTE(SUBSTITUTE(SUBSTITUTE(SUBSTITUTE(SUBSTITUTE(SUBSTITUTE(SUBSTITUTE(SUBSTITUTE(SUBSTITUTE(SUBSTITUTE(SUBSTITUTE(SUBSTITUTE(SUBSTITUTE(SUBSTITUTE(SUBSTITUTE(SUBSTITUTE(SUBSTITUTE(SUBSTITUTE(SUBSTITUTE(SUBSTITUTE(IF(_xlfn.ISFORMULA('Bakery Pivots'!H68),_xlfn.FORMULATEXT('Bakery Pivots'!H68),'Bakery Pivots'!H68),"9","#"),"8","#"),"7","#"),"6","#"),"5","#"),"4","#"),"3","#"),"2","#"),"1","#"),"0","#"),"$",""),"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Pivots'!H68),_xlfn.FORMULATEXT('Bakery Pivots'!H68),'Bakery Pivots'!H68),"9","#"),"8","#"),"7","#"),"6","#"),"5","#"),"4","#"),"3","#"),"2","#"),"1","#"),"0","#"),"$",""),"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Pivots'!H68),_xlfn.FORMULATEXT('#_Bakery Pivots'!H68),'#_Bakery Pivots'!H68),"9","#"),"8","#"),"7","#"),"6","#"),"5","#"),"4","#"),"3","#"),"2","#"),"1","#"),"0","#"),"$",""),"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Pivots'!H68),_xlfn.FORMULATEXT('#_Bakery Pivots'!H68),'#_Bakery Pivots'!H68),"9","#"),"8","#"),"7","#"),"6","#"),"5","#"),"4","#"),"3","#"),"2","#"),"1","#"),"0","#"),"$","")," ",""),",","@"),"&gt;","@"),"&lt;","@"),"=","@"),")","@"),"(","@"),"^","@"),"/","@"),"+","@"),"*","@"),"-","@"),"@#","")))/2,TRUE,FALSE),"HardCodeMsg",IF(LEN(IF(_xlfn.ISFORMULA('Bakery Pivots'!H68),_xlfn.FORMULATEXT('Bakery Pivots'!H68),'Bakery Pivots'!H68))-LEN(SUBSTITUTE(IF(_xlfn.ISFORMULA('Bakery Pivots'!H68),_xlfn.FORMULATEXT('Bakery Pivots'!H68),'Bakery Pivots'!H68),"""",""))&gt;LEN(IF(_xlfn.ISFORMULA('#_Bakery Pivots'!H68),_xlfn.FORMULATEXT('#_Bakery Pivots'!H68),'#_Bakery Pivots'!H68))-LEN(SUBSTITUTE(IF(_xlfn.ISFORMULA('#_Bakery Pivots'!H68),_xlfn.FORMULATEXT('#_Bakery Pivots'!H68),'#_Bakery Pivots'!H68),"""","")),TRUE,FALSE),"HardQuoteMsg",IF(LEN(IF(_xlfn.ISFORMULA('Bakery Pivots'!H68),_xlfn.FORMULATEXT('Bakery Pivots'!H68),'Bakery Pivots'!H68))-LEN(SUBSTITUTE(IF(_xlfn.ISFORMULA('Bakery Pivots'!H68),_xlfn.FORMULATEXT('Bakery Pivots'!H68),'Bakery Pivots'!H68),"$",""))&lt;0.5*(LEN(IF(_xlfn.ISFORMULA('#_Bakery Pivots'!H68),_xlfn.FORMULATEXT('#_Bakery Pivots'!H68),'#_Bakery Pivots'!H68))-LEN(SUBSTITUTE(IF(_xlfn.ISFORMULA('#_Bakery Pivots'!H68),_xlfn.FORMULATEXT('#_Bakery Pivots'!H68),'#_Bakery Pivots'!H68),"$",""))),TRUE,FALSE),"MissingAbsMsg",TRUE,"PerfectMsg")</f>
        <v/>
      </c>
      <c r="I68" s="258">
        <v>0</v>
      </c>
      <c r="J68" s="259" t="str">
        <f ca="1">_xlfn.IFS(ISBLANK('Bakery Pivots'!J68),"",IF(NOT(ISNA('#_Bakery Pivots'!J68)),IF(ISNA('Bakery Pivots'!J68),TRUE,FALSE),FALSE),"StuNAMsg",IF(AND(ISNA('#_Bakery Pivots'!J68),ISNA('Bakery Pivots'!J68)),TRUE,FALSE),"PerfectMsg",IF(NOT(ISERROR('#_Bakery Pivots'!J68)),IF(ISERROR('Bakery Pivots'!J68),TRUE,FALSE),FALSE),"StuErrorMsg",IF(TYPE('#_Bakery Pivots'!J68)&lt;&gt;TYPE('Bakery Pivots'!J68),TRUE,FALSE),"WrongTypeMsg",IF(_xlfn.ISFORMULA('#_Bakery Pivots'!J68),IF(NOT(_xlfn.ISFORMULA('Bakery Pivots'!J68)),TRUE),FALSE),"MissingFormulaMsg",IF(NOT(AND(ISNUMBER(FIND("[",_xlfn.FORMULATEXT('#_Bakery Pivots'!J68))),ISNUMBER(FIND("!",_xlfn.FORMULATEXT('#_Bakery Pivots'!J68))))),AND(ISNUMBER(FIND("[",_xlfn.FORMULATEXT('Bakery Pivots'!J68))),ISNUMBER(FIND("!",_xlfn.FORMULATEXT('Bakery Pivots'!J68)))),FALSE),"ExternalRefsMsg",IF(ISNUMBER('#_Bakery Pivots'!J68),IF(ABS('#_Bakery Pivots'!J68-'Bakery Pivots'!J68)&gt;0.00001,TRUE,FALSE),IF('#_Bakery Pivots'!J68&lt;&gt;'Bakery Pivots'!J68,TRUE,FALSE)),IF(ISNUMBER('#_Bakery Pivots'!J68),IF('#_Bakery Pivots'!J68&gt;'Bakery Pivots'!J68,"TooLow","TooHigh"),"WrongAnswer"),NOT(_xlfn.ISFORMULA('#_Bakery Pivots'!J68)),"PerfectMsg",IF((LEN(SUBSTITUTE(SUBSTITUTE(SUBSTITUTE(SUBSTITUTE(SUBSTITUTE(SUBSTITUTE(SUBSTITUTE(SUBSTITUTE(SUBSTITUTE(SUBSTITUTE(SUBSTITUTE(SUBSTITUTE(SUBSTITUTE(SUBSTITUTE(SUBSTITUTE(SUBSTITUTE(SUBSTITUTE(SUBSTITUTE(SUBSTITUTE(SUBSTITUTE(SUBSTITUTE(SUBSTITUTE(SUBSTITUTE(IF(_xlfn.ISFORMULA('Bakery Pivots'!J68),_xlfn.FORMULATEXT('Bakery Pivots'!J68),'Bakery Pivots'!J68),"9","#"),"8","#"),"7","#"),"6","#"),"5","#"),"4","#"),"3","#"),"2","#"),"1","#"),"0","#"),"$",""),"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Pivots'!J68),_xlfn.FORMULATEXT('Bakery Pivots'!J68),'Bakery Pivots'!J68),"9","#"),"8","#"),"7","#"),"6","#"),"5","#"),"4","#"),"3","#"),"2","#"),"1","#"),"0","#"),"$",""),"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Pivots'!J68),_xlfn.FORMULATEXT('#_Bakery Pivots'!J68),'#_Bakery Pivots'!J68),"9","#"),"8","#"),"7","#"),"6","#"),"5","#"),"4","#"),"3","#"),"2","#"),"1","#"),"0","#"),"$",""),"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Pivots'!J68),_xlfn.FORMULATEXT('#_Bakery Pivots'!J68),'#_Bakery Pivots'!J68),"9","#"),"8","#"),"7","#"),"6","#"),"5","#"),"4","#"),"3","#"),"2","#"),"1","#"),"0","#"),"$","")," ",""),",","@"),"&gt;","@"),"&lt;","@"),"=","@"),")","@"),"(","@"),"^","@"),"/","@"),"+","@"),"*","@"),"-","@"),"@#","")))/2,TRUE,FALSE),"HardCodeMsg",IF(LEN(IF(_xlfn.ISFORMULA('Bakery Pivots'!J68),_xlfn.FORMULATEXT('Bakery Pivots'!J68),'Bakery Pivots'!J68))-LEN(SUBSTITUTE(IF(_xlfn.ISFORMULA('Bakery Pivots'!J68),_xlfn.FORMULATEXT('Bakery Pivots'!J68),'Bakery Pivots'!J68),"""",""))&gt;LEN(IF(_xlfn.ISFORMULA('#_Bakery Pivots'!J68),_xlfn.FORMULATEXT('#_Bakery Pivots'!J68),'#_Bakery Pivots'!J68))-LEN(SUBSTITUTE(IF(_xlfn.ISFORMULA('#_Bakery Pivots'!J68),_xlfn.FORMULATEXT('#_Bakery Pivots'!J68),'#_Bakery Pivots'!J68),"""","")),TRUE,FALSE),"HardQuoteMsg",IF(LEN(IF(_xlfn.ISFORMULA('Bakery Pivots'!J68),_xlfn.FORMULATEXT('Bakery Pivots'!J68),'Bakery Pivots'!J68))-LEN(SUBSTITUTE(IF(_xlfn.ISFORMULA('Bakery Pivots'!J68),_xlfn.FORMULATEXT('Bakery Pivots'!J68),'Bakery Pivots'!J68),"$",""))&lt;0.5*(LEN(IF(_xlfn.ISFORMULA('#_Bakery Pivots'!J68),_xlfn.FORMULATEXT('#_Bakery Pivots'!J68),'#_Bakery Pivots'!J68))-LEN(SUBSTITUTE(IF(_xlfn.ISFORMULA('#_Bakery Pivots'!J68),_xlfn.FORMULATEXT('#_Bakery Pivots'!J68),'#_Bakery Pivots'!J68),"$",""))),TRUE,FALSE),"MissingAbsMsg",TRUE,"PerfectMsg")</f>
        <v/>
      </c>
    </row>
    <row r="69" spans="2:10" x14ac:dyDescent="0.15">
      <c r="B69" s="171">
        <v>0</v>
      </c>
      <c r="C69" s="170">
        <v>0</v>
      </c>
      <c r="D69" s="170">
        <v>0</v>
      </c>
      <c r="E69" s="170">
        <v>0</v>
      </c>
      <c r="F69" s="170">
        <v>0</v>
      </c>
      <c r="G69" s="258">
        <v>0</v>
      </c>
      <c r="H69" s="259" t="str">
        <f ca="1">_xlfn.IFS(ISBLANK('Bakery Pivots'!H69),"",IF(NOT(ISNA('#_Bakery Pivots'!H69)),IF(ISNA('Bakery Pivots'!H69),TRUE,FALSE),FALSE),"StuNAMsg",IF(AND(ISNA('#_Bakery Pivots'!H69),ISNA('Bakery Pivots'!H69)),TRUE,FALSE),"PerfectMsg",IF(NOT(ISERROR('#_Bakery Pivots'!H69)),IF(ISERROR('Bakery Pivots'!H69),TRUE,FALSE),FALSE),"StuErrorMsg",IF(TYPE('#_Bakery Pivots'!H69)&lt;&gt;TYPE('Bakery Pivots'!H69),TRUE,FALSE),"WrongTypeMsg",IF(_xlfn.ISFORMULA('#_Bakery Pivots'!H69),IF(NOT(_xlfn.ISFORMULA('Bakery Pivots'!H69)),TRUE),FALSE),"MissingFormulaMsg",IF(NOT(AND(ISNUMBER(FIND("[",_xlfn.FORMULATEXT('#_Bakery Pivots'!H69))),ISNUMBER(FIND("!",_xlfn.FORMULATEXT('#_Bakery Pivots'!H69))))),AND(ISNUMBER(FIND("[",_xlfn.FORMULATEXT('Bakery Pivots'!H69))),ISNUMBER(FIND("!",_xlfn.FORMULATEXT('Bakery Pivots'!H69)))),FALSE),"ExternalRefsMsg",IF(ISNUMBER('#_Bakery Pivots'!H69),IF(ABS('#_Bakery Pivots'!H69-'Bakery Pivots'!H69)&gt;0.00001,TRUE,FALSE),IF('#_Bakery Pivots'!H69&lt;&gt;'Bakery Pivots'!H69,TRUE,FALSE)),IF(ISNUMBER('#_Bakery Pivots'!H69),IF('#_Bakery Pivots'!H69&gt;'Bakery Pivots'!H69,"TooLow","TooHigh"),"WrongAnswer"),NOT(_xlfn.ISFORMULA('#_Bakery Pivots'!H69)),"PerfectMsg",IF((LEN(SUBSTITUTE(SUBSTITUTE(SUBSTITUTE(SUBSTITUTE(SUBSTITUTE(SUBSTITUTE(SUBSTITUTE(SUBSTITUTE(SUBSTITUTE(SUBSTITUTE(SUBSTITUTE(SUBSTITUTE(SUBSTITUTE(SUBSTITUTE(SUBSTITUTE(SUBSTITUTE(SUBSTITUTE(SUBSTITUTE(SUBSTITUTE(SUBSTITUTE(SUBSTITUTE(SUBSTITUTE(SUBSTITUTE(IF(_xlfn.ISFORMULA('Bakery Pivots'!H69),_xlfn.FORMULATEXT('Bakery Pivots'!H69),'Bakery Pivots'!H69),"9","#"),"8","#"),"7","#"),"6","#"),"5","#"),"4","#"),"3","#"),"2","#"),"1","#"),"0","#"),"$",""),"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Pivots'!H69),_xlfn.FORMULATEXT('Bakery Pivots'!H69),'Bakery Pivots'!H69),"9","#"),"8","#"),"7","#"),"6","#"),"5","#"),"4","#"),"3","#"),"2","#"),"1","#"),"0","#"),"$",""),"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Pivots'!H69),_xlfn.FORMULATEXT('#_Bakery Pivots'!H69),'#_Bakery Pivots'!H69),"9","#"),"8","#"),"7","#"),"6","#"),"5","#"),"4","#"),"3","#"),"2","#"),"1","#"),"0","#"),"$",""),"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Pivots'!H69),_xlfn.FORMULATEXT('#_Bakery Pivots'!H69),'#_Bakery Pivots'!H69),"9","#"),"8","#"),"7","#"),"6","#"),"5","#"),"4","#"),"3","#"),"2","#"),"1","#"),"0","#"),"$","")," ",""),",","@"),"&gt;","@"),"&lt;","@"),"=","@"),")","@"),"(","@"),"^","@"),"/","@"),"+","@"),"*","@"),"-","@"),"@#","")))/2,TRUE,FALSE),"HardCodeMsg",IF(LEN(IF(_xlfn.ISFORMULA('Bakery Pivots'!H69),_xlfn.FORMULATEXT('Bakery Pivots'!H69),'Bakery Pivots'!H69))-LEN(SUBSTITUTE(IF(_xlfn.ISFORMULA('Bakery Pivots'!H69),_xlfn.FORMULATEXT('Bakery Pivots'!H69),'Bakery Pivots'!H69),"""",""))&gt;LEN(IF(_xlfn.ISFORMULA('#_Bakery Pivots'!H69),_xlfn.FORMULATEXT('#_Bakery Pivots'!H69),'#_Bakery Pivots'!H69))-LEN(SUBSTITUTE(IF(_xlfn.ISFORMULA('#_Bakery Pivots'!H69),_xlfn.FORMULATEXT('#_Bakery Pivots'!H69),'#_Bakery Pivots'!H69),"""","")),TRUE,FALSE),"HardQuoteMsg",IF(LEN(IF(_xlfn.ISFORMULA('Bakery Pivots'!H69),_xlfn.FORMULATEXT('Bakery Pivots'!H69),'Bakery Pivots'!H69))-LEN(SUBSTITUTE(IF(_xlfn.ISFORMULA('Bakery Pivots'!H69),_xlfn.FORMULATEXT('Bakery Pivots'!H69),'Bakery Pivots'!H69),"$",""))&lt;0.5*(LEN(IF(_xlfn.ISFORMULA('#_Bakery Pivots'!H69),_xlfn.FORMULATEXT('#_Bakery Pivots'!H69),'#_Bakery Pivots'!H69))-LEN(SUBSTITUTE(IF(_xlfn.ISFORMULA('#_Bakery Pivots'!H69),_xlfn.FORMULATEXT('#_Bakery Pivots'!H69),'#_Bakery Pivots'!H69),"$",""))),TRUE,FALSE),"MissingAbsMsg",TRUE,"PerfectMsg")</f>
        <v/>
      </c>
      <c r="I69" s="258">
        <v>0</v>
      </c>
      <c r="J69" s="259" t="str">
        <f ca="1">_xlfn.IFS(ISBLANK('Bakery Pivots'!J69),"",IF(NOT(ISNA('#_Bakery Pivots'!J69)),IF(ISNA('Bakery Pivots'!J69),TRUE,FALSE),FALSE),"StuNAMsg",IF(AND(ISNA('#_Bakery Pivots'!J69),ISNA('Bakery Pivots'!J69)),TRUE,FALSE),"PerfectMsg",IF(NOT(ISERROR('#_Bakery Pivots'!J69)),IF(ISERROR('Bakery Pivots'!J69),TRUE,FALSE),FALSE),"StuErrorMsg",IF(TYPE('#_Bakery Pivots'!J69)&lt;&gt;TYPE('Bakery Pivots'!J69),TRUE,FALSE),"WrongTypeMsg",IF(_xlfn.ISFORMULA('#_Bakery Pivots'!J69),IF(NOT(_xlfn.ISFORMULA('Bakery Pivots'!J69)),TRUE),FALSE),"MissingFormulaMsg",IF(NOT(AND(ISNUMBER(FIND("[",_xlfn.FORMULATEXT('#_Bakery Pivots'!J69))),ISNUMBER(FIND("!",_xlfn.FORMULATEXT('#_Bakery Pivots'!J69))))),AND(ISNUMBER(FIND("[",_xlfn.FORMULATEXT('Bakery Pivots'!J69))),ISNUMBER(FIND("!",_xlfn.FORMULATEXT('Bakery Pivots'!J69)))),FALSE),"ExternalRefsMsg",IF(ISNUMBER('#_Bakery Pivots'!J69),IF(ABS('#_Bakery Pivots'!J69-'Bakery Pivots'!J69)&gt;0.00001,TRUE,FALSE),IF('#_Bakery Pivots'!J69&lt;&gt;'Bakery Pivots'!J69,TRUE,FALSE)),IF(ISNUMBER('#_Bakery Pivots'!J69),IF('#_Bakery Pivots'!J69&gt;'Bakery Pivots'!J69,"TooLow","TooHigh"),"WrongAnswer"),NOT(_xlfn.ISFORMULA('#_Bakery Pivots'!J69)),"PerfectMsg",IF((LEN(SUBSTITUTE(SUBSTITUTE(SUBSTITUTE(SUBSTITUTE(SUBSTITUTE(SUBSTITUTE(SUBSTITUTE(SUBSTITUTE(SUBSTITUTE(SUBSTITUTE(SUBSTITUTE(SUBSTITUTE(SUBSTITUTE(SUBSTITUTE(SUBSTITUTE(SUBSTITUTE(SUBSTITUTE(SUBSTITUTE(SUBSTITUTE(SUBSTITUTE(SUBSTITUTE(SUBSTITUTE(SUBSTITUTE(IF(_xlfn.ISFORMULA('Bakery Pivots'!J69),_xlfn.FORMULATEXT('Bakery Pivots'!J69),'Bakery Pivots'!J69),"9","#"),"8","#"),"7","#"),"6","#"),"5","#"),"4","#"),"3","#"),"2","#"),"1","#"),"0","#"),"$","")," ",""),",","@"),"&gt;","@"),"&lt;","@"),"=","@"),")","@"),"(","@"),"^","@"),"/","@"),"+","@"),"*","@"),"-","@"))-LEN(SUBSTITUTE(SUBSTITUTE(SUBSTITUTE(SUBSTITUTE(SUBSTITUTE(SUBSTITUTE(SUBSTITUTE(SUBSTITUTE(SUBSTITUTE(SUBSTITUTE(SUBSTITUTE(SUBSTITUTE(SUBSTITUTE(SUBSTITUTE(SUBSTITUTE(SUBSTITUTE(SUBSTITUTE(SUBSTITUTE(SUBSTITUTE(SUBSTITUTE(SUBSTITUTE(SUBSTITUTE(SUBSTITUTE(SUBSTITUTE(IF(_xlfn.ISFORMULA('Bakery Pivots'!J69),_xlfn.FORMULATEXT('Bakery Pivots'!J69),'Bakery Pivots'!J69),"9","#"),"8","#"),"7","#"),"6","#"),"5","#"),"4","#"),"3","#"),"2","#"),"1","#"),"0","#"),"$","")," ",""),",","@"),"&gt;","@"),"&lt;","@"),"=","@"),")","@"),"(","@"),"^","@"),"/","@"),"+","@"),"*","@"),"-","@"),"@#","")))/2&gt;(LEN(SUBSTITUTE(SUBSTITUTE(SUBSTITUTE(SUBSTITUTE(SUBSTITUTE(SUBSTITUTE(SUBSTITUTE(SUBSTITUTE(SUBSTITUTE(SUBSTITUTE(SUBSTITUTE(SUBSTITUTE(SUBSTITUTE(SUBSTITUTE(SUBSTITUTE(SUBSTITUTE(SUBSTITUTE(SUBSTITUTE(SUBSTITUTE(SUBSTITUTE(SUBSTITUTE(SUBSTITUTE(SUBSTITUTE(IF(_xlfn.ISFORMULA('#_Bakery Pivots'!J69),_xlfn.FORMULATEXT('#_Bakery Pivots'!J69),'#_Bakery Pivots'!J69),"9","#"),"8","#"),"7","#"),"6","#"),"5","#"),"4","#"),"3","#"),"2","#"),"1","#"),"0","#"),"$","")," ",""),",","@"),"&gt;","@"),"&lt;","@"),"=","@"),")","@"),"(","@"),"^","@"),"/","@"),"+","@"),"*","@"),"-","@"))-LEN(SUBSTITUTE(SUBSTITUTE(SUBSTITUTE(SUBSTITUTE(SUBSTITUTE(SUBSTITUTE(SUBSTITUTE(SUBSTITUTE(SUBSTITUTE(SUBSTITUTE(SUBSTITUTE(SUBSTITUTE(SUBSTITUTE(SUBSTITUTE(SUBSTITUTE(SUBSTITUTE(SUBSTITUTE(SUBSTITUTE(SUBSTITUTE(SUBSTITUTE(SUBSTITUTE(SUBSTITUTE(SUBSTITUTE(SUBSTITUTE(IF(_xlfn.ISFORMULA('#_Bakery Pivots'!J69),_xlfn.FORMULATEXT('#_Bakery Pivots'!J69),'#_Bakery Pivots'!J69),"9","#"),"8","#"),"7","#"),"6","#"),"5","#"),"4","#"),"3","#"),"2","#"),"1","#"),"0","#"),"$","")," ",""),",","@"),"&gt;","@"),"&lt;","@"),"=","@"),")","@"),"(","@"),"^","@"),"/","@"),"+","@"),"*","@"),"-","@"),"@#","")))/2,TRUE,FALSE),"HardCodeMsg",IF(LEN(IF(_xlfn.ISFORMULA('Bakery Pivots'!J69),_xlfn.FORMULATEXT('Bakery Pivots'!J69),'Bakery Pivots'!J69))-LEN(SUBSTITUTE(IF(_xlfn.ISFORMULA('Bakery Pivots'!J69),_xlfn.FORMULATEXT('Bakery Pivots'!J69),'Bakery Pivots'!J69),"""",""))&gt;LEN(IF(_xlfn.ISFORMULA('#_Bakery Pivots'!J69),_xlfn.FORMULATEXT('#_Bakery Pivots'!J69),'#_Bakery Pivots'!J69))-LEN(SUBSTITUTE(IF(_xlfn.ISFORMULA('#_Bakery Pivots'!J69),_xlfn.FORMULATEXT('#_Bakery Pivots'!J69),'#_Bakery Pivots'!J69),"""","")),TRUE,FALSE),"HardQuoteMsg",IF(LEN(IF(_xlfn.ISFORMULA('Bakery Pivots'!J69),_xlfn.FORMULATEXT('Bakery Pivots'!J69),'Bakery Pivots'!J69))-LEN(SUBSTITUTE(IF(_xlfn.ISFORMULA('Bakery Pivots'!J69),_xlfn.FORMULATEXT('Bakery Pivots'!J69),'Bakery Pivots'!J69),"$",""))&lt;0.5*(LEN(IF(_xlfn.ISFORMULA('#_Bakery Pivots'!J69),_xlfn.FORMULATEXT('#_Bakery Pivots'!J69),'#_Bakery Pivots'!J69))-LEN(SUBSTITUTE(IF(_xlfn.ISFORMULA('#_Bakery Pivots'!J69),_xlfn.FORMULATEXT('#_Bakery Pivots'!J69),'#_Bakery Pivots'!J69),"$",""))),TRUE,FALSE),"MissingAbsMsg",TRUE,"PerfectMsg")</f>
        <v/>
      </c>
    </row>
  </sheetData>
  <mergeCells count="2">
    <mergeCell ref="B4:H4"/>
    <mergeCell ref="B5:H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6E34C-EEEE-4645-BD9C-22435DF85515}">
  <dimension ref="A1:AO69"/>
  <sheetViews>
    <sheetView showGridLines="0" zoomScaleNormal="100" workbookViewId="0">
      <pane ySplit="2" topLeftCell="A3" activePane="bottomLeft" state="frozen"/>
      <selection pane="bottomLeft" activeCell="A3" sqref="A3"/>
    </sheetView>
  </sheetViews>
  <sheetFormatPr baseColWidth="10" defaultRowHeight="16" x14ac:dyDescent="0.2"/>
  <cols>
    <col min="1" max="2" width="8.83203125" customWidth="1"/>
    <col min="3" max="3" width="18" style="73" customWidth="1"/>
    <col min="4" max="4" width="13.1640625" style="73" bestFit="1" customWidth="1"/>
    <col min="5" max="5" width="12" style="73" bestFit="1" customWidth="1"/>
    <col min="6" max="6" width="11.83203125" style="73" bestFit="1" customWidth="1"/>
    <col min="7" max="7" width="12.1640625" bestFit="1" customWidth="1"/>
    <col min="8" max="8" width="12.83203125" bestFit="1" customWidth="1"/>
    <col min="9" max="9" width="14.6640625" customWidth="1"/>
    <col min="10" max="10" width="13.33203125" bestFit="1" customWidth="1"/>
    <col min="11" max="12" width="5" customWidth="1"/>
    <col min="13" max="13" width="11.1640625" bestFit="1" customWidth="1"/>
    <col min="14" max="14" width="16.1640625" bestFit="1" customWidth="1"/>
    <col min="15" max="15" width="16" bestFit="1" customWidth="1"/>
    <col min="16" max="16" width="15.1640625" bestFit="1" customWidth="1"/>
    <col min="17" max="17" width="20.6640625" bestFit="1" customWidth="1"/>
    <col min="18" max="18" width="8.1640625" customWidth="1"/>
    <col min="19" max="20" width="12.83203125" customWidth="1"/>
  </cols>
  <sheetData>
    <row r="1" spans="1:41" s="145" customFormat="1" ht="22" customHeight="1" x14ac:dyDescent="0.2">
      <c r="A1" s="148" t="s">
        <v>496</v>
      </c>
      <c r="B1" s="148" t="s">
        <v>497</v>
      </c>
      <c r="C1" s="148" t="s">
        <v>498</v>
      </c>
      <c r="D1" s="149" t="str" cm="1">
        <f t="array" aca="1" ref="D1" ca="1">IFERROR(
    _xlfn.LET(
        _xlpm.FileName, MID(CELL("filename", A1), FIND("]", CELL("filename", A1)) + 1, 255),
        _xlpm.DynamicRef, INDIRECT("'#_" &amp; _xlpm.FileName &amp; "'!" &amp; C2),
        IF(
            TYPE(_xlpm.DynamicRef) = 1,
            VLOOKUP(
                CELL("format", _xlpm.DynamicRef),
                FormatCodesSFX!$A$4:$B$53,
                2,
                FALSE
            ),
            _xlfn.SWITCH(
                TYPE(_xlpm.DynamicRef),
                2, "short text",
                4, "logical",
                16, "error",
                64, "long text",
                "Other"
            )
        )
    ),
    "Error in formula"
)</f>
        <v>error</v>
      </c>
      <c r="E1" s="148"/>
      <c r="F1" s="148"/>
      <c r="G1" s="148"/>
      <c r="H1" s="148"/>
      <c r="I1" s="149" t="str" cm="1">
        <f t="array" ref="I1">_xlfn.IFS(ROW(A100)&lt;100,"Undo deleted row or quit without saving",COLUMN(AZ1)&lt;52,"Undo deleted column or quit without saving",ROW(A100)&gt;100,"Undo inserted row or quit without saving",COLUMN(AZ1)&gt;52,"Undo inserted column or quit without saving",Scoreboard!$F$24&lt;&gt;"","Security compromised: Undo last action or quit without saving",TRUE=TRUE,"Mickey Mouse")</f>
        <v>Mickey Mouse</v>
      </c>
      <c r="J1" s="149"/>
      <c r="K1" s="149"/>
      <c r="L1" s="149" t="s">
        <v>499</v>
      </c>
      <c r="M1" s="149"/>
      <c r="N1" s="149"/>
      <c r="O1" s="149"/>
      <c r="P1" s="150" t="s">
        <v>500</v>
      </c>
      <c r="Q1" s="149"/>
      <c r="R1" s="149"/>
      <c r="S1" s="182" t="s">
        <v>502</v>
      </c>
      <c r="T1" s="152"/>
      <c r="U1" s="151"/>
      <c r="V1" s="152"/>
      <c r="W1" s="151"/>
      <c r="X1" s="148" t="str">
        <f t="shared" ref="X1:AA2" si="0">A1</f>
        <v>earned</v>
      </c>
      <c r="Y1" s="148" t="str">
        <f t="shared" si="0"/>
        <v>possible</v>
      </c>
      <c r="Z1" s="148" t="str">
        <f t="shared" si="0"/>
        <v>cell</v>
      </c>
      <c r="AA1" s="149" t="str">
        <f t="shared" ca="1" si="0"/>
        <v>error</v>
      </c>
      <c r="AB1" s="148"/>
      <c r="AC1" s="148"/>
      <c r="AD1" s="153"/>
      <c r="AE1" s="153"/>
      <c r="AF1" s="149" t="str">
        <f>I1</f>
        <v>Mickey Mouse</v>
      </c>
      <c r="AG1" s="149"/>
      <c r="AH1" s="153"/>
      <c r="AI1" s="153"/>
      <c r="AJ1" s="153"/>
      <c r="AK1" s="153"/>
      <c r="AL1" s="149" t="s">
        <v>499</v>
      </c>
      <c r="AM1" s="153"/>
      <c r="AN1" s="153"/>
      <c r="AO1" s="153"/>
    </row>
    <row r="2" spans="1:41" s="145" customFormat="1" ht="23" customHeight="1" thickBot="1" x14ac:dyDescent="0.45">
      <c r="A2" s="154">
        <f ca="1">'Bakery PivotsSC'!$A$2</f>
        <v>0</v>
      </c>
      <c r="B2" s="155">
        <f>'Bakery PivotsSC'!$B$2</f>
        <v>12</v>
      </c>
      <c r="C2" s="154" t="str" cm="1">
        <f t="array" aca="1" ref="C2" ca="1">SUBSTITUTE(IF(LEN(CELL("address"))&lt;15,CELL("address"),""),"$","")</f>
        <v/>
      </c>
      <c r="D2" s="156" t="str">
        <f ca="1">IF(ISNUMBER(SEARCH("FeedbackSFX!",_xlfn.FORMULATEXT(INDIRECT("'Bakery PivotsSC'!"&amp;C2)))),"DRAGGING CELLS IS NOT PERMITTED. PLEASE UNDO LAST ACTION!!",IF($P$1&lt;&gt;"Feedback OFF",IFERROR(HLOOKUP(INDIRECT("'Bakery PivotsSC'!"&amp;C2),FeedbackSFX!$B$2:$N$10,IF($P$1="Feedback ON", 2, FeedbackSFX!B1), FALSE), ""),""))</f>
        <v/>
      </c>
      <c r="E2" s="157"/>
      <c r="F2" s="157"/>
      <c r="G2" s="157"/>
      <c r="H2" s="157"/>
      <c r="I2" s="158"/>
      <c r="J2" s="157"/>
      <c r="K2" s="157"/>
      <c r="L2" s="157"/>
      <c r="M2" s="157"/>
      <c r="N2" s="157"/>
      <c r="O2" s="157"/>
      <c r="P2" s="164" t="str">
        <f ca="1">IF(Scoreboard!$E$4="Excel version: Invalid","****ERROR: Scoreboard requires Excel 365 or 2021 to run****", "")</f>
        <v/>
      </c>
      <c r="Q2" s="157"/>
      <c r="R2" s="157"/>
      <c r="S2" s="159"/>
      <c r="T2" s="160"/>
      <c r="U2" s="161"/>
      <c r="V2" s="160"/>
      <c r="W2" s="161"/>
      <c r="X2" s="162">
        <f t="shared" ca="1" si="0"/>
        <v>0</v>
      </c>
      <c r="Y2" s="162">
        <f t="shared" si="0"/>
        <v>12</v>
      </c>
      <c r="Z2" s="162" t="str">
        <f t="shared" ca="1" si="0"/>
        <v/>
      </c>
      <c r="AA2" s="156" t="str">
        <f t="shared" ca="1" si="0"/>
        <v/>
      </c>
      <c r="AB2" s="157"/>
      <c r="AC2" s="157"/>
      <c r="AD2" s="163"/>
      <c r="AE2" s="163"/>
      <c r="AF2" s="163"/>
      <c r="AG2" s="163"/>
      <c r="AH2" s="163"/>
      <c r="AI2" s="163"/>
      <c r="AJ2" s="163"/>
      <c r="AK2" s="163"/>
      <c r="AL2" s="163"/>
      <c r="AM2" s="163"/>
      <c r="AN2" s="163"/>
      <c r="AO2" s="163"/>
    </row>
    <row r="4" spans="1:41" s="11" customFormat="1" ht="19" x14ac:dyDescent="0.25">
      <c r="B4" s="95" t="s">
        <v>210</v>
      </c>
      <c r="C4" s="96"/>
      <c r="D4" s="96"/>
      <c r="E4" s="96"/>
      <c r="F4" s="96"/>
      <c r="G4" s="96"/>
      <c r="H4" s="97"/>
    </row>
    <row r="5" spans="1:41" s="11" customFormat="1" x14ac:dyDescent="0.2">
      <c r="B5" s="98" t="s">
        <v>211</v>
      </c>
      <c r="C5" s="99"/>
      <c r="D5" s="99"/>
      <c r="E5" s="99"/>
      <c r="F5" s="99"/>
      <c r="G5" s="99"/>
      <c r="H5" s="100"/>
    </row>
    <row r="6" spans="1:41" s="11" customFormat="1" x14ac:dyDescent="0.2">
      <c r="B6" s="101" t="s">
        <v>212</v>
      </c>
      <c r="C6" s="102"/>
      <c r="D6" s="102"/>
      <c r="E6" s="102"/>
      <c r="F6" s="102"/>
      <c r="G6" s="102"/>
      <c r="H6" s="103"/>
    </row>
    <row r="7" spans="1:41" s="11" customFormat="1" x14ac:dyDescent="0.2">
      <c r="B7" s="101" t="s">
        <v>213</v>
      </c>
      <c r="C7" s="102"/>
      <c r="D7" s="102"/>
      <c r="E7" s="102"/>
      <c r="F7" s="102"/>
      <c r="G7" s="102"/>
      <c r="H7" s="103"/>
    </row>
    <row r="8" spans="1:41" s="11" customFormat="1" x14ac:dyDescent="0.2">
      <c r="B8" s="104" t="s">
        <v>214</v>
      </c>
      <c r="C8" s="105"/>
      <c r="D8" s="105"/>
      <c r="E8" s="105"/>
      <c r="F8" s="105"/>
      <c r="G8" s="105"/>
      <c r="H8" s="106"/>
    </row>
    <row r="9" spans="1:41" s="11" customFormat="1" ht="15" x14ac:dyDescent="0.2"/>
    <row r="10" spans="1:41" x14ac:dyDescent="0.2">
      <c r="B10" s="107" t="s">
        <v>215</v>
      </c>
      <c r="C10" s="107" t="s">
        <v>216</v>
      </c>
      <c r="D10" s="107" t="s">
        <v>217</v>
      </c>
      <c r="E10" s="107" t="s">
        <v>218</v>
      </c>
      <c r="F10" s="107" t="s">
        <v>219</v>
      </c>
      <c r="G10" s="107" t="s">
        <v>220</v>
      </c>
      <c r="H10" s="107" t="s">
        <v>221</v>
      </c>
      <c r="I10" s="107" t="s">
        <v>222</v>
      </c>
      <c r="J10" s="107" t="s">
        <v>223</v>
      </c>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row>
    <row r="11" spans="1:41" ht="19" x14ac:dyDescent="0.25">
      <c r="B11" s="108">
        <v>24001</v>
      </c>
      <c r="C11" s="109" t="s">
        <v>224</v>
      </c>
      <c r="D11" s="109" t="s">
        <v>225</v>
      </c>
      <c r="E11" s="109" t="s">
        <v>226</v>
      </c>
      <c r="F11" s="109">
        <v>2</v>
      </c>
      <c r="G11" s="110">
        <v>2.29</v>
      </c>
      <c r="H11" s="111"/>
      <c r="I11" s="110">
        <v>2</v>
      </c>
      <c r="J11" s="111"/>
      <c r="M11" s="112" t="s">
        <v>227</v>
      </c>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row>
    <row r="12" spans="1:41" ht="19" x14ac:dyDescent="0.25">
      <c r="B12" s="108">
        <v>24001</v>
      </c>
      <c r="C12" s="109" t="s">
        <v>228</v>
      </c>
      <c r="D12" s="109" t="s">
        <v>229</v>
      </c>
      <c r="E12" s="109" t="s">
        <v>226</v>
      </c>
      <c r="F12" s="109">
        <v>12</v>
      </c>
      <c r="G12" s="110">
        <v>0.75</v>
      </c>
      <c r="H12" s="111"/>
      <c r="I12" s="110">
        <v>0.65</v>
      </c>
      <c r="J12" s="111"/>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row>
    <row r="13" spans="1:41" ht="17" thickBot="1" x14ac:dyDescent="0.25">
      <c r="B13" s="108">
        <v>24002</v>
      </c>
      <c r="C13" s="109" t="s">
        <v>230</v>
      </c>
      <c r="D13" s="109" t="s">
        <v>231</v>
      </c>
      <c r="E13" s="109" t="s">
        <v>226</v>
      </c>
      <c r="F13" s="109">
        <v>2</v>
      </c>
      <c r="G13" s="110">
        <v>12</v>
      </c>
      <c r="H13" s="111"/>
      <c r="I13" s="110">
        <v>10.5</v>
      </c>
      <c r="J13" s="111"/>
      <c r="M13" s="11"/>
      <c r="N13" s="11"/>
      <c r="O13" s="11"/>
    </row>
    <row r="14" spans="1:41" ht="48" x14ac:dyDescent="0.2">
      <c r="B14" s="108">
        <v>24002</v>
      </c>
      <c r="C14" s="109" t="s">
        <v>232</v>
      </c>
      <c r="D14" s="109" t="s">
        <v>231</v>
      </c>
      <c r="E14" s="109" t="s">
        <v>226</v>
      </c>
      <c r="F14" s="109">
        <v>6</v>
      </c>
      <c r="G14" s="110">
        <v>1.75</v>
      </c>
      <c r="H14" s="111"/>
      <c r="I14" s="110">
        <v>1.6</v>
      </c>
      <c r="J14" s="111"/>
      <c r="M14" s="249" t="s">
        <v>215</v>
      </c>
      <c r="N14" s="249" t="s">
        <v>233</v>
      </c>
      <c r="O14" s="249" t="s">
        <v>234</v>
      </c>
      <c r="R14" s="251" t="s">
        <v>511</v>
      </c>
    </row>
    <row r="15" spans="1:41" x14ac:dyDescent="0.2">
      <c r="B15" s="108">
        <v>24002</v>
      </c>
      <c r="C15" s="109" t="s">
        <v>235</v>
      </c>
      <c r="D15" s="109" t="s">
        <v>225</v>
      </c>
      <c r="E15" s="109" t="s">
        <v>226</v>
      </c>
      <c r="F15" s="109">
        <v>2</v>
      </c>
      <c r="G15" s="110">
        <v>2.29</v>
      </c>
      <c r="H15" s="111"/>
      <c r="I15" s="110">
        <v>2</v>
      </c>
      <c r="J15" s="111"/>
      <c r="M15" s="249">
        <v>24001</v>
      </c>
      <c r="N15" s="250">
        <v>13.58</v>
      </c>
      <c r="O15" s="250">
        <v>1.7799999999999994</v>
      </c>
      <c r="S15" s="254"/>
      <c r="T15" s="254"/>
    </row>
    <row r="16" spans="1:41" x14ac:dyDescent="0.2">
      <c r="B16" s="108">
        <v>24003</v>
      </c>
      <c r="C16" s="109" t="s">
        <v>236</v>
      </c>
      <c r="D16" s="109" t="s">
        <v>225</v>
      </c>
      <c r="E16" s="109" t="s">
        <v>226</v>
      </c>
      <c r="F16" s="109">
        <v>2</v>
      </c>
      <c r="G16" s="253">
        <v>4.7</v>
      </c>
      <c r="H16" s="111"/>
      <c r="I16" s="253">
        <v>4.0599999999999996</v>
      </c>
      <c r="J16" s="111"/>
      <c r="M16" s="249">
        <v>24002</v>
      </c>
      <c r="N16" s="252" t="s">
        <v>512</v>
      </c>
      <c r="O16" s="252" t="s">
        <v>512</v>
      </c>
      <c r="S16" s="254"/>
      <c r="T16" s="254"/>
    </row>
    <row r="17" spans="2:15" x14ac:dyDescent="0.2">
      <c r="B17" s="108">
        <v>24004</v>
      </c>
      <c r="C17" s="109" t="s">
        <v>237</v>
      </c>
      <c r="D17" s="109" t="s">
        <v>231</v>
      </c>
      <c r="E17" s="109" t="s">
        <v>226</v>
      </c>
      <c r="F17" s="109">
        <v>1</v>
      </c>
      <c r="G17" s="110">
        <v>6.25</v>
      </c>
      <c r="H17" s="111"/>
      <c r="I17" s="110">
        <v>5.75</v>
      </c>
      <c r="J17" s="111"/>
      <c r="M17" s="249">
        <v>24003</v>
      </c>
      <c r="N17" s="252" t="s">
        <v>512</v>
      </c>
      <c r="O17" s="252" t="s">
        <v>512</v>
      </c>
    </row>
    <row r="18" spans="2:15" x14ac:dyDescent="0.2">
      <c r="B18" s="108">
        <v>24004</v>
      </c>
      <c r="C18" s="109" t="s">
        <v>238</v>
      </c>
      <c r="D18" s="109" t="s">
        <v>239</v>
      </c>
      <c r="E18" s="109" t="s">
        <v>226</v>
      </c>
      <c r="F18" s="109">
        <v>1</v>
      </c>
      <c r="G18" s="110">
        <v>3</v>
      </c>
      <c r="H18" s="111"/>
      <c r="I18" s="110">
        <v>2</v>
      </c>
      <c r="J18" s="111"/>
      <c r="M18" s="249">
        <v>24004</v>
      </c>
      <c r="N18" s="252" t="s">
        <v>512</v>
      </c>
      <c r="O18" s="252" t="s">
        <v>512</v>
      </c>
    </row>
    <row r="19" spans="2:15" x14ac:dyDescent="0.2">
      <c r="B19" s="108">
        <v>24004</v>
      </c>
      <c r="C19" s="109" t="s">
        <v>232</v>
      </c>
      <c r="D19" s="109" t="s">
        <v>231</v>
      </c>
      <c r="E19" s="109" t="s">
        <v>226</v>
      </c>
      <c r="F19" s="109">
        <v>12</v>
      </c>
      <c r="G19" s="110">
        <v>1.75</v>
      </c>
      <c r="H19" s="111"/>
      <c r="I19" s="110">
        <v>1.6</v>
      </c>
      <c r="J19" s="111"/>
      <c r="M19" s="249">
        <v>24005</v>
      </c>
      <c r="N19" s="252" t="s">
        <v>512</v>
      </c>
      <c r="O19" s="252" t="s">
        <v>512</v>
      </c>
    </row>
    <row r="20" spans="2:15" x14ac:dyDescent="0.2">
      <c r="B20" s="108">
        <v>24005</v>
      </c>
      <c r="C20" s="109" t="s">
        <v>230</v>
      </c>
      <c r="D20" s="109" t="s">
        <v>231</v>
      </c>
      <c r="E20" s="109" t="s">
        <v>226</v>
      </c>
      <c r="F20" s="109">
        <v>1</v>
      </c>
      <c r="G20" s="110">
        <v>12</v>
      </c>
      <c r="H20" s="111"/>
      <c r="I20" s="110">
        <v>10.5</v>
      </c>
      <c r="J20" s="111"/>
      <c r="M20" s="249">
        <v>24006</v>
      </c>
      <c r="N20" s="252" t="s">
        <v>512</v>
      </c>
      <c r="O20" s="252" t="s">
        <v>512</v>
      </c>
    </row>
    <row r="21" spans="2:15" x14ac:dyDescent="0.2">
      <c r="B21" s="108">
        <v>24006</v>
      </c>
      <c r="C21" s="109" t="s">
        <v>236</v>
      </c>
      <c r="D21" s="109" t="s">
        <v>225</v>
      </c>
      <c r="E21" s="109" t="s">
        <v>226</v>
      </c>
      <c r="F21" s="109">
        <v>1</v>
      </c>
      <c r="G21" s="253">
        <v>4.66</v>
      </c>
      <c r="H21" s="111"/>
      <c r="I21" s="253">
        <v>4.1500000000000004</v>
      </c>
      <c r="J21" s="111"/>
      <c r="M21" s="249">
        <v>24007</v>
      </c>
      <c r="N21" s="252" t="s">
        <v>512</v>
      </c>
      <c r="O21" s="252" t="s">
        <v>512</v>
      </c>
    </row>
    <row r="22" spans="2:15" x14ac:dyDescent="0.2">
      <c r="B22" s="108">
        <v>24007</v>
      </c>
      <c r="C22" s="109" t="s">
        <v>240</v>
      </c>
      <c r="D22" s="109" t="s">
        <v>229</v>
      </c>
      <c r="E22" s="109" t="s">
        <v>226</v>
      </c>
      <c r="F22" s="109">
        <v>24</v>
      </c>
      <c r="G22" s="110">
        <v>0.75</v>
      </c>
      <c r="H22" s="111"/>
      <c r="I22" s="110">
        <v>0.65</v>
      </c>
      <c r="J22" s="111"/>
      <c r="M22" s="249">
        <v>24008</v>
      </c>
      <c r="N22" s="252" t="s">
        <v>512</v>
      </c>
      <c r="O22" s="252" t="s">
        <v>512</v>
      </c>
    </row>
    <row r="23" spans="2:15" x14ac:dyDescent="0.2">
      <c r="B23" s="108">
        <v>24007</v>
      </c>
      <c r="C23" s="109" t="s">
        <v>238</v>
      </c>
      <c r="D23" s="109" t="s">
        <v>239</v>
      </c>
      <c r="E23" s="109" t="s">
        <v>226</v>
      </c>
      <c r="F23" s="109">
        <v>2</v>
      </c>
      <c r="G23" s="110">
        <v>3</v>
      </c>
      <c r="H23" s="111"/>
      <c r="I23" s="110">
        <v>2</v>
      </c>
      <c r="J23" s="111"/>
      <c r="M23" s="249">
        <v>24009</v>
      </c>
      <c r="N23" s="252" t="s">
        <v>512</v>
      </c>
      <c r="O23" s="252" t="s">
        <v>512</v>
      </c>
    </row>
    <row r="24" spans="2:15" x14ac:dyDescent="0.2">
      <c r="B24" s="108">
        <v>24007</v>
      </c>
      <c r="C24" s="109" t="s">
        <v>241</v>
      </c>
      <c r="D24" s="109" t="s">
        <v>229</v>
      </c>
      <c r="E24" s="109" t="s">
        <v>226</v>
      </c>
      <c r="F24" s="109">
        <v>12</v>
      </c>
      <c r="G24" s="110">
        <v>1</v>
      </c>
      <c r="H24" s="111"/>
      <c r="I24" s="110">
        <v>0.92</v>
      </c>
      <c r="J24" s="111"/>
      <c r="M24" s="249">
        <v>24010</v>
      </c>
      <c r="N24" s="252" t="s">
        <v>512</v>
      </c>
      <c r="O24" s="252" t="s">
        <v>512</v>
      </c>
    </row>
    <row r="25" spans="2:15" x14ac:dyDescent="0.2">
      <c r="B25" s="108">
        <v>24008</v>
      </c>
      <c r="C25" s="109" t="s">
        <v>241</v>
      </c>
      <c r="D25" s="109" t="s">
        <v>229</v>
      </c>
      <c r="E25" s="109" t="s">
        <v>226</v>
      </c>
      <c r="F25" s="109">
        <v>12</v>
      </c>
      <c r="G25" s="110">
        <v>1</v>
      </c>
      <c r="H25" s="111"/>
      <c r="I25" s="110">
        <v>0.92</v>
      </c>
      <c r="J25" s="111"/>
      <c r="M25" s="249">
        <v>24011</v>
      </c>
      <c r="N25" s="252" t="s">
        <v>512</v>
      </c>
      <c r="O25" s="252" t="s">
        <v>512</v>
      </c>
    </row>
    <row r="26" spans="2:15" x14ac:dyDescent="0.2">
      <c r="B26" s="108">
        <v>24009</v>
      </c>
      <c r="C26" s="109" t="s">
        <v>232</v>
      </c>
      <c r="D26" s="109" t="s">
        <v>231</v>
      </c>
      <c r="E26" s="109" t="s">
        <v>226</v>
      </c>
      <c r="F26" s="109">
        <v>6</v>
      </c>
      <c r="G26" s="110">
        <v>1.75</v>
      </c>
      <c r="H26" s="111"/>
      <c r="I26" s="110">
        <v>1.6</v>
      </c>
      <c r="J26" s="111"/>
      <c r="M26" s="249">
        <v>24012</v>
      </c>
      <c r="N26" s="252" t="s">
        <v>512</v>
      </c>
      <c r="O26" s="252" t="s">
        <v>512</v>
      </c>
    </row>
    <row r="27" spans="2:15" x14ac:dyDescent="0.2">
      <c r="B27" s="108">
        <v>24010</v>
      </c>
      <c r="C27" s="109" t="s">
        <v>242</v>
      </c>
      <c r="D27" s="109" t="s">
        <v>225</v>
      </c>
      <c r="E27" s="109" t="s">
        <v>226</v>
      </c>
      <c r="F27" s="109">
        <v>4</v>
      </c>
      <c r="G27" s="110">
        <v>2.29</v>
      </c>
      <c r="H27" s="111"/>
      <c r="I27" s="110">
        <v>2</v>
      </c>
      <c r="J27" s="111"/>
      <c r="M27" s="249">
        <v>24013</v>
      </c>
      <c r="N27" s="252" t="s">
        <v>512</v>
      </c>
      <c r="O27" s="252" t="s">
        <v>512</v>
      </c>
    </row>
    <row r="28" spans="2:15" x14ac:dyDescent="0.2">
      <c r="B28" s="108">
        <v>24011</v>
      </c>
      <c r="C28" s="109" t="s">
        <v>237</v>
      </c>
      <c r="D28" s="109" t="s">
        <v>231</v>
      </c>
      <c r="E28" s="109" t="s">
        <v>226</v>
      </c>
      <c r="F28" s="109">
        <v>2</v>
      </c>
      <c r="G28" s="110">
        <v>6.25</v>
      </c>
      <c r="H28" s="111"/>
      <c r="I28" s="110">
        <v>0.9</v>
      </c>
      <c r="J28" s="111"/>
      <c r="M28" s="249">
        <v>24014</v>
      </c>
      <c r="N28" s="252" t="s">
        <v>512</v>
      </c>
      <c r="O28" s="252" t="s">
        <v>512</v>
      </c>
    </row>
    <row r="29" spans="2:15" x14ac:dyDescent="0.2">
      <c r="B29" s="108">
        <v>24011</v>
      </c>
      <c r="C29" s="109" t="s">
        <v>232</v>
      </c>
      <c r="D29" s="109" t="s">
        <v>231</v>
      </c>
      <c r="E29" s="109" t="s">
        <v>226</v>
      </c>
      <c r="F29" s="109">
        <v>6</v>
      </c>
      <c r="G29" s="110">
        <v>1.75</v>
      </c>
      <c r="H29" s="111"/>
      <c r="I29" s="110">
        <v>1.6</v>
      </c>
      <c r="J29" s="111"/>
      <c r="M29" s="249">
        <v>24015</v>
      </c>
      <c r="N29" s="252" t="s">
        <v>512</v>
      </c>
      <c r="O29" s="252" t="s">
        <v>512</v>
      </c>
    </row>
    <row r="30" spans="2:15" x14ac:dyDescent="0.2">
      <c r="B30" s="108">
        <v>24011</v>
      </c>
      <c r="C30" s="109" t="s">
        <v>241</v>
      </c>
      <c r="D30" s="109" t="s">
        <v>229</v>
      </c>
      <c r="E30" s="109" t="s">
        <v>226</v>
      </c>
      <c r="F30" s="109">
        <v>24</v>
      </c>
      <c r="G30" s="110">
        <v>1</v>
      </c>
      <c r="H30" s="111"/>
      <c r="I30" s="110">
        <v>0.92</v>
      </c>
      <c r="J30" s="111"/>
      <c r="M30" s="249">
        <v>24016</v>
      </c>
      <c r="N30" s="252" t="s">
        <v>512</v>
      </c>
      <c r="O30" s="252" t="s">
        <v>512</v>
      </c>
    </row>
    <row r="31" spans="2:15" x14ac:dyDescent="0.2">
      <c r="B31" s="108">
        <v>24011</v>
      </c>
      <c r="C31" s="109" t="s">
        <v>240</v>
      </c>
      <c r="D31" s="109" t="s">
        <v>229</v>
      </c>
      <c r="E31" s="109" t="s">
        <v>226</v>
      </c>
      <c r="F31" s="109">
        <v>72</v>
      </c>
      <c r="G31" s="110">
        <v>0.75</v>
      </c>
      <c r="H31" s="111"/>
      <c r="I31" s="110">
        <v>0.65</v>
      </c>
      <c r="J31" s="111"/>
      <c r="M31" s="249">
        <v>24017</v>
      </c>
      <c r="N31" s="252" t="s">
        <v>512</v>
      </c>
      <c r="O31" s="252" t="s">
        <v>512</v>
      </c>
    </row>
    <row r="32" spans="2:15" x14ac:dyDescent="0.2">
      <c r="B32" s="108">
        <v>24011</v>
      </c>
      <c r="C32" s="109" t="s">
        <v>238</v>
      </c>
      <c r="D32" s="109" t="s">
        <v>239</v>
      </c>
      <c r="E32" s="109" t="s">
        <v>226</v>
      </c>
      <c r="F32" s="109">
        <v>6</v>
      </c>
      <c r="G32" s="110">
        <v>3</v>
      </c>
      <c r="H32" s="111"/>
      <c r="I32" s="110">
        <v>2</v>
      </c>
      <c r="J32" s="111"/>
      <c r="M32" s="249">
        <v>24018</v>
      </c>
      <c r="N32" s="252" t="s">
        <v>512</v>
      </c>
      <c r="O32" s="252" t="s">
        <v>512</v>
      </c>
    </row>
    <row r="33" spans="2:20" x14ac:dyDescent="0.2">
      <c r="B33" s="108">
        <v>24012</v>
      </c>
      <c r="C33" s="109" t="s">
        <v>232</v>
      </c>
      <c r="D33" s="109" t="s">
        <v>231</v>
      </c>
      <c r="E33" s="109" t="s">
        <v>226</v>
      </c>
      <c r="F33" s="109">
        <v>12</v>
      </c>
      <c r="G33" s="110">
        <v>1.75</v>
      </c>
      <c r="H33" s="111"/>
      <c r="I33" s="110">
        <v>1.6</v>
      </c>
      <c r="J33" s="111"/>
      <c r="M33" s="249">
        <v>24019</v>
      </c>
      <c r="N33" s="252" t="s">
        <v>512</v>
      </c>
      <c r="O33" s="252" t="s">
        <v>512</v>
      </c>
    </row>
    <row r="34" spans="2:20" x14ac:dyDescent="0.2">
      <c r="B34" s="108">
        <v>24012</v>
      </c>
      <c r="C34" s="109" t="s">
        <v>243</v>
      </c>
      <c r="D34" s="109" t="s">
        <v>225</v>
      </c>
      <c r="E34" s="109" t="s">
        <v>226</v>
      </c>
      <c r="F34" s="109">
        <v>1</v>
      </c>
      <c r="G34" s="110">
        <v>2.29</v>
      </c>
      <c r="H34" s="111"/>
      <c r="I34" s="110">
        <v>2</v>
      </c>
      <c r="J34" s="111"/>
      <c r="M34" s="249">
        <v>24020</v>
      </c>
      <c r="N34" s="252" t="s">
        <v>512</v>
      </c>
      <c r="O34" s="252" t="s">
        <v>512</v>
      </c>
    </row>
    <row r="35" spans="2:20" x14ac:dyDescent="0.2">
      <c r="B35" s="108">
        <v>24012</v>
      </c>
      <c r="C35" s="109" t="s">
        <v>237</v>
      </c>
      <c r="D35" s="109" t="s">
        <v>231</v>
      </c>
      <c r="E35" s="109" t="s">
        <v>226</v>
      </c>
      <c r="F35" s="109">
        <v>3</v>
      </c>
      <c r="G35" s="110">
        <v>6.25</v>
      </c>
      <c r="H35" s="111"/>
      <c r="I35" s="110">
        <v>0.9</v>
      </c>
      <c r="J35" s="111"/>
      <c r="M35" s="249">
        <v>24021</v>
      </c>
      <c r="N35" s="252" t="s">
        <v>512</v>
      </c>
      <c r="O35" s="252" t="s">
        <v>512</v>
      </c>
    </row>
    <row r="36" spans="2:20" x14ac:dyDescent="0.2">
      <c r="B36" s="108">
        <v>24013</v>
      </c>
      <c r="C36" s="109" t="s">
        <v>232</v>
      </c>
      <c r="D36" s="109" t="s">
        <v>231</v>
      </c>
      <c r="E36" s="109" t="s">
        <v>226</v>
      </c>
      <c r="F36" s="109">
        <v>12</v>
      </c>
      <c r="G36" s="110">
        <v>1.75</v>
      </c>
      <c r="H36" s="111"/>
      <c r="I36" s="110">
        <v>1.6</v>
      </c>
      <c r="J36" s="111"/>
      <c r="M36" s="249">
        <v>24022</v>
      </c>
      <c r="N36" s="252" t="s">
        <v>512</v>
      </c>
      <c r="O36" s="252" t="s">
        <v>512</v>
      </c>
    </row>
    <row r="37" spans="2:20" x14ac:dyDescent="0.2">
      <c r="B37" s="108">
        <v>24013</v>
      </c>
      <c r="C37" s="109" t="s">
        <v>242</v>
      </c>
      <c r="D37" s="109" t="s">
        <v>225</v>
      </c>
      <c r="E37" s="109" t="s">
        <v>226</v>
      </c>
      <c r="F37" s="109">
        <v>1</v>
      </c>
      <c r="G37" s="110">
        <v>2.29</v>
      </c>
      <c r="H37" s="111"/>
      <c r="I37" s="110">
        <v>2</v>
      </c>
      <c r="J37" s="111"/>
      <c r="M37" s="249">
        <v>24023</v>
      </c>
      <c r="N37" s="252" t="s">
        <v>512</v>
      </c>
      <c r="O37" s="252" t="s">
        <v>512</v>
      </c>
    </row>
    <row r="38" spans="2:20" x14ac:dyDescent="0.2">
      <c r="B38" s="108">
        <v>24013</v>
      </c>
      <c r="C38" s="109" t="s">
        <v>228</v>
      </c>
      <c r="D38" s="109" t="s">
        <v>229</v>
      </c>
      <c r="E38" s="109" t="s">
        <v>226</v>
      </c>
      <c r="F38" s="109">
        <v>36</v>
      </c>
      <c r="G38" s="110">
        <v>0.75</v>
      </c>
      <c r="H38" s="111"/>
      <c r="I38" s="110">
        <v>0.65</v>
      </c>
      <c r="J38" s="111"/>
      <c r="M38" s="249">
        <v>24024</v>
      </c>
      <c r="N38" s="252" t="s">
        <v>512</v>
      </c>
      <c r="O38" s="252" t="s">
        <v>512</v>
      </c>
    </row>
    <row r="39" spans="2:20" x14ac:dyDescent="0.2">
      <c r="B39" s="108">
        <v>24014</v>
      </c>
      <c r="C39" s="109" t="s">
        <v>232</v>
      </c>
      <c r="D39" s="109" t="s">
        <v>231</v>
      </c>
      <c r="E39" s="109" t="s">
        <v>226</v>
      </c>
      <c r="F39" s="109">
        <v>18</v>
      </c>
      <c r="G39" s="110">
        <v>1.75</v>
      </c>
      <c r="H39" s="111"/>
      <c r="I39" s="110">
        <v>1.6</v>
      </c>
      <c r="J39" s="111"/>
      <c r="M39" s="249">
        <v>24025</v>
      </c>
      <c r="N39" s="252" t="s">
        <v>512</v>
      </c>
      <c r="O39" s="252" t="s">
        <v>512</v>
      </c>
    </row>
    <row r="40" spans="2:20" x14ac:dyDescent="0.2">
      <c r="B40" s="108">
        <v>24014</v>
      </c>
      <c r="C40" s="109" t="s">
        <v>228</v>
      </c>
      <c r="D40" s="109" t="s">
        <v>229</v>
      </c>
      <c r="E40" s="109" t="s">
        <v>226</v>
      </c>
      <c r="F40" s="109">
        <v>48</v>
      </c>
      <c r="G40" s="110">
        <v>0.75</v>
      </c>
      <c r="H40" s="111"/>
      <c r="I40" s="110">
        <v>0.65</v>
      </c>
      <c r="J40" s="111"/>
      <c r="M40" s="249">
        <v>24026</v>
      </c>
      <c r="N40" s="252" t="s">
        <v>512</v>
      </c>
      <c r="O40" s="252" t="s">
        <v>512</v>
      </c>
    </row>
    <row r="41" spans="2:20" x14ac:dyDescent="0.2">
      <c r="B41" s="108">
        <v>24014</v>
      </c>
      <c r="C41" s="109" t="s">
        <v>238</v>
      </c>
      <c r="D41" s="109" t="s">
        <v>239</v>
      </c>
      <c r="E41" s="109" t="s">
        <v>226</v>
      </c>
      <c r="F41" s="109">
        <v>4</v>
      </c>
      <c r="G41" s="110">
        <v>3</v>
      </c>
      <c r="H41" s="111"/>
      <c r="I41" s="110">
        <v>2</v>
      </c>
      <c r="J41" s="111"/>
      <c r="M41" s="249" t="s">
        <v>244</v>
      </c>
      <c r="N41" s="252" t="s">
        <v>512</v>
      </c>
      <c r="O41" s="252" t="s">
        <v>512</v>
      </c>
      <c r="S41" s="254"/>
      <c r="T41" s="254"/>
    </row>
    <row r="42" spans="2:20" x14ac:dyDescent="0.2">
      <c r="B42" s="108">
        <v>24014</v>
      </c>
      <c r="C42" s="109" t="s">
        <v>232</v>
      </c>
      <c r="D42" s="109" t="s">
        <v>231</v>
      </c>
      <c r="E42" s="109" t="s">
        <v>245</v>
      </c>
      <c r="F42" s="109">
        <v>12</v>
      </c>
      <c r="G42" s="110">
        <v>1.75</v>
      </c>
      <c r="H42" s="111"/>
      <c r="I42" s="110">
        <v>1.6</v>
      </c>
      <c r="J42" s="111"/>
    </row>
    <row r="43" spans="2:20" x14ac:dyDescent="0.2">
      <c r="B43" s="108">
        <v>24015</v>
      </c>
      <c r="C43" s="109" t="s">
        <v>224</v>
      </c>
      <c r="D43" s="109" t="s">
        <v>225</v>
      </c>
      <c r="E43" s="109" t="s">
        <v>245</v>
      </c>
      <c r="F43" s="109">
        <v>2</v>
      </c>
      <c r="G43" s="110">
        <v>2.29</v>
      </c>
      <c r="H43" s="111"/>
      <c r="I43" s="110">
        <v>2</v>
      </c>
      <c r="J43" s="111"/>
    </row>
    <row r="44" spans="2:20" x14ac:dyDescent="0.2">
      <c r="B44" s="108">
        <v>24015</v>
      </c>
      <c r="C44" s="109" t="s">
        <v>237</v>
      </c>
      <c r="D44" s="109" t="s">
        <v>231</v>
      </c>
      <c r="E44" s="109" t="s">
        <v>245</v>
      </c>
      <c r="F44" s="109">
        <v>2</v>
      </c>
      <c r="G44" s="110">
        <v>6.25</v>
      </c>
      <c r="H44" s="111"/>
      <c r="I44" s="110">
        <v>0.9</v>
      </c>
      <c r="J44" s="111"/>
    </row>
    <row r="45" spans="2:20" x14ac:dyDescent="0.2">
      <c r="B45" s="108">
        <v>24015</v>
      </c>
      <c r="C45" s="109" t="s">
        <v>230</v>
      </c>
      <c r="D45" s="109" t="s">
        <v>231</v>
      </c>
      <c r="E45" s="109" t="s">
        <v>245</v>
      </c>
      <c r="F45" s="109">
        <v>1</v>
      </c>
      <c r="G45" s="110">
        <v>12</v>
      </c>
      <c r="H45" s="111"/>
      <c r="I45" s="110">
        <v>10.5</v>
      </c>
      <c r="J45" s="111"/>
    </row>
    <row r="46" spans="2:20" x14ac:dyDescent="0.2">
      <c r="B46" s="108">
        <v>24015</v>
      </c>
      <c r="C46" s="109" t="s">
        <v>232</v>
      </c>
      <c r="D46" s="109" t="s">
        <v>231</v>
      </c>
      <c r="E46" s="109" t="s">
        <v>245</v>
      </c>
      <c r="F46" s="109">
        <v>24</v>
      </c>
      <c r="G46" s="110">
        <v>1.75</v>
      </c>
      <c r="H46" s="111"/>
      <c r="I46" s="110">
        <v>1.6</v>
      </c>
      <c r="J46" s="111"/>
    </row>
    <row r="47" spans="2:20" x14ac:dyDescent="0.2">
      <c r="B47" s="108">
        <v>24016</v>
      </c>
      <c r="C47" s="109" t="s">
        <v>241</v>
      </c>
      <c r="D47" s="109" t="s">
        <v>229</v>
      </c>
      <c r="E47" s="109" t="s">
        <v>245</v>
      </c>
      <c r="F47" s="109">
        <v>12</v>
      </c>
      <c r="G47" s="110">
        <v>1</v>
      </c>
      <c r="H47" s="111"/>
      <c r="I47" s="110">
        <v>0.92</v>
      </c>
      <c r="J47" s="111"/>
    </row>
    <row r="48" spans="2:20" x14ac:dyDescent="0.2">
      <c r="B48" s="108">
        <v>24016</v>
      </c>
      <c r="C48" s="109" t="s">
        <v>236</v>
      </c>
      <c r="D48" s="109" t="s">
        <v>225</v>
      </c>
      <c r="E48" s="109" t="s">
        <v>245</v>
      </c>
      <c r="F48" s="109">
        <v>1</v>
      </c>
      <c r="G48" s="253">
        <v>4.59</v>
      </c>
      <c r="H48" s="111"/>
      <c r="I48" s="253">
        <v>4.16</v>
      </c>
      <c r="J48" s="111"/>
    </row>
    <row r="49" spans="2:10" x14ac:dyDescent="0.2">
      <c r="B49" s="108">
        <v>24017</v>
      </c>
      <c r="C49" s="109" t="s">
        <v>241</v>
      </c>
      <c r="D49" s="109" t="s">
        <v>229</v>
      </c>
      <c r="E49" s="109" t="s">
        <v>245</v>
      </c>
      <c r="F49" s="109">
        <v>36</v>
      </c>
      <c r="G49" s="110">
        <v>1</v>
      </c>
      <c r="H49" s="111"/>
      <c r="I49" s="110">
        <v>0.92</v>
      </c>
      <c r="J49" s="111"/>
    </row>
    <row r="50" spans="2:10" x14ac:dyDescent="0.2">
      <c r="B50" s="108">
        <v>24017</v>
      </c>
      <c r="C50" s="109" t="s">
        <v>238</v>
      </c>
      <c r="D50" s="109" t="s">
        <v>239</v>
      </c>
      <c r="E50" s="109" t="s">
        <v>245</v>
      </c>
      <c r="F50" s="109">
        <v>3</v>
      </c>
      <c r="G50" s="110">
        <v>3</v>
      </c>
      <c r="H50" s="111"/>
      <c r="I50" s="110">
        <v>2</v>
      </c>
      <c r="J50" s="111"/>
    </row>
    <row r="51" spans="2:10" x14ac:dyDescent="0.2">
      <c r="B51" s="108">
        <v>24017</v>
      </c>
      <c r="C51" s="109" t="s">
        <v>232</v>
      </c>
      <c r="D51" s="109" t="s">
        <v>231</v>
      </c>
      <c r="E51" s="109" t="s">
        <v>245</v>
      </c>
      <c r="F51" s="109">
        <v>24</v>
      </c>
      <c r="G51" s="110">
        <v>1.75</v>
      </c>
      <c r="H51" s="111"/>
      <c r="I51" s="110">
        <v>1.6</v>
      </c>
      <c r="J51" s="111"/>
    </row>
    <row r="52" spans="2:10" x14ac:dyDescent="0.2">
      <c r="B52" s="108">
        <v>24018</v>
      </c>
      <c r="C52" s="109" t="s">
        <v>224</v>
      </c>
      <c r="D52" s="109" t="s">
        <v>225</v>
      </c>
      <c r="E52" s="109" t="s">
        <v>245</v>
      </c>
      <c r="F52" s="109">
        <v>1</v>
      </c>
      <c r="G52" s="110">
        <v>2.29</v>
      </c>
      <c r="H52" s="111"/>
      <c r="I52" s="110">
        <v>2</v>
      </c>
      <c r="J52" s="111"/>
    </row>
    <row r="53" spans="2:10" x14ac:dyDescent="0.2">
      <c r="B53" s="108">
        <v>24019</v>
      </c>
      <c r="C53" s="109" t="s">
        <v>237</v>
      </c>
      <c r="D53" s="109" t="s">
        <v>231</v>
      </c>
      <c r="E53" s="109" t="s">
        <v>245</v>
      </c>
      <c r="F53" s="109">
        <v>1</v>
      </c>
      <c r="G53" s="110">
        <v>6.25</v>
      </c>
      <c r="H53" s="111"/>
      <c r="I53" s="110">
        <v>0.9</v>
      </c>
      <c r="J53" s="111"/>
    </row>
    <row r="54" spans="2:10" x14ac:dyDescent="0.2">
      <c r="B54" s="108">
        <v>24020</v>
      </c>
      <c r="C54" s="109" t="s">
        <v>232</v>
      </c>
      <c r="D54" s="109" t="s">
        <v>231</v>
      </c>
      <c r="E54" s="109" t="s">
        <v>246</v>
      </c>
      <c r="F54" s="109">
        <v>6</v>
      </c>
      <c r="G54" s="110">
        <v>1.75</v>
      </c>
      <c r="H54" s="111"/>
      <c r="I54" s="110">
        <v>1.6</v>
      </c>
      <c r="J54" s="111"/>
    </row>
    <row r="55" spans="2:10" x14ac:dyDescent="0.2">
      <c r="B55" s="108">
        <v>24021</v>
      </c>
      <c r="C55" s="109" t="s">
        <v>242</v>
      </c>
      <c r="D55" s="109" t="s">
        <v>225</v>
      </c>
      <c r="E55" s="109" t="s">
        <v>246</v>
      </c>
      <c r="F55" s="109">
        <v>2</v>
      </c>
      <c r="G55" s="110">
        <v>2.29</v>
      </c>
      <c r="H55" s="111"/>
      <c r="I55" s="110">
        <v>2</v>
      </c>
      <c r="J55" s="111"/>
    </row>
    <row r="56" spans="2:10" x14ac:dyDescent="0.2">
      <c r="B56" s="108">
        <v>24022</v>
      </c>
      <c r="C56" s="109" t="s">
        <v>240</v>
      </c>
      <c r="D56" s="109" t="s">
        <v>229</v>
      </c>
      <c r="E56" s="109" t="s">
        <v>246</v>
      </c>
      <c r="F56" s="109">
        <v>12</v>
      </c>
      <c r="G56" s="110">
        <v>0.75</v>
      </c>
      <c r="H56" s="111"/>
      <c r="I56" s="110">
        <v>0.65</v>
      </c>
      <c r="J56" s="111"/>
    </row>
    <row r="57" spans="2:10" x14ac:dyDescent="0.2">
      <c r="B57" s="108">
        <v>24022</v>
      </c>
      <c r="C57" s="109" t="s">
        <v>230</v>
      </c>
      <c r="D57" s="109" t="s">
        <v>231</v>
      </c>
      <c r="E57" s="109" t="s">
        <v>246</v>
      </c>
      <c r="F57" s="109">
        <v>2</v>
      </c>
      <c r="G57" s="110">
        <v>12</v>
      </c>
      <c r="H57" s="111"/>
      <c r="I57" s="110">
        <v>10.5</v>
      </c>
      <c r="J57" s="111"/>
    </row>
    <row r="58" spans="2:10" x14ac:dyDescent="0.2">
      <c r="B58" s="108">
        <v>24022</v>
      </c>
      <c r="C58" s="109" t="s">
        <v>241</v>
      </c>
      <c r="D58" s="109" t="s">
        <v>229</v>
      </c>
      <c r="E58" s="109" t="s">
        <v>246</v>
      </c>
      <c r="F58" s="109">
        <v>12</v>
      </c>
      <c r="G58" s="110">
        <v>1</v>
      </c>
      <c r="H58" s="111"/>
      <c r="I58" s="110">
        <v>0.92</v>
      </c>
      <c r="J58" s="111"/>
    </row>
    <row r="59" spans="2:10" x14ac:dyDescent="0.2">
      <c r="B59" s="108">
        <v>24022</v>
      </c>
      <c r="C59" s="109" t="s">
        <v>232</v>
      </c>
      <c r="D59" s="109" t="s">
        <v>231</v>
      </c>
      <c r="E59" s="109" t="s">
        <v>246</v>
      </c>
      <c r="F59" s="109">
        <v>60</v>
      </c>
      <c r="G59" s="110">
        <v>1.75</v>
      </c>
      <c r="H59" s="111"/>
      <c r="I59" s="110">
        <v>1.6</v>
      </c>
      <c r="J59" s="111"/>
    </row>
    <row r="60" spans="2:10" x14ac:dyDescent="0.2">
      <c r="B60" s="108">
        <v>24022</v>
      </c>
      <c r="C60" s="109" t="s">
        <v>238</v>
      </c>
      <c r="D60" s="109" t="s">
        <v>239</v>
      </c>
      <c r="E60" s="109" t="s">
        <v>246</v>
      </c>
      <c r="F60" s="109">
        <v>5</v>
      </c>
      <c r="G60" s="110">
        <v>3</v>
      </c>
      <c r="H60" s="111"/>
      <c r="I60" s="110">
        <v>2</v>
      </c>
      <c r="J60" s="111"/>
    </row>
    <row r="61" spans="2:10" x14ac:dyDescent="0.2">
      <c r="B61" s="108">
        <v>24023</v>
      </c>
      <c r="C61" s="109" t="s">
        <v>243</v>
      </c>
      <c r="D61" s="109" t="s">
        <v>225</v>
      </c>
      <c r="E61" s="109" t="s">
        <v>246</v>
      </c>
      <c r="F61" s="109">
        <v>3</v>
      </c>
      <c r="G61" s="110">
        <v>2.29</v>
      </c>
      <c r="H61" s="111"/>
      <c r="I61" s="110">
        <v>2</v>
      </c>
      <c r="J61" s="111"/>
    </row>
    <row r="62" spans="2:10" x14ac:dyDescent="0.2">
      <c r="B62" s="108">
        <v>24024</v>
      </c>
      <c r="C62" s="109" t="s">
        <v>237</v>
      </c>
      <c r="D62" s="109" t="s">
        <v>231</v>
      </c>
      <c r="E62" s="109" t="s">
        <v>246</v>
      </c>
      <c r="F62" s="109">
        <v>1</v>
      </c>
      <c r="G62" s="110">
        <v>6.25</v>
      </c>
      <c r="H62" s="111"/>
      <c r="I62" s="110">
        <v>0.9</v>
      </c>
      <c r="J62" s="111"/>
    </row>
    <row r="63" spans="2:10" x14ac:dyDescent="0.2">
      <c r="B63" s="108">
        <v>24025</v>
      </c>
      <c r="C63" s="109" t="s">
        <v>232</v>
      </c>
      <c r="D63" s="109" t="s">
        <v>231</v>
      </c>
      <c r="E63" s="109" t="s">
        <v>246</v>
      </c>
      <c r="F63" s="109">
        <v>18</v>
      </c>
      <c r="G63" s="110">
        <v>1.75</v>
      </c>
      <c r="H63" s="111"/>
      <c r="I63" s="110">
        <v>1.6</v>
      </c>
      <c r="J63" s="111"/>
    </row>
    <row r="64" spans="2:10" x14ac:dyDescent="0.2">
      <c r="B64" s="108">
        <v>24025</v>
      </c>
      <c r="C64" s="109" t="s">
        <v>230</v>
      </c>
      <c r="D64" s="109" t="s">
        <v>231</v>
      </c>
      <c r="E64" s="109" t="s">
        <v>246</v>
      </c>
      <c r="F64" s="109">
        <v>4</v>
      </c>
      <c r="G64" s="110">
        <v>12</v>
      </c>
      <c r="H64" s="111"/>
      <c r="I64" s="110">
        <v>10.5</v>
      </c>
      <c r="J64" s="111"/>
    </row>
    <row r="65" spans="2:10" x14ac:dyDescent="0.2">
      <c r="B65" s="108">
        <v>24025</v>
      </c>
      <c r="C65" s="109" t="s">
        <v>236</v>
      </c>
      <c r="D65" s="109" t="s">
        <v>225</v>
      </c>
      <c r="E65" s="109" t="s">
        <v>246</v>
      </c>
      <c r="F65" s="109">
        <v>1</v>
      </c>
      <c r="G65" s="253">
        <v>4.5199999999999996</v>
      </c>
      <c r="H65" s="111"/>
      <c r="I65" s="253">
        <v>4.05</v>
      </c>
      <c r="J65" s="111"/>
    </row>
    <row r="66" spans="2:10" x14ac:dyDescent="0.2">
      <c r="B66" s="108">
        <v>24025</v>
      </c>
      <c r="C66" s="109" t="s">
        <v>240</v>
      </c>
      <c r="D66" s="109" t="s">
        <v>229</v>
      </c>
      <c r="E66" s="109" t="s">
        <v>246</v>
      </c>
      <c r="F66" s="109">
        <v>24</v>
      </c>
      <c r="G66" s="110">
        <v>0.75</v>
      </c>
      <c r="H66" s="111"/>
      <c r="I66" s="110">
        <v>0.65</v>
      </c>
      <c r="J66" s="111"/>
    </row>
    <row r="67" spans="2:10" x14ac:dyDescent="0.2">
      <c r="B67" s="108">
        <v>24025</v>
      </c>
      <c r="C67" s="109" t="s">
        <v>238</v>
      </c>
      <c r="D67" s="109" t="s">
        <v>239</v>
      </c>
      <c r="E67" s="109" t="s">
        <v>246</v>
      </c>
      <c r="F67" s="109">
        <v>2</v>
      </c>
      <c r="G67" s="110">
        <v>3</v>
      </c>
      <c r="H67" s="111"/>
      <c r="I67" s="110">
        <v>2</v>
      </c>
      <c r="J67" s="111"/>
    </row>
    <row r="68" spans="2:10" x14ac:dyDescent="0.2">
      <c r="B68" s="108">
        <v>24026</v>
      </c>
      <c r="C68" s="109" t="s">
        <v>230</v>
      </c>
      <c r="D68" s="109" t="s">
        <v>231</v>
      </c>
      <c r="E68" s="109" t="s">
        <v>246</v>
      </c>
      <c r="F68" s="109">
        <v>2</v>
      </c>
      <c r="G68" s="110">
        <v>12</v>
      </c>
      <c r="H68" s="111"/>
      <c r="I68" s="110">
        <v>10.5</v>
      </c>
      <c r="J68" s="111"/>
    </row>
    <row r="69" spans="2:10" x14ac:dyDescent="0.2">
      <c r="B69" s="108">
        <v>24026</v>
      </c>
      <c r="C69" s="109" t="s">
        <v>241</v>
      </c>
      <c r="D69" s="109" t="s">
        <v>229</v>
      </c>
      <c r="E69" s="109" t="s">
        <v>246</v>
      </c>
      <c r="F69" s="109">
        <v>6</v>
      </c>
      <c r="G69" s="110">
        <v>1</v>
      </c>
      <c r="H69" s="111"/>
      <c r="I69" s="110">
        <v>0.92</v>
      </c>
      <c r="J69" s="111"/>
    </row>
  </sheetData>
  <mergeCells count="2">
    <mergeCell ref="B4:H4"/>
    <mergeCell ref="B5:H5"/>
  </mergeCells>
  <conditionalFormatting sqref="A1:A2">
    <cfRule type="expression" dxfId="82" priority="12">
      <formula>$A$2/$B$2&gt;=0.076</formula>
    </cfRule>
  </conditionalFormatting>
  <conditionalFormatting sqref="B1:B2">
    <cfRule type="expression" dxfId="81" priority="13">
      <formula>$A$2/$B$2&gt;=0.153</formula>
    </cfRule>
  </conditionalFormatting>
  <conditionalFormatting sqref="C1:C2">
    <cfRule type="expression" dxfId="80" priority="14">
      <formula>$A$2/$B$2&gt;=0.23</formula>
    </cfRule>
  </conditionalFormatting>
  <conditionalFormatting sqref="D1:D2">
    <cfRule type="expression" dxfId="79" priority="15">
      <formula>$A$2/$B$2&gt;=0.307</formula>
    </cfRule>
  </conditionalFormatting>
  <conditionalFormatting sqref="E1:E2">
    <cfRule type="expression" dxfId="78" priority="16">
      <formula>$A$2/$B$2&gt;=0.384</formula>
    </cfRule>
  </conditionalFormatting>
  <conditionalFormatting sqref="F1:F2">
    <cfRule type="expression" dxfId="77" priority="17">
      <formula>$A$2/$B$2&gt;=0.461</formula>
    </cfRule>
  </conditionalFormatting>
  <conditionalFormatting sqref="G1:G2">
    <cfRule type="expression" dxfId="76" priority="18">
      <formula>$A$2/$B$2&gt;=0.538</formula>
    </cfRule>
  </conditionalFormatting>
  <conditionalFormatting sqref="H1:H2">
    <cfRule type="expression" dxfId="75" priority="19">
      <formula>$A$2/$B$2&gt;=0.615</formula>
    </cfRule>
  </conditionalFormatting>
  <conditionalFormatting sqref="I1:P2">
    <cfRule type="expression" dxfId="74" priority="20">
      <formula>$A$2/$B$2&gt;=0.692</formula>
    </cfRule>
  </conditionalFormatting>
  <conditionalFormatting sqref="X1:AF1 X2:AO2 AH1:AK1 AM1:AO1">
    <cfRule type="expression" dxfId="73" priority="21">
      <formula>$A$2/$B$2&gt;=1</formula>
    </cfRule>
  </conditionalFormatting>
  <conditionalFormatting sqref="O1">
    <cfRule type="expression" dxfId="72" priority="11">
      <formula>$A$2/$B$2&gt;=0.846</formula>
    </cfRule>
  </conditionalFormatting>
  <conditionalFormatting sqref="AG1">
    <cfRule type="expression" dxfId="71" priority="10">
      <formula>$A$2/$B$2&gt;=0.846</formula>
    </cfRule>
  </conditionalFormatting>
  <conditionalFormatting sqref="AL1">
    <cfRule type="expression" dxfId="70" priority="9">
      <formula>$A$2/$B$2&gt;=0.846</formula>
    </cfRule>
  </conditionalFormatting>
  <conditionalFormatting sqref="L1">
    <cfRule type="expression" dxfId="69" priority="8">
      <formula>$A$2/$B$2&gt;=0.846</formula>
    </cfRule>
  </conditionalFormatting>
  <conditionalFormatting sqref="Q1:R2">
    <cfRule type="expression" dxfId="68" priority="7">
      <formula>$A$2/$B$2&gt;=0.846</formula>
    </cfRule>
  </conditionalFormatting>
  <conditionalFormatting sqref="P1">
    <cfRule type="expression" dxfId="67" priority="6">
      <formula>$P$1&lt;&gt;""</formula>
    </cfRule>
  </conditionalFormatting>
  <conditionalFormatting sqref="A1:O2 X1:AO2 P2:R2 Q1:R1">
    <cfRule type="expression" dxfId="66" priority="5">
      <formula>$P$1="Feedback OFF"</formula>
    </cfRule>
  </conditionalFormatting>
  <conditionalFormatting sqref="A3:AA100">
    <cfRule type="expression" dxfId="60" priority="2" stopIfTrue="1">
      <formula>$D$2="DRAGGING CELLS IS NOT PERMITTED. PLEASE UNDO LAST ACTION!!"</formula>
    </cfRule>
  </conditionalFormatting>
  <dataValidations count="1">
    <dataValidation type="list" allowBlank="1" showInputMessage="1" showErrorMessage="1" sqref="P1" xr:uid="{DEEAEB0A-FC58-FC45-8AA2-A9B36D8AFC65}">
      <formula1>"Feedback ON, Taunting ON, Feedback OFF"</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2" stopIfTrue="1" id="{3E417334-9778-A54B-B438-028D18C1617F}">
            <xm:f>AND($P$1&lt;&gt;"Feedback OFF",IF('Bakery PivotsSC'!A3=FeedbackSFX!$C$2, TRUE, FALSE))</xm:f>
            <x14:dxf>
              <fill>
                <patternFill>
                  <bgColor rgb="FFCEEED0"/>
                </patternFill>
              </fill>
            </x14:dxf>
          </x14:cfRule>
          <xm:sqref>A3:AL69</xm:sqref>
        </x14:conditionalFormatting>
        <x14:conditionalFormatting xmlns:xm="http://schemas.microsoft.com/office/excel/2006/main">
          <x14:cfRule type="expression" priority="23" stopIfTrue="1" id="{31A608F8-F41F-8943-83BA-8FEABF599206}">
            <xm:f>AND($P$1&lt;&gt;"Feedback OFF",IF('Bakery PivotsSC'!A3=FeedbackSFX!$K$2, TRUE, FALSE))</xm:f>
            <x14:dxf>
              <fill>
                <patternFill>
                  <bgColor rgb="FFFFFF64"/>
                </patternFill>
              </fill>
            </x14:dxf>
          </x14:cfRule>
          <xm:sqref>A3:AL69</xm:sqref>
        </x14:conditionalFormatting>
        <x14:conditionalFormatting xmlns:xm="http://schemas.microsoft.com/office/excel/2006/main">
          <x14:cfRule type="expression" priority="24" stopIfTrue="1" id="{98A20D1F-5999-6748-98B7-590D809918ED}">
            <xm:f>AND($P$1&lt;&gt;"Feedback OFF",AND(IF('Bakery PivotsSC'!A3&lt;&gt;FeedbackSFX!$C$2, TRUE, FALSE),'Bakery PivotsSC'!A3&lt;&gt;"",_xlfn.ISFORMULA('Bakery PivotsSC'!A3)))</xm:f>
            <x14:dxf>
              <fill>
                <patternFill>
                  <bgColor rgb="FFFF99CC"/>
                </patternFill>
              </fill>
            </x14:dxf>
          </x14:cfRule>
          <xm:sqref>A3:AL69</xm:sqref>
        </x14:conditionalFormatting>
        <x14:conditionalFormatting xmlns:xm="http://schemas.microsoft.com/office/excel/2006/main">
          <x14:cfRule type="expression" priority="4" stopIfTrue="1" id="{DE30D1DD-AC5A-8B44-9C5A-D39194E818B9}">
            <xm:f>Scoreboard!$F$24&lt;&gt;""</xm:f>
            <x14:dxf>
              <font>
                <color rgb="FF9C0006"/>
              </font>
              <fill>
                <patternFill>
                  <fgColor indexed="64"/>
                  <bgColor rgb="FFFFC7CE"/>
                </patternFill>
              </fill>
            </x14:dxf>
          </x14:cfRule>
          <xm:sqref>I1:N1</xm:sqref>
        </x14:conditionalFormatting>
        <x14:conditionalFormatting xmlns:xm="http://schemas.microsoft.com/office/excel/2006/main">
          <x14:cfRule type="expression" priority="3" stopIfTrue="1" id="{F0E2673D-968D-6E42-8A06-5B0A00064EDE}">
            <xm:f>Scoreboard!$F$24&lt;&gt;""</xm:f>
            <x14:dxf>
              <font>
                <color rgb="FF9C0006"/>
              </font>
              <fill>
                <patternFill>
                  <fgColor indexed="64"/>
                  <bgColor rgb="FFFFC7CE"/>
                </patternFill>
              </fill>
            </x14:dxf>
          </x14:cfRule>
          <xm:sqref>A3:AA100</xm:sqref>
        </x14:conditionalFormatting>
        <x14:conditionalFormatting xmlns:xm="http://schemas.microsoft.com/office/excel/2006/main">
          <x14:cfRule type="expression" priority="1" stopIfTrue="1" id="{F94722F0-DAD9-8342-987C-13FA7E880814}">
            <xm:f>Scoreboard!$E$4="Excel version: Invalid"</xm:f>
            <x14:dxf>
              <font>
                <color rgb="FF9C0006"/>
              </font>
              <fill>
                <patternFill>
                  <fgColor indexed="64"/>
                  <bgColor rgb="FFFFC7CE"/>
                </patternFill>
              </fill>
            </x14:dxf>
          </x14:cfRule>
          <xm:sqref>A3:AA100</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337F2-8634-694E-B369-FC49DABB2732}">
  <sheetPr>
    <tabColor rgb="FF4FADEA"/>
  </sheetPr>
  <dimension ref="A1:AO69"/>
  <sheetViews>
    <sheetView zoomScale="80" zoomScaleNormal="80" workbookViewId="0">
      <pane ySplit="2" topLeftCell="A3" activePane="bottomLeft" state="frozen"/>
      <selection pane="bottomLeft" activeCell="A3" sqref="A3:XFD3"/>
    </sheetView>
  </sheetViews>
  <sheetFormatPr baseColWidth="10" defaultRowHeight="9" x14ac:dyDescent="0.15"/>
  <cols>
    <col min="1" max="1" width="2.33203125" style="165" customWidth="1"/>
    <col min="2" max="2" width="15.83203125" style="165" bestFit="1" customWidth="1"/>
    <col min="3" max="3" width="18" style="170" customWidth="1"/>
    <col min="4" max="4" width="13.1640625" style="170" bestFit="1" customWidth="1"/>
    <col min="5" max="6" width="12" style="170" bestFit="1" customWidth="1"/>
    <col min="7" max="7" width="21" style="165" bestFit="1" customWidth="1"/>
    <col min="8" max="8" width="23.1640625" style="165" bestFit="1" customWidth="1"/>
    <col min="9" max="9" width="14.6640625" style="165" customWidth="1"/>
    <col min="10" max="10" width="21.83203125" style="165" bestFit="1" customWidth="1"/>
    <col min="11" max="12" width="5" style="165" customWidth="1"/>
    <col min="13" max="13" width="15.83203125" style="165" bestFit="1" customWidth="1"/>
    <col min="14" max="14" width="18.6640625" style="165" bestFit="1" customWidth="1"/>
    <col min="15" max="15" width="16.1640625" style="165" bestFit="1" customWidth="1"/>
    <col min="16" max="16" width="15.1640625" style="165" bestFit="1" customWidth="1"/>
    <col min="17" max="17" width="20.6640625" style="165" bestFit="1" customWidth="1"/>
    <col min="18" max="18" width="15.83203125" style="165" bestFit="1" customWidth="1"/>
    <col min="19" max="19" width="27.33203125" style="165" bestFit="1" customWidth="1"/>
    <col min="20" max="20" width="22.6640625" style="165" bestFit="1" customWidth="1"/>
    <col min="21" max="31" width="10.83203125" style="165"/>
    <col min="32" max="32" width="11" style="165" bestFit="1" customWidth="1"/>
    <col min="33" max="16384" width="10.83203125" style="165"/>
  </cols>
  <sheetData>
    <row r="1" spans="1:41" s="166" customFormat="1" ht="22" customHeight="1" x14ac:dyDescent="0.15">
      <c r="A1" s="170" t="s">
        <v>496</v>
      </c>
      <c r="B1" s="170" t="s">
        <v>497</v>
      </c>
      <c r="C1" s="170" t="s">
        <v>498</v>
      </c>
      <c r="D1" s="171" t="str" cm="1">
        <f t="array" aca="1" ref="D1" ca="1">IFERROR(
    _xlfn.LET(
        _xlpm.FileName, MID(CELL("filename", A1), FIND("]", CELL("filename", A1)) + 1, 255),
        _xlpm.DynamicRef, INDIRECT("'#_" &amp; _xlpm.FileName &amp; "'!" &amp; C2),
        IF(
            TYPE(_xlpm.DynamicRef) = 1,
            VLOOKUP(
                CELL("format", _xlpm.DynamicRef),
                FormatCodesSFX!$A$4:$B$53,
                2,
                FALSE
            ),
            _xlfn.SWITCH(
                TYPE(_xlpm.DynamicRef),
                2, "short text",
                4, "logical",
                16, "error",
                64, "long text",
                "Other"
            )
        )
    ),
    "Error in formula"
)</f>
        <v>error</v>
      </c>
      <c r="E1" s="170"/>
      <c r="F1" s="170"/>
      <c r="G1" s="170"/>
      <c r="H1" s="170"/>
      <c r="I1" s="171" t="str">
        <f>'Bakery PivotsSC'!$I$1</f>
        <v>Mickey Mouse</v>
      </c>
      <c r="J1" s="171"/>
      <c r="K1" s="171"/>
      <c r="L1" s="171" t="s">
        <v>499</v>
      </c>
      <c r="M1" s="171"/>
      <c r="N1" s="171"/>
      <c r="O1" s="171"/>
      <c r="P1" s="171" t="s">
        <v>500</v>
      </c>
      <c r="Q1" s="171"/>
      <c r="R1" s="171"/>
      <c r="S1" s="165"/>
      <c r="T1" s="165"/>
      <c r="U1" s="165"/>
      <c r="V1" s="165"/>
      <c r="W1" s="165"/>
      <c r="X1" s="170" t="str">
        <f t="shared" ref="X1:AA2" si="0">A1</f>
        <v>earned</v>
      </c>
      <c r="Y1" s="170" t="str">
        <f t="shared" si="0"/>
        <v>possible</v>
      </c>
      <c r="Z1" s="170" t="str">
        <f t="shared" si="0"/>
        <v>cell</v>
      </c>
      <c r="AA1" s="171" t="str">
        <f t="shared" ca="1" si="0"/>
        <v>error</v>
      </c>
      <c r="AB1" s="170"/>
      <c r="AC1" s="170"/>
      <c r="AD1" s="165"/>
      <c r="AE1" s="165"/>
      <c r="AF1" s="171" t="str">
        <f>I1</f>
        <v>Mickey Mouse</v>
      </c>
      <c r="AG1" s="171"/>
      <c r="AH1" s="165"/>
      <c r="AI1" s="165"/>
      <c r="AJ1" s="165"/>
      <c r="AK1" s="165"/>
      <c r="AL1" s="171" t="s">
        <v>499</v>
      </c>
      <c r="AM1" s="165"/>
      <c r="AN1" s="165"/>
      <c r="AO1" s="165"/>
    </row>
    <row r="2" spans="1:41" s="166" customFormat="1" ht="23" customHeight="1" x14ac:dyDescent="0.15">
      <c r="A2" s="170">
        <f ca="1">'Bakery PivotsSC'!$A$2</f>
        <v>0</v>
      </c>
      <c r="B2" s="172">
        <f>'Bakery PivotsSC'!$B$2</f>
        <v>12</v>
      </c>
      <c r="C2" s="170" t="str" cm="1">
        <f t="array" aca="1" ref="C2" ca="1">SUBSTITUTE(IF(LEN(CELL("address"))&lt;15,CELL("address"),""),"$","")</f>
        <v/>
      </c>
      <c r="D2" s="171" t="str">
        <f ca="1">IF(ISNUMBER(SEARCH("FeedbackSFX!",_xlfn.FORMULATEXT(INDIRECT("'Bakery PivotsSC'!"&amp;C2)))),"DRAGGING CELLS IS NOT PERMITTED. PLEASE UNDO LAST ACTION!!",IF($P$1&lt;&gt;"Feedback OFF",IFERROR(HLOOKUP(INDIRECT("'Bakery PivotsSC'!"&amp;C2),FeedbackSFX!$B$2:$N$10,IF($P$1="Feedback ON", 2, FeedbackSFX!B1), FALSE), ""),""))</f>
        <v/>
      </c>
      <c r="E2" s="170"/>
      <c r="F2" s="170"/>
      <c r="G2" s="170"/>
      <c r="H2" s="170"/>
      <c r="I2" s="173"/>
      <c r="J2" s="170"/>
      <c r="K2" s="170"/>
      <c r="L2" s="170"/>
      <c r="M2" s="170"/>
      <c r="N2" s="170"/>
      <c r="O2" s="170"/>
      <c r="P2" s="170"/>
      <c r="Q2" s="170"/>
      <c r="R2" s="170"/>
      <c r="S2" s="165"/>
      <c r="T2" s="165"/>
      <c r="U2" s="165"/>
      <c r="V2" s="165"/>
      <c r="W2" s="165"/>
      <c r="X2" s="174">
        <f t="shared" ca="1" si="0"/>
        <v>0</v>
      </c>
      <c r="Y2" s="174">
        <f t="shared" si="0"/>
        <v>12</v>
      </c>
      <c r="Z2" s="174" t="str">
        <f t="shared" ca="1" si="0"/>
        <v/>
      </c>
      <c r="AA2" s="171" t="str">
        <f t="shared" ca="1" si="0"/>
        <v/>
      </c>
      <c r="AB2" s="170"/>
      <c r="AC2" s="170"/>
      <c r="AD2" s="165"/>
      <c r="AE2" s="165"/>
      <c r="AF2" s="165"/>
      <c r="AG2" s="165"/>
      <c r="AH2" s="165"/>
      <c r="AI2" s="165"/>
      <c r="AJ2" s="165"/>
      <c r="AK2" s="165"/>
      <c r="AL2" s="165"/>
      <c r="AM2" s="165"/>
      <c r="AN2" s="165"/>
      <c r="AO2" s="165"/>
    </row>
    <row r="4" spans="1:41" s="176" customFormat="1" x14ac:dyDescent="0.15">
      <c r="B4" s="257" t="s">
        <v>210</v>
      </c>
      <c r="C4" s="257"/>
      <c r="D4" s="257"/>
      <c r="E4" s="257"/>
      <c r="F4" s="257"/>
      <c r="G4" s="257"/>
      <c r="H4" s="257"/>
    </row>
    <row r="5" spans="1:41" s="176" customFormat="1" x14ac:dyDescent="0.15">
      <c r="B5" s="255" t="s">
        <v>211</v>
      </c>
      <c r="C5" s="255"/>
      <c r="D5" s="255"/>
      <c r="E5" s="255"/>
      <c r="F5" s="255"/>
      <c r="G5" s="255"/>
      <c r="H5" s="255"/>
    </row>
    <row r="6" spans="1:41" s="176" customFormat="1" x14ac:dyDescent="0.15">
      <c r="B6" s="256" t="s">
        <v>212</v>
      </c>
      <c r="C6" s="256"/>
      <c r="D6" s="256"/>
      <c r="E6" s="256"/>
      <c r="F6" s="256"/>
      <c r="G6" s="256"/>
      <c r="H6" s="256"/>
    </row>
    <row r="7" spans="1:41" s="176" customFormat="1" x14ac:dyDescent="0.15">
      <c r="B7" s="256" t="s">
        <v>213</v>
      </c>
      <c r="C7" s="256"/>
      <c r="D7" s="256"/>
      <c r="E7" s="256"/>
      <c r="F7" s="256"/>
      <c r="G7" s="256"/>
      <c r="H7" s="256"/>
    </row>
    <row r="8" spans="1:41" s="176" customFormat="1" x14ac:dyDescent="0.15">
      <c r="B8" s="256" t="s">
        <v>214</v>
      </c>
      <c r="C8" s="256"/>
      <c r="D8" s="256"/>
      <c r="E8" s="256"/>
      <c r="F8" s="256"/>
      <c r="G8" s="256"/>
      <c r="H8" s="256"/>
    </row>
    <row r="9" spans="1:41" s="176" customFormat="1" x14ac:dyDescent="0.15"/>
    <row r="10" spans="1:41" x14ac:dyDescent="0.15">
      <c r="B10" s="173" t="s">
        <v>215</v>
      </c>
      <c r="C10" s="173" t="s">
        <v>216</v>
      </c>
      <c r="D10" s="173" t="s">
        <v>217</v>
      </c>
      <c r="E10" s="173" t="s">
        <v>218</v>
      </c>
      <c r="F10" s="173" t="s">
        <v>219</v>
      </c>
      <c r="G10" s="173" t="s">
        <v>220</v>
      </c>
      <c r="H10" s="173" t="s">
        <v>221</v>
      </c>
      <c r="I10" s="173" t="s">
        <v>222</v>
      </c>
      <c r="J10" s="173" t="s">
        <v>223</v>
      </c>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row>
    <row r="11" spans="1:41" x14ac:dyDescent="0.15">
      <c r="B11" s="171">
        <v>24001</v>
      </c>
      <c r="C11" s="170" t="s">
        <v>224</v>
      </c>
      <c r="D11" s="170" t="s">
        <v>225</v>
      </c>
      <c r="E11" s="170" t="s">
        <v>226</v>
      </c>
      <c r="F11" s="170">
        <v>2</v>
      </c>
      <c r="G11" s="258">
        <v>2.29</v>
      </c>
      <c r="H11" s="259">
        <f t="shared" ref="H11:H69" si="1">G11*F11</f>
        <v>4.58</v>
      </c>
      <c r="I11" s="258">
        <v>2</v>
      </c>
      <c r="J11" s="259">
        <f>H11-F11*I11</f>
        <v>0.58000000000000007</v>
      </c>
      <c r="M11" s="209" t="s">
        <v>227</v>
      </c>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row>
    <row r="12" spans="1:41" x14ac:dyDescent="0.15">
      <c r="B12" s="171">
        <v>24001</v>
      </c>
      <c r="C12" s="170" t="s">
        <v>228</v>
      </c>
      <c r="D12" s="170" t="s">
        <v>229</v>
      </c>
      <c r="E12" s="170" t="s">
        <v>226</v>
      </c>
      <c r="F12" s="170">
        <v>12</v>
      </c>
      <c r="G12" s="258">
        <v>0.75</v>
      </c>
      <c r="H12" s="259">
        <f t="shared" si="1"/>
        <v>9</v>
      </c>
      <c r="I12" s="258">
        <v>0.65</v>
      </c>
      <c r="J12" s="259">
        <f t="shared" ref="J12:J69" si="2">H12-F12*I12</f>
        <v>1.1999999999999993</v>
      </c>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row>
    <row r="13" spans="1:41" x14ac:dyDescent="0.15">
      <c r="B13" s="171">
        <v>24002</v>
      </c>
      <c r="C13" s="170" t="s">
        <v>230</v>
      </c>
      <c r="D13" s="170" t="s">
        <v>231</v>
      </c>
      <c r="E13" s="170" t="s">
        <v>226</v>
      </c>
      <c r="F13" s="170">
        <v>2</v>
      </c>
      <c r="G13" s="258">
        <v>12</v>
      </c>
      <c r="H13" s="259">
        <f t="shared" si="1"/>
        <v>24</v>
      </c>
      <c r="I13" s="258">
        <v>10.5</v>
      </c>
      <c r="J13" s="259">
        <f t="shared" si="2"/>
        <v>3</v>
      </c>
      <c r="M13" s="176"/>
      <c r="N13" s="176"/>
      <c r="O13" s="176"/>
    </row>
    <row r="14" spans="1:41" x14ac:dyDescent="0.15">
      <c r="B14" s="171">
        <v>24002</v>
      </c>
      <c r="C14" s="170" t="s">
        <v>232</v>
      </c>
      <c r="D14" s="170" t="s">
        <v>231</v>
      </c>
      <c r="E14" s="170" t="s">
        <v>226</v>
      </c>
      <c r="F14" s="170">
        <v>6</v>
      </c>
      <c r="G14" s="258">
        <v>1.75</v>
      </c>
      <c r="H14" s="259">
        <f t="shared" si="1"/>
        <v>10.5</v>
      </c>
      <c r="I14" s="258">
        <v>1.6</v>
      </c>
      <c r="J14" s="259">
        <f t="shared" si="2"/>
        <v>0.89999999999999858</v>
      </c>
      <c r="M14" s="165" t="s">
        <v>215</v>
      </c>
      <c r="N14" s="165" t="s">
        <v>233</v>
      </c>
      <c r="O14" s="165" t="s">
        <v>234</v>
      </c>
      <c r="R14" s="167" t="s">
        <v>215</v>
      </c>
      <c r="S14" s="167" t="s">
        <v>233</v>
      </c>
      <c r="T14" s="167" t="s">
        <v>234</v>
      </c>
    </row>
    <row r="15" spans="1:41" x14ac:dyDescent="0.15">
      <c r="B15" s="171">
        <v>24002</v>
      </c>
      <c r="C15" s="170" t="s">
        <v>235</v>
      </c>
      <c r="D15" s="170" t="s">
        <v>225</v>
      </c>
      <c r="E15" s="170" t="s">
        <v>226</v>
      </c>
      <c r="F15" s="170">
        <v>2</v>
      </c>
      <c r="G15" s="258">
        <v>2.29</v>
      </c>
      <c r="H15" s="259">
        <f t="shared" si="1"/>
        <v>4.58</v>
      </c>
      <c r="I15" s="258">
        <v>2</v>
      </c>
      <c r="J15" s="259">
        <f t="shared" si="2"/>
        <v>0.58000000000000007</v>
      </c>
      <c r="M15" s="165">
        <v>24001</v>
      </c>
      <c r="N15" s="165">
        <v>13.58</v>
      </c>
      <c r="O15" s="165">
        <v>1.7799999999999994</v>
      </c>
      <c r="R15" s="171">
        <v>24001</v>
      </c>
      <c r="S15" s="237">
        <v>13.58</v>
      </c>
      <c r="T15" s="237">
        <v>1.7799999999999994</v>
      </c>
    </row>
    <row r="16" spans="1:41" x14ac:dyDescent="0.15">
      <c r="B16" s="171">
        <v>24003</v>
      </c>
      <c r="C16" s="170" t="s">
        <v>236</v>
      </c>
      <c r="D16" s="170" t="s">
        <v>225</v>
      </c>
      <c r="E16" s="170" t="s">
        <v>226</v>
      </c>
      <c r="F16" s="170">
        <v>2</v>
      </c>
      <c r="G16" s="260">
        <v>4.7</v>
      </c>
      <c r="H16" s="259">
        <f t="shared" si="1"/>
        <v>9.4</v>
      </c>
      <c r="I16" s="260">
        <v>4.0599999999999996</v>
      </c>
      <c r="J16" s="259">
        <f t="shared" si="2"/>
        <v>1.2800000000000011</v>
      </c>
      <c r="M16" s="165">
        <v>24002</v>
      </c>
      <c r="N16" s="165">
        <v>39.08</v>
      </c>
      <c r="O16" s="165">
        <v>4.4799999999999986</v>
      </c>
      <c r="R16" s="171">
        <v>24002</v>
      </c>
      <c r="S16" s="237">
        <v>39.08</v>
      </c>
      <c r="T16" s="237">
        <v>4.4799999999999986</v>
      </c>
    </row>
    <row r="17" spans="2:20" x14ac:dyDescent="0.15">
      <c r="B17" s="171">
        <v>24004</v>
      </c>
      <c r="C17" s="170" t="s">
        <v>237</v>
      </c>
      <c r="D17" s="170" t="s">
        <v>231</v>
      </c>
      <c r="E17" s="170" t="s">
        <v>226</v>
      </c>
      <c r="F17" s="170">
        <v>1</v>
      </c>
      <c r="G17" s="258">
        <v>6.25</v>
      </c>
      <c r="H17" s="259">
        <f t="shared" si="1"/>
        <v>6.25</v>
      </c>
      <c r="I17" s="258">
        <v>5.75</v>
      </c>
      <c r="J17" s="259">
        <f t="shared" si="2"/>
        <v>0.5</v>
      </c>
      <c r="M17" s="165">
        <v>24003</v>
      </c>
      <c r="N17" s="165">
        <v>9.18</v>
      </c>
      <c r="O17" s="165">
        <v>0.87999999999999901</v>
      </c>
      <c r="R17" s="171">
        <v>24003</v>
      </c>
      <c r="S17" s="237">
        <v>9.18</v>
      </c>
      <c r="T17" s="237">
        <v>0.87999999999999901</v>
      </c>
    </row>
    <row r="18" spans="2:20" x14ac:dyDescent="0.15">
      <c r="B18" s="171">
        <v>24004</v>
      </c>
      <c r="C18" s="170" t="s">
        <v>238</v>
      </c>
      <c r="D18" s="170" t="s">
        <v>239</v>
      </c>
      <c r="E18" s="170" t="s">
        <v>226</v>
      </c>
      <c r="F18" s="170">
        <v>1</v>
      </c>
      <c r="G18" s="258">
        <v>3</v>
      </c>
      <c r="H18" s="259">
        <f t="shared" si="1"/>
        <v>3</v>
      </c>
      <c r="I18" s="258">
        <v>2</v>
      </c>
      <c r="J18" s="259">
        <f t="shared" si="2"/>
        <v>1</v>
      </c>
      <c r="M18" s="165">
        <v>24004</v>
      </c>
      <c r="N18" s="165">
        <v>30.25</v>
      </c>
      <c r="O18" s="165">
        <v>3.2999999999999972</v>
      </c>
      <c r="R18" s="171">
        <v>24004</v>
      </c>
      <c r="S18" s="237">
        <v>30.25</v>
      </c>
      <c r="T18" s="237">
        <v>3.2999999999999972</v>
      </c>
    </row>
    <row r="19" spans="2:20" x14ac:dyDescent="0.15">
      <c r="B19" s="171">
        <v>24004</v>
      </c>
      <c r="C19" s="170" t="s">
        <v>232</v>
      </c>
      <c r="D19" s="170" t="s">
        <v>231</v>
      </c>
      <c r="E19" s="170" t="s">
        <v>226</v>
      </c>
      <c r="F19" s="170">
        <v>12</v>
      </c>
      <c r="G19" s="258">
        <v>1.75</v>
      </c>
      <c r="H19" s="259">
        <f t="shared" si="1"/>
        <v>21</v>
      </c>
      <c r="I19" s="258">
        <v>1.6</v>
      </c>
      <c r="J19" s="259">
        <f t="shared" si="2"/>
        <v>1.7999999999999972</v>
      </c>
      <c r="M19" s="165">
        <v>24005</v>
      </c>
      <c r="N19" s="165">
        <v>12</v>
      </c>
      <c r="O19" s="165">
        <v>1.5</v>
      </c>
      <c r="R19" s="171">
        <v>24005</v>
      </c>
      <c r="S19" s="237">
        <v>12</v>
      </c>
      <c r="T19" s="237">
        <v>1.5</v>
      </c>
    </row>
    <row r="20" spans="2:20" x14ac:dyDescent="0.15">
      <c r="B20" s="171">
        <v>24005</v>
      </c>
      <c r="C20" s="170" t="s">
        <v>230</v>
      </c>
      <c r="D20" s="170" t="s">
        <v>231</v>
      </c>
      <c r="E20" s="170" t="s">
        <v>226</v>
      </c>
      <c r="F20" s="170">
        <v>1</v>
      </c>
      <c r="G20" s="258">
        <v>12</v>
      </c>
      <c r="H20" s="259">
        <f t="shared" si="1"/>
        <v>12</v>
      </c>
      <c r="I20" s="258">
        <v>10.5</v>
      </c>
      <c r="J20" s="259">
        <f t="shared" si="2"/>
        <v>1.5</v>
      </c>
      <c r="M20" s="165">
        <v>24006</v>
      </c>
      <c r="N20" s="165">
        <v>4.59</v>
      </c>
      <c r="O20" s="165">
        <v>0.4399999999999995</v>
      </c>
      <c r="R20" s="171">
        <v>24006</v>
      </c>
      <c r="S20" s="237">
        <v>4.59</v>
      </c>
      <c r="T20" s="237">
        <v>0.4399999999999995</v>
      </c>
    </row>
    <row r="21" spans="2:20" x14ac:dyDescent="0.15">
      <c r="B21" s="171">
        <v>24006</v>
      </c>
      <c r="C21" s="170" t="s">
        <v>236</v>
      </c>
      <c r="D21" s="170" t="s">
        <v>225</v>
      </c>
      <c r="E21" s="170" t="s">
        <v>226</v>
      </c>
      <c r="F21" s="170">
        <v>1</v>
      </c>
      <c r="G21" s="260">
        <v>4.66</v>
      </c>
      <c r="H21" s="259">
        <f t="shared" si="1"/>
        <v>4.66</v>
      </c>
      <c r="I21" s="260">
        <v>4.1500000000000004</v>
      </c>
      <c r="J21" s="259">
        <f t="shared" si="2"/>
        <v>0.50999999999999979</v>
      </c>
      <c r="M21" s="165">
        <v>24007</v>
      </c>
      <c r="N21" s="165">
        <v>36</v>
      </c>
      <c r="O21" s="165">
        <v>5.3599999999999977</v>
      </c>
      <c r="R21" s="171">
        <v>24007</v>
      </c>
      <c r="S21" s="237">
        <v>36</v>
      </c>
      <c r="T21" s="237">
        <v>5.3599999999999977</v>
      </c>
    </row>
    <row r="22" spans="2:20" x14ac:dyDescent="0.15">
      <c r="B22" s="171">
        <v>24007</v>
      </c>
      <c r="C22" s="170" t="s">
        <v>240</v>
      </c>
      <c r="D22" s="170" t="s">
        <v>229</v>
      </c>
      <c r="E22" s="170" t="s">
        <v>226</v>
      </c>
      <c r="F22" s="170">
        <v>24</v>
      </c>
      <c r="G22" s="258">
        <v>0.75</v>
      </c>
      <c r="H22" s="259">
        <f t="shared" si="1"/>
        <v>18</v>
      </c>
      <c r="I22" s="258">
        <v>0.65</v>
      </c>
      <c r="J22" s="259">
        <f t="shared" si="2"/>
        <v>2.3999999999999986</v>
      </c>
      <c r="M22" s="165">
        <v>24008</v>
      </c>
      <c r="N22" s="165">
        <v>12</v>
      </c>
      <c r="O22" s="165">
        <v>0.95999999999999908</v>
      </c>
      <c r="R22" s="171">
        <v>24008</v>
      </c>
      <c r="S22" s="237">
        <v>12</v>
      </c>
      <c r="T22" s="237">
        <v>0.95999999999999908</v>
      </c>
    </row>
    <row r="23" spans="2:20" x14ac:dyDescent="0.15">
      <c r="B23" s="171">
        <v>24007</v>
      </c>
      <c r="C23" s="170" t="s">
        <v>238</v>
      </c>
      <c r="D23" s="170" t="s">
        <v>239</v>
      </c>
      <c r="E23" s="170" t="s">
        <v>226</v>
      </c>
      <c r="F23" s="170">
        <v>2</v>
      </c>
      <c r="G23" s="258">
        <v>3</v>
      </c>
      <c r="H23" s="259">
        <f t="shared" si="1"/>
        <v>6</v>
      </c>
      <c r="I23" s="258">
        <v>2</v>
      </c>
      <c r="J23" s="259">
        <f t="shared" si="2"/>
        <v>2</v>
      </c>
      <c r="M23" s="165">
        <v>24009</v>
      </c>
      <c r="N23" s="165">
        <v>10.5</v>
      </c>
      <c r="O23" s="165">
        <v>0.89999999999999858</v>
      </c>
      <c r="R23" s="171">
        <v>24009</v>
      </c>
      <c r="S23" s="237">
        <v>10.5</v>
      </c>
      <c r="T23" s="237">
        <v>0.89999999999999858</v>
      </c>
    </row>
    <row r="24" spans="2:20" x14ac:dyDescent="0.15">
      <c r="B24" s="171">
        <v>24007</v>
      </c>
      <c r="C24" s="170" t="s">
        <v>241</v>
      </c>
      <c r="D24" s="170" t="s">
        <v>229</v>
      </c>
      <c r="E24" s="170" t="s">
        <v>226</v>
      </c>
      <c r="F24" s="170">
        <v>12</v>
      </c>
      <c r="G24" s="258">
        <v>1</v>
      </c>
      <c r="H24" s="259">
        <f t="shared" si="1"/>
        <v>12</v>
      </c>
      <c r="I24" s="258">
        <v>0.92</v>
      </c>
      <c r="J24" s="259">
        <f t="shared" si="2"/>
        <v>0.95999999999999908</v>
      </c>
      <c r="M24" s="165">
        <v>24010</v>
      </c>
      <c r="N24" s="165">
        <v>9.16</v>
      </c>
      <c r="O24" s="165">
        <v>1.1600000000000001</v>
      </c>
      <c r="R24" s="171">
        <v>24010</v>
      </c>
      <c r="S24" s="237">
        <v>9.16</v>
      </c>
      <c r="T24" s="237">
        <v>1.1600000000000001</v>
      </c>
    </row>
    <row r="25" spans="2:20" x14ac:dyDescent="0.15">
      <c r="B25" s="171">
        <v>24008</v>
      </c>
      <c r="C25" s="170" t="s">
        <v>241</v>
      </c>
      <c r="D25" s="170" t="s">
        <v>229</v>
      </c>
      <c r="E25" s="170" t="s">
        <v>226</v>
      </c>
      <c r="F25" s="170">
        <v>12</v>
      </c>
      <c r="G25" s="258">
        <v>1</v>
      </c>
      <c r="H25" s="259">
        <f t="shared" si="1"/>
        <v>12</v>
      </c>
      <c r="I25" s="258">
        <v>0.92</v>
      </c>
      <c r="J25" s="259">
        <f t="shared" si="2"/>
        <v>0.95999999999999908</v>
      </c>
      <c r="M25" s="165">
        <v>24011</v>
      </c>
      <c r="N25" s="165">
        <v>119</v>
      </c>
      <c r="O25" s="165">
        <v>26.719999999999992</v>
      </c>
      <c r="R25" s="171">
        <v>24011</v>
      </c>
      <c r="S25" s="237">
        <v>119</v>
      </c>
      <c r="T25" s="237">
        <v>26.719999999999992</v>
      </c>
    </row>
    <row r="26" spans="2:20" x14ac:dyDescent="0.15">
      <c r="B26" s="171">
        <v>24009</v>
      </c>
      <c r="C26" s="170" t="s">
        <v>232</v>
      </c>
      <c r="D26" s="170" t="s">
        <v>231</v>
      </c>
      <c r="E26" s="170" t="s">
        <v>226</v>
      </c>
      <c r="F26" s="170">
        <v>6</v>
      </c>
      <c r="G26" s="258">
        <v>1.75</v>
      </c>
      <c r="H26" s="259">
        <f t="shared" si="1"/>
        <v>10.5</v>
      </c>
      <c r="I26" s="258">
        <v>1.6</v>
      </c>
      <c r="J26" s="259">
        <f t="shared" si="2"/>
        <v>0.89999999999999858</v>
      </c>
      <c r="M26" s="165">
        <v>24012</v>
      </c>
      <c r="N26" s="165">
        <v>42.04</v>
      </c>
      <c r="O26" s="165">
        <v>18.139999999999997</v>
      </c>
      <c r="R26" s="171">
        <v>24012</v>
      </c>
      <c r="S26" s="237">
        <v>42.04</v>
      </c>
      <c r="T26" s="237">
        <v>18.139999999999997</v>
      </c>
    </row>
    <row r="27" spans="2:20" x14ac:dyDescent="0.15">
      <c r="B27" s="171">
        <v>24010</v>
      </c>
      <c r="C27" s="170" t="s">
        <v>242</v>
      </c>
      <c r="D27" s="170" t="s">
        <v>225</v>
      </c>
      <c r="E27" s="170" t="s">
        <v>226</v>
      </c>
      <c r="F27" s="170">
        <v>4</v>
      </c>
      <c r="G27" s="258">
        <v>2.29</v>
      </c>
      <c r="H27" s="259">
        <f t="shared" si="1"/>
        <v>9.16</v>
      </c>
      <c r="I27" s="258">
        <v>2</v>
      </c>
      <c r="J27" s="259">
        <f t="shared" si="2"/>
        <v>1.1600000000000001</v>
      </c>
      <c r="M27" s="165">
        <v>24013</v>
      </c>
      <c r="N27" s="165">
        <v>50.29</v>
      </c>
      <c r="O27" s="165">
        <v>5.6899999999999951</v>
      </c>
      <c r="R27" s="171">
        <v>24013</v>
      </c>
      <c r="S27" s="237">
        <v>50.29</v>
      </c>
      <c r="T27" s="237">
        <v>5.6899999999999951</v>
      </c>
    </row>
    <row r="28" spans="2:20" x14ac:dyDescent="0.15">
      <c r="B28" s="171">
        <v>24011</v>
      </c>
      <c r="C28" s="170" t="s">
        <v>237</v>
      </c>
      <c r="D28" s="170" t="s">
        <v>231</v>
      </c>
      <c r="E28" s="170" t="s">
        <v>226</v>
      </c>
      <c r="F28" s="170">
        <v>2</v>
      </c>
      <c r="G28" s="258">
        <v>6.25</v>
      </c>
      <c r="H28" s="259">
        <f t="shared" si="1"/>
        <v>12.5</v>
      </c>
      <c r="I28" s="258">
        <v>0.9</v>
      </c>
      <c r="J28" s="259">
        <f t="shared" si="2"/>
        <v>10.7</v>
      </c>
      <c r="M28" s="165">
        <v>24014</v>
      </c>
      <c r="N28" s="165">
        <v>100.5</v>
      </c>
      <c r="O28" s="165">
        <v>13.299999999999994</v>
      </c>
      <c r="R28" s="171">
        <v>24014</v>
      </c>
      <c r="S28" s="237">
        <v>100.5</v>
      </c>
      <c r="T28" s="237">
        <v>13.299999999999994</v>
      </c>
    </row>
    <row r="29" spans="2:20" x14ac:dyDescent="0.15">
      <c r="B29" s="171">
        <v>24011</v>
      </c>
      <c r="C29" s="170" t="s">
        <v>232</v>
      </c>
      <c r="D29" s="170" t="s">
        <v>231</v>
      </c>
      <c r="E29" s="170" t="s">
        <v>226</v>
      </c>
      <c r="F29" s="170">
        <v>6</v>
      </c>
      <c r="G29" s="258">
        <v>1.75</v>
      </c>
      <c r="H29" s="259">
        <f t="shared" si="1"/>
        <v>10.5</v>
      </c>
      <c r="I29" s="258">
        <v>1.6</v>
      </c>
      <c r="J29" s="259">
        <f t="shared" si="2"/>
        <v>0.89999999999999858</v>
      </c>
      <c r="M29" s="165">
        <v>24015</v>
      </c>
      <c r="N29" s="165">
        <v>71.08</v>
      </c>
      <c r="O29" s="165">
        <v>16.379999999999995</v>
      </c>
      <c r="R29" s="171">
        <v>24015</v>
      </c>
      <c r="S29" s="237">
        <v>71.08</v>
      </c>
      <c r="T29" s="237">
        <v>16.379999999999995</v>
      </c>
    </row>
    <row r="30" spans="2:20" x14ac:dyDescent="0.15">
      <c r="B30" s="171">
        <v>24011</v>
      </c>
      <c r="C30" s="170" t="s">
        <v>241</v>
      </c>
      <c r="D30" s="170" t="s">
        <v>229</v>
      </c>
      <c r="E30" s="170" t="s">
        <v>226</v>
      </c>
      <c r="F30" s="170">
        <v>24</v>
      </c>
      <c r="G30" s="258">
        <v>1</v>
      </c>
      <c r="H30" s="259">
        <f t="shared" si="1"/>
        <v>24</v>
      </c>
      <c r="I30" s="258">
        <v>0.92</v>
      </c>
      <c r="J30" s="259">
        <f t="shared" si="2"/>
        <v>1.9199999999999982</v>
      </c>
      <c r="M30" s="165">
        <v>24016</v>
      </c>
      <c r="N30" s="165">
        <v>16.59</v>
      </c>
      <c r="O30" s="165">
        <v>1.3999999999999986</v>
      </c>
      <c r="R30" s="171">
        <v>24016</v>
      </c>
      <c r="S30" s="237">
        <v>16.59</v>
      </c>
      <c r="T30" s="237">
        <v>1.3999999999999986</v>
      </c>
    </row>
    <row r="31" spans="2:20" x14ac:dyDescent="0.15">
      <c r="B31" s="171">
        <v>24011</v>
      </c>
      <c r="C31" s="170" t="s">
        <v>240</v>
      </c>
      <c r="D31" s="170" t="s">
        <v>229</v>
      </c>
      <c r="E31" s="170" t="s">
        <v>226</v>
      </c>
      <c r="F31" s="170">
        <v>72</v>
      </c>
      <c r="G31" s="258">
        <v>0.75</v>
      </c>
      <c r="H31" s="259">
        <f t="shared" si="1"/>
        <v>54</v>
      </c>
      <c r="I31" s="258">
        <v>0.65</v>
      </c>
      <c r="J31" s="259">
        <f t="shared" si="2"/>
        <v>7.1999999999999957</v>
      </c>
      <c r="M31" s="165">
        <v>24017</v>
      </c>
      <c r="N31" s="165">
        <v>87</v>
      </c>
      <c r="O31" s="165">
        <v>9.4799999999999898</v>
      </c>
      <c r="R31" s="171">
        <v>24017</v>
      </c>
      <c r="S31" s="237">
        <v>87</v>
      </c>
      <c r="T31" s="237">
        <v>9.4799999999999898</v>
      </c>
    </row>
    <row r="32" spans="2:20" x14ac:dyDescent="0.15">
      <c r="B32" s="171">
        <v>24011</v>
      </c>
      <c r="C32" s="170" t="s">
        <v>238</v>
      </c>
      <c r="D32" s="170" t="s">
        <v>239</v>
      </c>
      <c r="E32" s="170" t="s">
        <v>226</v>
      </c>
      <c r="F32" s="170">
        <v>6</v>
      </c>
      <c r="G32" s="258">
        <v>3</v>
      </c>
      <c r="H32" s="259">
        <f t="shared" si="1"/>
        <v>18</v>
      </c>
      <c r="I32" s="258">
        <v>2</v>
      </c>
      <c r="J32" s="259">
        <f t="shared" si="2"/>
        <v>6</v>
      </c>
      <c r="M32" s="165">
        <v>24018</v>
      </c>
      <c r="N32" s="165">
        <v>2.29</v>
      </c>
      <c r="O32" s="165">
        <v>0.29000000000000004</v>
      </c>
      <c r="R32" s="171">
        <v>24018</v>
      </c>
      <c r="S32" s="237">
        <v>2.29</v>
      </c>
      <c r="T32" s="237">
        <v>0.29000000000000004</v>
      </c>
    </row>
    <row r="33" spans="2:20" x14ac:dyDescent="0.15">
      <c r="B33" s="171">
        <v>24012</v>
      </c>
      <c r="C33" s="170" t="s">
        <v>232</v>
      </c>
      <c r="D33" s="170" t="s">
        <v>231</v>
      </c>
      <c r="E33" s="170" t="s">
        <v>226</v>
      </c>
      <c r="F33" s="170">
        <v>12</v>
      </c>
      <c r="G33" s="258">
        <v>1.75</v>
      </c>
      <c r="H33" s="259">
        <f t="shared" si="1"/>
        <v>21</v>
      </c>
      <c r="I33" s="258">
        <v>1.6</v>
      </c>
      <c r="J33" s="259">
        <f t="shared" si="2"/>
        <v>1.7999999999999972</v>
      </c>
      <c r="M33" s="165">
        <v>24019</v>
      </c>
      <c r="N33" s="165">
        <v>6.25</v>
      </c>
      <c r="O33" s="165">
        <v>5.35</v>
      </c>
      <c r="R33" s="171">
        <v>24019</v>
      </c>
      <c r="S33" s="237">
        <v>6.25</v>
      </c>
      <c r="T33" s="237">
        <v>5.35</v>
      </c>
    </row>
    <row r="34" spans="2:20" x14ac:dyDescent="0.15">
      <c r="B34" s="171">
        <v>24012</v>
      </c>
      <c r="C34" s="170" t="s">
        <v>243</v>
      </c>
      <c r="D34" s="170" t="s">
        <v>225</v>
      </c>
      <c r="E34" s="170" t="s">
        <v>226</v>
      </c>
      <c r="F34" s="170">
        <v>1</v>
      </c>
      <c r="G34" s="258">
        <v>2.29</v>
      </c>
      <c r="H34" s="259">
        <f t="shared" si="1"/>
        <v>2.29</v>
      </c>
      <c r="I34" s="258">
        <v>2</v>
      </c>
      <c r="J34" s="259">
        <f t="shared" si="2"/>
        <v>0.29000000000000004</v>
      </c>
      <c r="M34" s="165">
        <v>24020</v>
      </c>
      <c r="N34" s="165">
        <v>10.5</v>
      </c>
      <c r="O34" s="165">
        <v>0.89999999999999858</v>
      </c>
      <c r="R34" s="171">
        <v>24020</v>
      </c>
      <c r="S34" s="237">
        <v>10.5</v>
      </c>
      <c r="T34" s="237">
        <v>0.89999999999999858</v>
      </c>
    </row>
    <row r="35" spans="2:20" x14ac:dyDescent="0.15">
      <c r="B35" s="171">
        <v>24012</v>
      </c>
      <c r="C35" s="170" t="s">
        <v>237</v>
      </c>
      <c r="D35" s="170" t="s">
        <v>231</v>
      </c>
      <c r="E35" s="170" t="s">
        <v>226</v>
      </c>
      <c r="F35" s="170">
        <v>3</v>
      </c>
      <c r="G35" s="258">
        <v>6.25</v>
      </c>
      <c r="H35" s="259">
        <f t="shared" si="1"/>
        <v>18.75</v>
      </c>
      <c r="I35" s="258">
        <v>0.9</v>
      </c>
      <c r="J35" s="259">
        <f t="shared" si="2"/>
        <v>16.05</v>
      </c>
      <c r="M35" s="165">
        <v>24021</v>
      </c>
      <c r="N35" s="165">
        <v>4.58</v>
      </c>
      <c r="O35" s="165">
        <v>0.58000000000000007</v>
      </c>
      <c r="R35" s="171">
        <v>24021</v>
      </c>
      <c r="S35" s="237">
        <v>4.58</v>
      </c>
      <c r="T35" s="237">
        <v>0.58000000000000007</v>
      </c>
    </row>
    <row r="36" spans="2:20" x14ac:dyDescent="0.15">
      <c r="B36" s="171">
        <v>24013</v>
      </c>
      <c r="C36" s="170" t="s">
        <v>232</v>
      </c>
      <c r="D36" s="170" t="s">
        <v>231</v>
      </c>
      <c r="E36" s="170" t="s">
        <v>226</v>
      </c>
      <c r="F36" s="170">
        <v>12</v>
      </c>
      <c r="G36" s="258">
        <v>1.75</v>
      </c>
      <c r="H36" s="259">
        <f t="shared" si="1"/>
        <v>21</v>
      </c>
      <c r="I36" s="258">
        <v>1.6</v>
      </c>
      <c r="J36" s="259">
        <f t="shared" si="2"/>
        <v>1.7999999999999972</v>
      </c>
      <c r="M36" s="165">
        <v>24022</v>
      </c>
      <c r="N36" s="165">
        <v>165</v>
      </c>
      <c r="O36" s="165">
        <v>19.159999999999997</v>
      </c>
      <c r="R36" s="171">
        <v>24022</v>
      </c>
      <c r="S36" s="237">
        <v>165</v>
      </c>
      <c r="T36" s="237">
        <v>19.159999999999997</v>
      </c>
    </row>
    <row r="37" spans="2:20" x14ac:dyDescent="0.15">
      <c r="B37" s="171">
        <v>24013</v>
      </c>
      <c r="C37" s="170" t="s">
        <v>242</v>
      </c>
      <c r="D37" s="170" t="s">
        <v>225</v>
      </c>
      <c r="E37" s="170" t="s">
        <v>226</v>
      </c>
      <c r="F37" s="170">
        <v>1</v>
      </c>
      <c r="G37" s="258">
        <v>2.29</v>
      </c>
      <c r="H37" s="259">
        <f t="shared" si="1"/>
        <v>2.29</v>
      </c>
      <c r="I37" s="258">
        <v>2</v>
      </c>
      <c r="J37" s="259">
        <f t="shared" si="2"/>
        <v>0.29000000000000004</v>
      </c>
      <c r="M37" s="165">
        <v>24023</v>
      </c>
      <c r="N37" s="165">
        <v>6.87</v>
      </c>
      <c r="O37" s="165">
        <v>0.87000000000000011</v>
      </c>
      <c r="R37" s="171">
        <v>24023</v>
      </c>
      <c r="S37" s="237">
        <v>6.87</v>
      </c>
      <c r="T37" s="237">
        <v>0.87000000000000011</v>
      </c>
    </row>
    <row r="38" spans="2:20" x14ac:dyDescent="0.15">
      <c r="B38" s="171">
        <v>24013</v>
      </c>
      <c r="C38" s="170" t="s">
        <v>228</v>
      </c>
      <c r="D38" s="170" t="s">
        <v>229</v>
      </c>
      <c r="E38" s="170" t="s">
        <v>226</v>
      </c>
      <c r="F38" s="170">
        <v>36</v>
      </c>
      <c r="G38" s="258">
        <v>0.75</v>
      </c>
      <c r="H38" s="259">
        <f t="shared" si="1"/>
        <v>27</v>
      </c>
      <c r="I38" s="258">
        <v>0.65</v>
      </c>
      <c r="J38" s="259">
        <f t="shared" si="2"/>
        <v>3.5999999999999979</v>
      </c>
      <c r="M38" s="165">
        <v>24024</v>
      </c>
      <c r="N38" s="165">
        <v>6.25</v>
      </c>
      <c r="O38" s="165">
        <v>5.35</v>
      </c>
      <c r="R38" s="171">
        <v>24024</v>
      </c>
      <c r="S38" s="237">
        <v>6.25</v>
      </c>
      <c r="T38" s="237">
        <v>5.35</v>
      </c>
    </row>
    <row r="39" spans="2:20" x14ac:dyDescent="0.15">
      <c r="B39" s="171">
        <v>24014</v>
      </c>
      <c r="C39" s="170" t="s">
        <v>232</v>
      </c>
      <c r="D39" s="170" t="s">
        <v>231</v>
      </c>
      <c r="E39" s="170" t="s">
        <v>226</v>
      </c>
      <c r="F39" s="170">
        <v>18</v>
      </c>
      <c r="G39" s="258">
        <v>1.75</v>
      </c>
      <c r="H39" s="259">
        <f t="shared" si="1"/>
        <v>31.5</v>
      </c>
      <c r="I39" s="258">
        <v>1.6</v>
      </c>
      <c r="J39" s="259">
        <f t="shared" si="2"/>
        <v>2.6999999999999993</v>
      </c>
      <c r="M39" s="165">
        <v>24025</v>
      </c>
      <c r="N39" s="165">
        <v>108.09</v>
      </c>
      <c r="O39" s="165">
        <v>13.539999999999997</v>
      </c>
      <c r="R39" s="171">
        <v>24025</v>
      </c>
      <c r="S39" s="237">
        <v>108.09</v>
      </c>
      <c r="T39" s="237">
        <v>13.539999999999997</v>
      </c>
    </row>
    <row r="40" spans="2:20" x14ac:dyDescent="0.15">
      <c r="B40" s="171">
        <v>24014</v>
      </c>
      <c r="C40" s="170" t="s">
        <v>228</v>
      </c>
      <c r="D40" s="170" t="s">
        <v>229</v>
      </c>
      <c r="E40" s="170" t="s">
        <v>226</v>
      </c>
      <c r="F40" s="170">
        <v>48</v>
      </c>
      <c r="G40" s="258">
        <v>0.75</v>
      </c>
      <c r="H40" s="259">
        <f t="shared" si="1"/>
        <v>36</v>
      </c>
      <c r="I40" s="258">
        <v>0.65</v>
      </c>
      <c r="J40" s="259">
        <f t="shared" si="2"/>
        <v>4.7999999999999972</v>
      </c>
      <c r="M40" s="165">
        <v>24026</v>
      </c>
      <c r="N40" s="165">
        <v>30</v>
      </c>
      <c r="O40" s="165">
        <v>3.4799999999999995</v>
      </c>
      <c r="R40" s="171">
        <v>24026</v>
      </c>
      <c r="S40" s="237">
        <v>30</v>
      </c>
      <c r="T40" s="237">
        <v>3.4799999999999995</v>
      </c>
    </row>
    <row r="41" spans="2:20" x14ac:dyDescent="0.15">
      <c r="B41" s="171">
        <v>24014</v>
      </c>
      <c r="C41" s="170" t="s">
        <v>238</v>
      </c>
      <c r="D41" s="170" t="s">
        <v>239</v>
      </c>
      <c r="E41" s="170" t="s">
        <v>226</v>
      </c>
      <c r="F41" s="170">
        <v>4</v>
      </c>
      <c r="G41" s="258">
        <v>3</v>
      </c>
      <c r="H41" s="259">
        <f t="shared" si="1"/>
        <v>12</v>
      </c>
      <c r="I41" s="258">
        <v>2</v>
      </c>
      <c r="J41" s="259">
        <f t="shared" si="2"/>
        <v>4</v>
      </c>
      <c r="M41" s="165" t="s">
        <v>244</v>
      </c>
      <c r="N41" s="165">
        <v>1002.6700000000002</v>
      </c>
      <c r="O41" s="165">
        <v>161.3899999999999</v>
      </c>
      <c r="R41" s="261" t="s">
        <v>244</v>
      </c>
      <c r="S41" s="262">
        <v>1002.6700000000002</v>
      </c>
      <c r="T41" s="262">
        <v>161.3899999999999</v>
      </c>
    </row>
    <row r="42" spans="2:20" x14ac:dyDescent="0.15">
      <c r="B42" s="171">
        <v>24014</v>
      </c>
      <c r="C42" s="170" t="s">
        <v>232</v>
      </c>
      <c r="D42" s="170" t="s">
        <v>231</v>
      </c>
      <c r="E42" s="170" t="s">
        <v>245</v>
      </c>
      <c r="F42" s="170">
        <v>12</v>
      </c>
      <c r="G42" s="258">
        <v>1.75</v>
      </c>
      <c r="H42" s="259">
        <f t="shared" si="1"/>
        <v>21</v>
      </c>
      <c r="I42" s="258">
        <v>1.6</v>
      </c>
      <c r="J42" s="259">
        <f t="shared" si="2"/>
        <v>1.7999999999999972</v>
      </c>
    </row>
    <row r="43" spans="2:20" x14ac:dyDescent="0.15">
      <c r="B43" s="171">
        <v>24015</v>
      </c>
      <c r="C43" s="170" t="s">
        <v>224</v>
      </c>
      <c r="D43" s="170" t="s">
        <v>225</v>
      </c>
      <c r="E43" s="170" t="s">
        <v>245</v>
      </c>
      <c r="F43" s="170">
        <v>2</v>
      </c>
      <c r="G43" s="258">
        <v>2.29</v>
      </c>
      <c r="H43" s="259">
        <f t="shared" si="1"/>
        <v>4.58</v>
      </c>
      <c r="I43" s="258">
        <v>2</v>
      </c>
      <c r="J43" s="259">
        <f t="shared" si="2"/>
        <v>0.58000000000000007</v>
      </c>
    </row>
    <row r="44" spans="2:20" x14ac:dyDescent="0.15">
      <c r="B44" s="171">
        <v>24015</v>
      </c>
      <c r="C44" s="170" t="s">
        <v>237</v>
      </c>
      <c r="D44" s="170" t="s">
        <v>231</v>
      </c>
      <c r="E44" s="170" t="s">
        <v>245</v>
      </c>
      <c r="F44" s="170">
        <v>2</v>
      </c>
      <c r="G44" s="258">
        <v>6.25</v>
      </c>
      <c r="H44" s="259">
        <f t="shared" si="1"/>
        <v>12.5</v>
      </c>
      <c r="I44" s="258">
        <v>0.9</v>
      </c>
      <c r="J44" s="259">
        <f t="shared" si="2"/>
        <v>10.7</v>
      </c>
    </row>
    <row r="45" spans="2:20" x14ac:dyDescent="0.15">
      <c r="B45" s="171">
        <v>24015</v>
      </c>
      <c r="C45" s="170" t="s">
        <v>230</v>
      </c>
      <c r="D45" s="170" t="s">
        <v>231</v>
      </c>
      <c r="E45" s="170" t="s">
        <v>245</v>
      </c>
      <c r="F45" s="170">
        <v>1</v>
      </c>
      <c r="G45" s="258">
        <v>12</v>
      </c>
      <c r="H45" s="259">
        <f t="shared" si="1"/>
        <v>12</v>
      </c>
      <c r="I45" s="258">
        <v>10.5</v>
      </c>
      <c r="J45" s="259">
        <f t="shared" si="2"/>
        <v>1.5</v>
      </c>
    </row>
    <row r="46" spans="2:20" x14ac:dyDescent="0.15">
      <c r="B46" s="171">
        <v>24015</v>
      </c>
      <c r="C46" s="170" t="s">
        <v>232</v>
      </c>
      <c r="D46" s="170" t="s">
        <v>231</v>
      </c>
      <c r="E46" s="170" t="s">
        <v>245</v>
      </c>
      <c r="F46" s="170">
        <v>24</v>
      </c>
      <c r="G46" s="258">
        <v>1.75</v>
      </c>
      <c r="H46" s="259">
        <f t="shared" si="1"/>
        <v>42</v>
      </c>
      <c r="I46" s="258">
        <v>1.6</v>
      </c>
      <c r="J46" s="259">
        <f t="shared" si="2"/>
        <v>3.5999999999999943</v>
      </c>
    </row>
    <row r="47" spans="2:20" x14ac:dyDescent="0.15">
      <c r="B47" s="171">
        <v>24016</v>
      </c>
      <c r="C47" s="170" t="s">
        <v>241</v>
      </c>
      <c r="D47" s="170" t="s">
        <v>229</v>
      </c>
      <c r="E47" s="170" t="s">
        <v>245</v>
      </c>
      <c r="F47" s="170">
        <v>12</v>
      </c>
      <c r="G47" s="258">
        <v>1</v>
      </c>
      <c r="H47" s="259">
        <f t="shared" si="1"/>
        <v>12</v>
      </c>
      <c r="I47" s="258">
        <v>0.92</v>
      </c>
      <c r="J47" s="259">
        <f t="shared" si="2"/>
        <v>0.95999999999999908</v>
      </c>
    </row>
    <row r="48" spans="2:20" x14ac:dyDescent="0.15">
      <c r="B48" s="171">
        <v>24016</v>
      </c>
      <c r="C48" s="170" t="s">
        <v>236</v>
      </c>
      <c r="D48" s="170" t="s">
        <v>225</v>
      </c>
      <c r="E48" s="170" t="s">
        <v>245</v>
      </c>
      <c r="F48" s="170">
        <v>1</v>
      </c>
      <c r="G48" s="260">
        <v>4.59</v>
      </c>
      <c r="H48" s="259">
        <f t="shared" si="1"/>
        <v>4.59</v>
      </c>
      <c r="I48" s="260">
        <v>4.16</v>
      </c>
      <c r="J48" s="259">
        <f t="shared" si="2"/>
        <v>0.42999999999999972</v>
      </c>
    </row>
    <row r="49" spans="2:10" x14ac:dyDescent="0.15">
      <c r="B49" s="171">
        <v>24017</v>
      </c>
      <c r="C49" s="170" t="s">
        <v>241</v>
      </c>
      <c r="D49" s="170" t="s">
        <v>229</v>
      </c>
      <c r="E49" s="170" t="s">
        <v>245</v>
      </c>
      <c r="F49" s="170">
        <v>36</v>
      </c>
      <c r="G49" s="258">
        <v>1</v>
      </c>
      <c r="H49" s="259">
        <f t="shared" si="1"/>
        <v>36</v>
      </c>
      <c r="I49" s="258">
        <v>0.92</v>
      </c>
      <c r="J49" s="259">
        <f t="shared" si="2"/>
        <v>2.8799999999999955</v>
      </c>
    </row>
    <row r="50" spans="2:10" x14ac:dyDescent="0.15">
      <c r="B50" s="171">
        <v>24017</v>
      </c>
      <c r="C50" s="170" t="s">
        <v>238</v>
      </c>
      <c r="D50" s="170" t="s">
        <v>239</v>
      </c>
      <c r="E50" s="170" t="s">
        <v>245</v>
      </c>
      <c r="F50" s="170">
        <v>3</v>
      </c>
      <c r="G50" s="258">
        <v>3</v>
      </c>
      <c r="H50" s="259">
        <f t="shared" si="1"/>
        <v>9</v>
      </c>
      <c r="I50" s="258">
        <v>2</v>
      </c>
      <c r="J50" s="259">
        <f t="shared" si="2"/>
        <v>3</v>
      </c>
    </row>
    <row r="51" spans="2:10" x14ac:dyDescent="0.15">
      <c r="B51" s="171">
        <v>24017</v>
      </c>
      <c r="C51" s="170" t="s">
        <v>232</v>
      </c>
      <c r="D51" s="170" t="s">
        <v>231</v>
      </c>
      <c r="E51" s="170" t="s">
        <v>245</v>
      </c>
      <c r="F51" s="170">
        <v>24</v>
      </c>
      <c r="G51" s="258">
        <v>1.75</v>
      </c>
      <c r="H51" s="259">
        <f t="shared" si="1"/>
        <v>42</v>
      </c>
      <c r="I51" s="258">
        <v>1.6</v>
      </c>
      <c r="J51" s="259">
        <f t="shared" si="2"/>
        <v>3.5999999999999943</v>
      </c>
    </row>
    <row r="52" spans="2:10" x14ac:dyDescent="0.15">
      <c r="B52" s="171">
        <v>24018</v>
      </c>
      <c r="C52" s="170" t="s">
        <v>224</v>
      </c>
      <c r="D52" s="170" t="s">
        <v>225</v>
      </c>
      <c r="E52" s="170" t="s">
        <v>245</v>
      </c>
      <c r="F52" s="170">
        <v>1</v>
      </c>
      <c r="G52" s="258">
        <v>2.29</v>
      </c>
      <c r="H52" s="259">
        <f t="shared" si="1"/>
        <v>2.29</v>
      </c>
      <c r="I52" s="258">
        <v>2</v>
      </c>
      <c r="J52" s="259">
        <f t="shared" si="2"/>
        <v>0.29000000000000004</v>
      </c>
    </row>
    <row r="53" spans="2:10" x14ac:dyDescent="0.15">
      <c r="B53" s="171">
        <v>24019</v>
      </c>
      <c r="C53" s="170" t="s">
        <v>237</v>
      </c>
      <c r="D53" s="170" t="s">
        <v>231</v>
      </c>
      <c r="E53" s="170" t="s">
        <v>245</v>
      </c>
      <c r="F53" s="170">
        <v>1</v>
      </c>
      <c r="G53" s="258">
        <v>6.25</v>
      </c>
      <c r="H53" s="259">
        <f t="shared" si="1"/>
        <v>6.25</v>
      </c>
      <c r="I53" s="258">
        <v>0.9</v>
      </c>
      <c r="J53" s="259">
        <f t="shared" si="2"/>
        <v>5.35</v>
      </c>
    </row>
    <row r="54" spans="2:10" x14ac:dyDescent="0.15">
      <c r="B54" s="171">
        <v>24020</v>
      </c>
      <c r="C54" s="170" t="s">
        <v>232</v>
      </c>
      <c r="D54" s="170" t="s">
        <v>231</v>
      </c>
      <c r="E54" s="170" t="s">
        <v>246</v>
      </c>
      <c r="F54" s="170">
        <v>6</v>
      </c>
      <c r="G54" s="258">
        <v>1.75</v>
      </c>
      <c r="H54" s="259">
        <f t="shared" si="1"/>
        <v>10.5</v>
      </c>
      <c r="I54" s="258">
        <v>1.6</v>
      </c>
      <c r="J54" s="259">
        <f t="shared" si="2"/>
        <v>0.89999999999999858</v>
      </c>
    </row>
    <row r="55" spans="2:10" x14ac:dyDescent="0.15">
      <c r="B55" s="171">
        <v>24021</v>
      </c>
      <c r="C55" s="170" t="s">
        <v>242</v>
      </c>
      <c r="D55" s="170" t="s">
        <v>225</v>
      </c>
      <c r="E55" s="170" t="s">
        <v>246</v>
      </c>
      <c r="F55" s="170">
        <v>2</v>
      </c>
      <c r="G55" s="258">
        <v>2.29</v>
      </c>
      <c r="H55" s="259">
        <f t="shared" si="1"/>
        <v>4.58</v>
      </c>
      <c r="I55" s="258">
        <v>2</v>
      </c>
      <c r="J55" s="259">
        <f t="shared" si="2"/>
        <v>0.58000000000000007</v>
      </c>
    </row>
    <row r="56" spans="2:10" x14ac:dyDescent="0.15">
      <c r="B56" s="171">
        <v>24022</v>
      </c>
      <c r="C56" s="170" t="s">
        <v>240</v>
      </c>
      <c r="D56" s="170" t="s">
        <v>229</v>
      </c>
      <c r="E56" s="170" t="s">
        <v>246</v>
      </c>
      <c r="F56" s="170">
        <v>12</v>
      </c>
      <c r="G56" s="258">
        <v>0.75</v>
      </c>
      <c r="H56" s="259">
        <f t="shared" si="1"/>
        <v>9</v>
      </c>
      <c r="I56" s="258">
        <v>0.65</v>
      </c>
      <c r="J56" s="259">
        <f t="shared" si="2"/>
        <v>1.1999999999999993</v>
      </c>
    </row>
    <row r="57" spans="2:10" x14ac:dyDescent="0.15">
      <c r="B57" s="171">
        <v>24022</v>
      </c>
      <c r="C57" s="170" t="s">
        <v>230</v>
      </c>
      <c r="D57" s="170" t="s">
        <v>231</v>
      </c>
      <c r="E57" s="170" t="s">
        <v>246</v>
      </c>
      <c r="F57" s="170">
        <v>2</v>
      </c>
      <c r="G57" s="258">
        <v>12</v>
      </c>
      <c r="H57" s="259">
        <f t="shared" si="1"/>
        <v>24</v>
      </c>
      <c r="I57" s="258">
        <v>10.5</v>
      </c>
      <c r="J57" s="259">
        <f t="shared" si="2"/>
        <v>3</v>
      </c>
    </row>
    <row r="58" spans="2:10" x14ac:dyDescent="0.15">
      <c r="B58" s="171">
        <v>24022</v>
      </c>
      <c r="C58" s="170" t="s">
        <v>241</v>
      </c>
      <c r="D58" s="170" t="s">
        <v>229</v>
      </c>
      <c r="E58" s="170" t="s">
        <v>246</v>
      </c>
      <c r="F58" s="170">
        <v>12</v>
      </c>
      <c r="G58" s="258">
        <v>1</v>
      </c>
      <c r="H58" s="259">
        <f t="shared" si="1"/>
        <v>12</v>
      </c>
      <c r="I58" s="258">
        <v>0.92</v>
      </c>
      <c r="J58" s="259">
        <f t="shared" si="2"/>
        <v>0.95999999999999908</v>
      </c>
    </row>
    <row r="59" spans="2:10" x14ac:dyDescent="0.15">
      <c r="B59" s="171">
        <v>24022</v>
      </c>
      <c r="C59" s="170" t="s">
        <v>232</v>
      </c>
      <c r="D59" s="170" t="s">
        <v>231</v>
      </c>
      <c r="E59" s="170" t="s">
        <v>246</v>
      </c>
      <c r="F59" s="170">
        <v>60</v>
      </c>
      <c r="G59" s="258">
        <v>1.75</v>
      </c>
      <c r="H59" s="259">
        <f t="shared" si="1"/>
        <v>105</v>
      </c>
      <c r="I59" s="258">
        <v>1.6</v>
      </c>
      <c r="J59" s="259">
        <f t="shared" si="2"/>
        <v>9</v>
      </c>
    </row>
    <row r="60" spans="2:10" x14ac:dyDescent="0.15">
      <c r="B60" s="171">
        <v>24022</v>
      </c>
      <c r="C60" s="170" t="s">
        <v>238</v>
      </c>
      <c r="D60" s="170" t="s">
        <v>239</v>
      </c>
      <c r="E60" s="170" t="s">
        <v>246</v>
      </c>
      <c r="F60" s="170">
        <v>5</v>
      </c>
      <c r="G60" s="258">
        <v>3</v>
      </c>
      <c r="H60" s="259">
        <f t="shared" si="1"/>
        <v>15</v>
      </c>
      <c r="I60" s="258">
        <v>2</v>
      </c>
      <c r="J60" s="259">
        <f t="shared" si="2"/>
        <v>5</v>
      </c>
    </row>
    <row r="61" spans="2:10" x14ac:dyDescent="0.15">
      <c r="B61" s="171">
        <v>24023</v>
      </c>
      <c r="C61" s="170" t="s">
        <v>243</v>
      </c>
      <c r="D61" s="170" t="s">
        <v>225</v>
      </c>
      <c r="E61" s="170" t="s">
        <v>246</v>
      </c>
      <c r="F61" s="170">
        <v>3</v>
      </c>
      <c r="G61" s="258">
        <v>2.29</v>
      </c>
      <c r="H61" s="259">
        <f t="shared" si="1"/>
        <v>6.87</v>
      </c>
      <c r="I61" s="258">
        <v>2</v>
      </c>
      <c r="J61" s="259">
        <f t="shared" si="2"/>
        <v>0.87000000000000011</v>
      </c>
    </row>
    <row r="62" spans="2:10" x14ac:dyDescent="0.15">
      <c r="B62" s="171">
        <v>24024</v>
      </c>
      <c r="C62" s="170" t="s">
        <v>237</v>
      </c>
      <c r="D62" s="170" t="s">
        <v>231</v>
      </c>
      <c r="E62" s="170" t="s">
        <v>246</v>
      </c>
      <c r="F62" s="170">
        <v>1</v>
      </c>
      <c r="G62" s="258">
        <v>6.25</v>
      </c>
      <c r="H62" s="259">
        <f t="shared" si="1"/>
        <v>6.25</v>
      </c>
      <c r="I62" s="258">
        <v>0.9</v>
      </c>
      <c r="J62" s="259">
        <f t="shared" si="2"/>
        <v>5.35</v>
      </c>
    </row>
    <row r="63" spans="2:10" x14ac:dyDescent="0.15">
      <c r="B63" s="171">
        <v>24025</v>
      </c>
      <c r="C63" s="170" t="s">
        <v>232</v>
      </c>
      <c r="D63" s="170" t="s">
        <v>231</v>
      </c>
      <c r="E63" s="170" t="s">
        <v>246</v>
      </c>
      <c r="F63" s="170">
        <v>18</v>
      </c>
      <c r="G63" s="258">
        <v>1.75</v>
      </c>
      <c r="H63" s="259">
        <f t="shared" si="1"/>
        <v>31.5</v>
      </c>
      <c r="I63" s="258">
        <v>1.6</v>
      </c>
      <c r="J63" s="259">
        <f t="shared" si="2"/>
        <v>2.6999999999999993</v>
      </c>
    </row>
    <row r="64" spans="2:10" x14ac:dyDescent="0.15">
      <c r="B64" s="171">
        <v>24025</v>
      </c>
      <c r="C64" s="170" t="s">
        <v>230</v>
      </c>
      <c r="D64" s="170" t="s">
        <v>231</v>
      </c>
      <c r="E64" s="170" t="s">
        <v>246</v>
      </c>
      <c r="F64" s="170">
        <v>4</v>
      </c>
      <c r="G64" s="258">
        <v>12</v>
      </c>
      <c r="H64" s="259">
        <f t="shared" si="1"/>
        <v>48</v>
      </c>
      <c r="I64" s="258">
        <v>10.5</v>
      </c>
      <c r="J64" s="259">
        <f t="shared" si="2"/>
        <v>6</v>
      </c>
    </row>
    <row r="65" spans="2:10" x14ac:dyDescent="0.15">
      <c r="B65" s="171">
        <v>24025</v>
      </c>
      <c r="C65" s="170" t="s">
        <v>236</v>
      </c>
      <c r="D65" s="170" t="s">
        <v>225</v>
      </c>
      <c r="E65" s="170" t="s">
        <v>246</v>
      </c>
      <c r="F65" s="170">
        <v>1</v>
      </c>
      <c r="G65" s="260">
        <v>4.5199999999999996</v>
      </c>
      <c r="H65" s="259">
        <f t="shared" si="1"/>
        <v>4.5199999999999996</v>
      </c>
      <c r="I65" s="260">
        <v>4.05</v>
      </c>
      <c r="J65" s="259">
        <f t="shared" si="2"/>
        <v>0.46999999999999975</v>
      </c>
    </row>
    <row r="66" spans="2:10" x14ac:dyDescent="0.15">
      <c r="B66" s="171">
        <v>24025</v>
      </c>
      <c r="C66" s="170" t="s">
        <v>240</v>
      </c>
      <c r="D66" s="170" t="s">
        <v>229</v>
      </c>
      <c r="E66" s="170" t="s">
        <v>246</v>
      </c>
      <c r="F66" s="170">
        <v>24</v>
      </c>
      <c r="G66" s="258">
        <v>0.75</v>
      </c>
      <c r="H66" s="259">
        <f t="shared" si="1"/>
        <v>18</v>
      </c>
      <c r="I66" s="258">
        <v>0.65</v>
      </c>
      <c r="J66" s="259">
        <f t="shared" si="2"/>
        <v>2.3999999999999986</v>
      </c>
    </row>
    <row r="67" spans="2:10" x14ac:dyDescent="0.15">
      <c r="B67" s="171">
        <v>24025</v>
      </c>
      <c r="C67" s="170" t="s">
        <v>238</v>
      </c>
      <c r="D67" s="170" t="s">
        <v>239</v>
      </c>
      <c r="E67" s="170" t="s">
        <v>246</v>
      </c>
      <c r="F67" s="170">
        <v>2</v>
      </c>
      <c r="G67" s="258">
        <v>3</v>
      </c>
      <c r="H67" s="259">
        <f t="shared" si="1"/>
        <v>6</v>
      </c>
      <c r="I67" s="258">
        <v>2</v>
      </c>
      <c r="J67" s="259">
        <f t="shared" si="2"/>
        <v>2</v>
      </c>
    </row>
    <row r="68" spans="2:10" x14ac:dyDescent="0.15">
      <c r="B68" s="171">
        <v>24026</v>
      </c>
      <c r="C68" s="170" t="s">
        <v>230</v>
      </c>
      <c r="D68" s="170" t="s">
        <v>231</v>
      </c>
      <c r="E68" s="170" t="s">
        <v>246</v>
      </c>
      <c r="F68" s="170">
        <v>2</v>
      </c>
      <c r="G68" s="258">
        <v>12</v>
      </c>
      <c r="H68" s="259">
        <f t="shared" si="1"/>
        <v>24</v>
      </c>
      <c r="I68" s="258">
        <v>10.5</v>
      </c>
      <c r="J68" s="259">
        <f t="shared" si="2"/>
        <v>3</v>
      </c>
    </row>
    <row r="69" spans="2:10" x14ac:dyDescent="0.15">
      <c r="B69" s="171">
        <v>24026</v>
      </c>
      <c r="C69" s="170" t="s">
        <v>241</v>
      </c>
      <c r="D69" s="170" t="s">
        <v>229</v>
      </c>
      <c r="E69" s="170" t="s">
        <v>246</v>
      </c>
      <c r="F69" s="170">
        <v>6</v>
      </c>
      <c r="G69" s="258">
        <v>1</v>
      </c>
      <c r="H69" s="259">
        <f t="shared" si="1"/>
        <v>6</v>
      </c>
      <c r="I69" s="258">
        <v>0.92</v>
      </c>
      <c r="J69" s="259">
        <f t="shared" si="2"/>
        <v>0.47999999999999954</v>
      </c>
    </row>
  </sheetData>
  <mergeCells count="2">
    <mergeCell ref="B4:H4"/>
    <mergeCell ref="B5:H5"/>
  </mergeCells>
  <conditionalFormatting sqref="A1:A2">
    <cfRule type="expression" dxfId="58" priority="8">
      <formula>$A$2/$B$2&gt;=0.076</formula>
    </cfRule>
  </conditionalFormatting>
  <conditionalFormatting sqref="B1:B2">
    <cfRule type="expression" dxfId="57" priority="9">
      <formula>$A$2/$B$2&gt;=0.153</formula>
    </cfRule>
  </conditionalFormatting>
  <conditionalFormatting sqref="C1:C2">
    <cfRule type="expression" dxfId="56" priority="10">
      <formula>$A$2/$B$2&gt;=0.23</formula>
    </cfRule>
  </conditionalFormatting>
  <conditionalFormatting sqref="D1:D2">
    <cfRule type="expression" dxfId="55" priority="11">
      <formula>$A$2/$B$2&gt;=0.307</formula>
    </cfRule>
  </conditionalFormatting>
  <conditionalFormatting sqref="E1:E2">
    <cfRule type="expression" dxfId="54" priority="12">
      <formula>$A$2/$B$2&gt;=0.384</formula>
    </cfRule>
  </conditionalFormatting>
  <conditionalFormatting sqref="F1:F2">
    <cfRule type="expression" dxfId="53" priority="13">
      <formula>$A$2/$B$2&gt;=0.461</formula>
    </cfRule>
  </conditionalFormatting>
  <conditionalFormatting sqref="G1:G2">
    <cfRule type="expression" dxfId="52" priority="14">
      <formula>$A$2/$B$2&gt;=0.538</formula>
    </cfRule>
  </conditionalFormatting>
  <conditionalFormatting sqref="H1:H2">
    <cfRule type="expression" dxfId="51" priority="15">
      <formula>$A$2/$B$2&gt;=0.615</formula>
    </cfRule>
  </conditionalFormatting>
  <conditionalFormatting sqref="I1:P2">
    <cfRule type="expression" dxfId="50" priority="16">
      <formula>$A$2/$B$2&gt;=0.692</formula>
    </cfRule>
  </conditionalFormatting>
  <conditionalFormatting sqref="X1:AF1 X2:AO2 AH1:AK1 AM1:AO1">
    <cfRule type="expression" dxfId="49" priority="17">
      <formula>$A$2/$B$2&gt;=1</formula>
    </cfRule>
  </conditionalFormatting>
  <conditionalFormatting sqref="O1">
    <cfRule type="expression" dxfId="48" priority="7">
      <formula>$A$2/$B$2&gt;=0.846</formula>
    </cfRule>
  </conditionalFormatting>
  <conditionalFormatting sqref="AG1">
    <cfRule type="expression" dxfId="47" priority="6">
      <formula>$A$2/$B$2&gt;=0.846</formula>
    </cfRule>
  </conditionalFormatting>
  <conditionalFormatting sqref="AL1">
    <cfRule type="expression" dxfId="46" priority="5">
      <formula>$A$2/$B$2&gt;=0.846</formula>
    </cfRule>
  </conditionalFormatting>
  <conditionalFormatting sqref="L1">
    <cfRule type="expression" dxfId="45" priority="4">
      <formula>$A$2/$B$2&gt;=0.846</formula>
    </cfRule>
  </conditionalFormatting>
  <conditionalFormatting sqref="Q1:R2">
    <cfRule type="expression" dxfId="44" priority="3">
      <formula>$A$2/$B$2&gt;=0.846</formula>
    </cfRule>
  </conditionalFormatting>
  <conditionalFormatting sqref="P1">
    <cfRule type="expression" dxfId="43" priority="2">
      <formula>$P$1&lt;&gt;""</formula>
    </cfRule>
  </conditionalFormatting>
  <conditionalFormatting sqref="A1:O2 X1:AO2 P2:R2 Q1:R1">
    <cfRule type="expression" dxfId="42" priority="1">
      <formula>$P$1="Feedback OFF"</formula>
    </cfRule>
  </conditionalFormatting>
  <dataValidations count="1">
    <dataValidation type="list" allowBlank="1" showInputMessage="1" showErrorMessage="1" sqref="P1" xr:uid="{24DBB8B5-7BD1-904C-BEB8-2D5D9571E7BA}">
      <formula1>"Feedback ON, Taunting ON, Feedback OFF"</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510AD-F648-1840-815B-CB8F8EEEBEEA}">
  <sheetPr>
    <tabColor rgb="FF4FADEA"/>
  </sheetPr>
  <dimension ref="B1:H54"/>
  <sheetViews>
    <sheetView zoomScale="145" zoomScaleNormal="145" workbookViewId="0">
      <selection activeCell="I18" sqref="I18"/>
    </sheetView>
  </sheetViews>
  <sheetFormatPr baseColWidth="10" defaultColWidth="8.83203125" defaultRowHeight="9" x14ac:dyDescent="0.15"/>
  <cols>
    <col min="1" max="1" width="1.1640625" style="176" customWidth="1"/>
    <col min="2" max="2" width="30.5" style="176" customWidth="1"/>
    <col min="3" max="3" width="19.33203125" style="176" bestFit="1" customWidth="1"/>
    <col min="4" max="4" width="19.33203125" style="176" customWidth="1"/>
    <col min="5" max="5" width="21.6640625" style="176" bestFit="1" customWidth="1"/>
    <col min="6" max="6" width="15.5" style="176" customWidth="1"/>
    <col min="7" max="7" width="15.83203125" style="176" customWidth="1"/>
    <col min="8" max="8" width="19.6640625" style="176" customWidth="1"/>
    <col min="9" max="16384" width="8.83203125" style="176"/>
  </cols>
  <sheetData>
    <row r="1" spans="2:8" s="195" customFormat="1" x14ac:dyDescent="0.15"/>
    <row r="2" spans="2:8" s="195" customFormat="1" x14ac:dyDescent="0.15"/>
    <row r="3" spans="2:8" s="176" customFormat="1" ht="7" customHeight="1" x14ac:dyDescent="0.15"/>
    <row r="4" spans="2:8" s="176" customFormat="1" x14ac:dyDescent="0.15">
      <c r="B4" s="257">
        <v>0</v>
      </c>
      <c r="C4" s="257"/>
      <c r="D4" s="257"/>
      <c r="E4" s="257"/>
      <c r="F4" s="257"/>
      <c r="G4" s="257"/>
      <c r="H4" s="257"/>
    </row>
    <row r="5" spans="2:8" s="176" customFormat="1" x14ac:dyDescent="0.15">
      <c r="B5" s="255">
        <v>0</v>
      </c>
      <c r="C5" s="255"/>
      <c r="D5" s="255"/>
      <c r="E5" s="255"/>
      <c r="F5" s="255"/>
      <c r="G5" s="255"/>
      <c r="H5" s="255"/>
    </row>
    <row r="6" spans="2:8" s="176" customFormat="1" x14ac:dyDescent="0.15">
      <c r="B6" s="256">
        <v>0</v>
      </c>
      <c r="C6" s="256"/>
      <c r="D6" s="256"/>
      <c r="E6" s="256"/>
      <c r="F6" s="256"/>
      <c r="G6" s="256"/>
      <c r="H6" s="256"/>
    </row>
    <row r="7" spans="2:8" s="176" customFormat="1" x14ac:dyDescent="0.15">
      <c r="B7" s="256"/>
      <c r="C7" s="256"/>
      <c r="D7" s="256"/>
      <c r="E7" s="256"/>
      <c r="F7" s="256"/>
      <c r="G7" s="256"/>
      <c r="H7" s="256"/>
    </row>
    <row r="8" spans="2:8" s="176" customFormat="1" x14ac:dyDescent="0.15">
      <c r="B8" s="274">
        <v>0</v>
      </c>
      <c r="C8" s="256"/>
      <c r="D8" s="256"/>
      <c r="E8" s="256"/>
      <c r="F8" s="256"/>
      <c r="G8" s="256"/>
      <c r="H8" s="256"/>
    </row>
    <row r="9" spans="2:8" s="176" customFormat="1" x14ac:dyDescent="0.15">
      <c r="B9" s="269">
        <v>0</v>
      </c>
      <c r="C9" s="269"/>
      <c r="D9" s="269"/>
      <c r="E9" s="269"/>
      <c r="F9" s="269"/>
      <c r="G9" s="269"/>
      <c r="H9" s="269"/>
    </row>
    <row r="10" spans="2:8" s="176" customFormat="1" x14ac:dyDescent="0.15">
      <c r="B10" s="270">
        <v>0</v>
      </c>
      <c r="C10" s="270"/>
      <c r="D10" s="270"/>
      <c r="E10" s="270"/>
      <c r="F10" s="270"/>
      <c r="G10" s="270"/>
      <c r="H10" s="270"/>
    </row>
    <row r="11" spans="2:8" s="176" customFormat="1" x14ac:dyDescent="0.15">
      <c r="B11" s="269">
        <v>0</v>
      </c>
      <c r="C11" s="269"/>
      <c r="D11" s="269"/>
      <c r="E11" s="269"/>
      <c r="F11" s="269"/>
      <c r="G11" s="269"/>
      <c r="H11" s="269"/>
    </row>
    <row r="12" spans="2:8" s="176" customFormat="1" x14ac:dyDescent="0.15">
      <c r="B12" s="275">
        <v>0</v>
      </c>
      <c r="C12" s="256"/>
      <c r="D12" s="256"/>
      <c r="E12" s="256"/>
      <c r="F12" s="256"/>
      <c r="G12" s="256"/>
      <c r="H12" s="256"/>
    </row>
    <row r="13" spans="2:8" s="176" customFormat="1" x14ac:dyDescent="0.15">
      <c r="B13" s="275">
        <v>0</v>
      </c>
      <c r="C13" s="256"/>
      <c r="D13" s="256"/>
      <c r="E13" s="256"/>
      <c r="F13" s="256"/>
      <c r="G13" s="256"/>
      <c r="H13" s="256"/>
    </row>
    <row r="14" spans="2:8" s="176" customFormat="1" x14ac:dyDescent="0.15"/>
    <row r="15" spans="2:8" s="176" customFormat="1" x14ac:dyDescent="0.15"/>
    <row r="16" spans="2:8" s="176" customFormat="1" x14ac:dyDescent="0.15">
      <c r="B16" s="277">
        <v>0</v>
      </c>
      <c r="C16" s="271">
        <v>0</v>
      </c>
      <c r="D16" s="271"/>
      <c r="E16" s="272"/>
      <c r="F16" s="272"/>
      <c r="G16" s="272"/>
      <c r="H16" s="272"/>
    </row>
    <row r="17" spans="2:8" s="176" customFormat="1" x14ac:dyDescent="0.15">
      <c r="B17" s="277">
        <v>0</v>
      </c>
      <c r="C17" s="273">
        <v>0</v>
      </c>
      <c r="D17" s="273"/>
      <c r="E17" s="272"/>
      <c r="F17" s="272"/>
      <c r="G17" s="272"/>
      <c r="H17" s="272"/>
    </row>
    <row r="18" spans="2:8" s="176" customFormat="1" x14ac:dyDescent="0.15">
      <c r="D18" s="272"/>
      <c r="E18" s="272"/>
      <c r="F18" s="272"/>
      <c r="G18" s="272"/>
    </row>
    <row r="19" spans="2:8" s="176" customFormat="1" x14ac:dyDescent="0.15">
      <c r="B19" s="277">
        <v>0</v>
      </c>
      <c r="C19" s="193">
        <v>1</v>
      </c>
      <c r="D19" s="272"/>
      <c r="E19" s="272"/>
      <c r="F19" s="272"/>
      <c r="G19" s="272"/>
    </row>
    <row r="20" spans="2:8" s="176" customFormat="1" x14ac:dyDescent="0.15">
      <c r="D20" s="272"/>
      <c r="E20" s="272">
        <v>0</v>
      </c>
      <c r="F20" s="272"/>
      <c r="G20" s="272"/>
    </row>
    <row r="21" spans="2:8" s="176" customFormat="1" x14ac:dyDescent="0.15">
      <c r="D21" s="272"/>
      <c r="F21" s="272"/>
      <c r="G21" s="272"/>
    </row>
    <row r="22" spans="2:8" s="176" customFormat="1" x14ac:dyDescent="0.15">
      <c r="B22" s="272"/>
      <c r="C22" s="272"/>
      <c r="D22" s="272"/>
      <c r="E22" s="272"/>
      <c r="F22" s="272"/>
      <c r="G22" s="272"/>
    </row>
    <row r="23" spans="2:8" s="176" customFormat="1" x14ac:dyDescent="0.15">
      <c r="B23" s="277">
        <v>0</v>
      </c>
      <c r="C23" s="276">
        <v>0</v>
      </c>
      <c r="D23" s="276">
        <v>0</v>
      </c>
      <c r="E23" s="276">
        <v>0</v>
      </c>
      <c r="F23" s="276">
        <v>0</v>
      </c>
      <c r="G23" s="276">
        <v>0</v>
      </c>
    </row>
    <row r="24" spans="2:8" s="176" customFormat="1" x14ac:dyDescent="0.15">
      <c r="B24" s="278">
        <v>0</v>
      </c>
      <c r="C24" s="279">
        <v>0</v>
      </c>
      <c r="D24" s="278">
        <v>0</v>
      </c>
      <c r="E24" s="279">
        <v>1</v>
      </c>
      <c r="F24" s="279">
        <v>1</v>
      </c>
      <c r="G24" s="280">
        <v>1</v>
      </c>
    </row>
    <row r="25" spans="2:8" s="176" customFormat="1" x14ac:dyDescent="0.15">
      <c r="B25" s="278">
        <v>0</v>
      </c>
      <c r="C25" s="279">
        <v>0</v>
      </c>
      <c r="D25" s="278">
        <v>0</v>
      </c>
      <c r="E25" s="279">
        <v>1</v>
      </c>
      <c r="F25" s="279">
        <v>1</v>
      </c>
      <c r="G25" s="280">
        <v>1</v>
      </c>
    </row>
    <row r="26" spans="2:8" s="176" customFormat="1" x14ac:dyDescent="0.15">
      <c r="B26" s="278">
        <v>0</v>
      </c>
      <c r="C26" s="279">
        <v>0</v>
      </c>
      <c r="D26" s="278">
        <v>0</v>
      </c>
      <c r="E26" s="279">
        <v>0</v>
      </c>
      <c r="F26" s="279">
        <v>0</v>
      </c>
      <c r="G26" s="280">
        <v>0</v>
      </c>
    </row>
    <row r="27" spans="2:8" s="176" customFormat="1" x14ac:dyDescent="0.15">
      <c r="B27" s="278">
        <v>0</v>
      </c>
      <c r="C27" s="279">
        <v>0</v>
      </c>
      <c r="D27" s="278">
        <v>0</v>
      </c>
      <c r="E27" s="279">
        <v>0</v>
      </c>
      <c r="F27" s="279">
        <v>0</v>
      </c>
      <c r="G27" s="280">
        <v>0</v>
      </c>
    </row>
    <row r="28" spans="2:8" s="176" customFormat="1" x14ac:dyDescent="0.15">
      <c r="B28" s="278">
        <v>0</v>
      </c>
      <c r="C28" s="279">
        <v>0</v>
      </c>
      <c r="D28" s="278">
        <v>0</v>
      </c>
      <c r="E28" s="279">
        <v>0</v>
      </c>
      <c r="F28" s="279">
        <v>0</v>
      </c>
      <c r="G28" s="280">
        <v>0</v>
      </c>
    </row>
    <row r="29" spans="2:8" s="176" customFormat="1" x14ac:dyDescent="0.15">
      <c r="B29" s="278">
        <v>0</v>
      </c>
      <c r="C29" s="279">
        <v>0</v>
      </c>
      <c r="D29" s="278">
        <v>0</v>
      </c>
      <c r="E29" s="279">
        <v>0</v>
      </c>
      <c r="F29" s="279">
        <v>0</v>
      </c>
      <c r="G29" s="280">
        <v>0</v>
      </c>
    </row>
    <row r="30" spans="2:8" s="176" customFormat="1" x14ac:dyDescent="0.15">
      <c r="B30" s="278">
        <v>0</v>
      </c>
      <c r="C30" s="279">
        <v>0</v>
      </c>
      <c r="D30" s="278">
        <v>0</v>
      </c>
      <c r="E30" s="279">
        <v>0</v>
      </c>
      <c r="F30" s="279">
        <v>0</v>
      </c>
      <c r="G30" s="280">
        <v>0</v>
      </c>
    </row>
    <row r="31" spans="2:8" s="176" customFormat="1" x14ac:dyDescent="0.15">
      <c r="B31" s="278">
        <v>0</v>
      </c>
      <c r="C31" s="279">
        <v>0</v>
      </c>
      <c r="D31" s="278">
        <v>0</v>
      </c>
      <c r="E31" s="279">
        <v>0</v>
      </c>
      <c r="F31" s="279">
        <v>0</v>
      </c>
      <c r="G31" s="280">
        <v>0</v>
      </c>
    </row>
    <row r="32" spans="2:8" s="176" customFormat="1" x14ac:dyDescent="0.15">
      <c r="B32" s="278">
        <v>0</v>
      </c>
      <c r="C32" s="279">
        <v>0</v>
      </c>
      <c r="D32" s="278">
        <v>0</v>
      </c>
      <c r="E32" s="279">
        <v>0</v>
      </c>
      <c r="F32" s="279">
        <v>0</v>
      </c>
      <c r="G32" s="280">
        <v>0</v>
      </c>
    </row>
    <row r="33" spans="2:7" s="176" customFormat="1" x14ac:dyDescent="0.15">
      <c r="B33" s="278">
        <v>0</v>
      </c>
      <c r="C33" s="279">
        <v>0</v>
      </c>
      <c r="D33" s="278">
        <v>0</v>
      </c>
      <c r="E33" s="279">
        <v>0</v>
      </c>
      <c r="F33" s="279">
        <v>0</v>
      </c>
      <c r="G33" s="280">
        <v>0</v>
      </c>
    </row>
    <row r="34" spans="2:7" s="176" customFormat="1" x14ac:dyDescent="0.15">
      <c r="B34" s="278">
        <v>0</v>
      </c>
      <c r="C34" s="279">
        <v>0</v>
      </c>
      <c r="D34" s="278">
        <v>0</v>
      </c>
      <c r="E34" s="279">
        <v>0</v>
      </c>
      <c r="F34" s="279">
        <v>0</v>
      </c>
      <c r="G34" s="280">
        <v>0</v>
      </c>
    </row>
    <row r="35" spans="2:7" s="176" customFormat="1" x14ac:dyDescent="0.15">
      <c r="B35" s="278">
        <v>0</v>
      </c>
      <c r="C35" s="279">
        <v>0</v>
      </c>
      <c r="D35" s="278">
        <v>0</v>
      </c>
      <c r="E35" s="279">
        <v>0</v>
      </c>
      <c r="F35" s="279">
        <v>0</v>
      </c>
      <c r="G35" s="280">
        <v>0</v>
      </c>
    </row>
    <row r="36" spans="2:7" s="176" customFormat="1" x14ac:dyDescent="0.15">
      <c r="B36" s="278">
        <v>0</v>
      </c>
      <c r="C36" s="279">
        <v>0</v>
      </c>
      <c r="D36" s="278">
        <v>0</v>
      </c>
      <c r="E36" s="279">
        <v>0</v>
      </c>
      <c r="F36" s="279">
        <v>0</v>
      </c>
      <c r="G36" s="280">
        <v>0</v>
      </c>
    </row>
    <row r="37" spans="2:7" s="176" customFormat="1" x14ac:dyDescent="0.15">
      <c r="B37" s="278">
        <v>0</v>
      </c>
      <c r="C37" s="279">
        <v>0</v>
      </c>
      <c r="D37" s="278">
        <v>0</v>
      </c>
      <c r="E37" s="279">
        <v>0</v>
      </c>
      <c r="F37" s="279">
        <v>0</v>
      </c>
      <c r="G37" s="280">
        <v>0</v>
      </c>
    </row>
    <row r="38" spans="2:7" s="176" customFormat="1" x14ac:dyDescent="0.15">
      <c r="B38" s="278">
        <v>0</v>
      </c>
      <c r="C38" s="279">
        <v>0</v>
      </c>
      <c r="D38" s="278">
        <v>0</v>
      </c>
      <c r="E38" s="279">
        <v>0</v>
      </c>
      <c r="F38" s="279">
        <v>0</v>
      </c>
      <c r="G38" s="280">
        <v>0</v>
      </c>
    </row>
    <row r="39" spans="2:7" s="176" customFormat="1" x14ac:dyDescent="0.15">
      <c r="B39" s="281">
        <v>0</v>
      </c>
      <c r="C39" s="279">
        <v>0</v>
      </c>
      <c r="D39" s="278">
        <v>0</v>
      </c>
      <c r="E39" s="279">
        <v>0</v>
      </c>
      <c r="F39" s="279">
        <v>0</v>
      </c>
      <c r="G39" s="280">
        <v>0</v>
      </c>
    </row>
    <row r="40" spans="2:7" s="176" customFormat="1" x14ac:dyDescent="0.15">
      <c r="B40" s="281">
        <v>0</v>
      </c>
      <c r="C40" s="279">
        <v>0</v>
      </c>
      <c r="D40" s="278">
        <v>0</v>
      </c>
      <c r="E40" s="279">
        <v>0</v>
      </c>
      <c r="F40" s="279">
        <v>0</v>
      </c>
      <c r="G40" s="280">
        <v>0</v>
      </c>
    </row>
    <row r="41" spans="2:7" s="176" customFormat="1" x14ac:dyDescent="0.15">
      <c r="B41" s="281">
        <v>0</v>
      </c>
      <c r="C41" s="282">
        <v>0</v>
      </c>
      <c r="D41" s="278">
        <v>0</v>
      </c>
      <c r="E41" s="279">
        <v>0</v>
      </c>
      <c r="F41" s="279">
        <v>0</v>
      </c>
      <c r="G41" s="280">
        <v>0</v>
      </c>
    </row>
    <row r="42" spans="2:7" s="176" customFormat="1" x14ac:dyDescent="0.15">
      <c r="B42" s="281">
        <v>0</v>
      </c>
      <c r="C42" s="282">
        <v>0</v>
      </c>
      <c r="D42" s="278">
        <v>0</v>
      </c>
      <c r="E42" s="279">
        <v>0</v>
      </c>
      <c r="F42" s="279">
        <v>0</v>
      </c>
      <c r="G42" s="280">
        <v>0</v>
      </c>
    </row>
    <row r="43" spans="2:7" s="176" customFormat="1" x14ac:dyDescent="0.15">
      <c r="B43" s="281">
        <v>0</v>
      </c>
      <c r="C43" s="282">
        <v>0</v>
      </c>
      <c r="D43" s="278">
        <v>0</v>
      </c>
      <c r="E43" s="279">
        <v>0</v>
      </c>
      <c r="F43" s="279">
        <v>0</v>
      </c>
      <c r="G43" s="280">
        <v>0</v>
      </c>
    </row>
    <row r="44" spans="2:7" s="176" customFormat="1" x14ac:dyDescent="0.15">
      <c r="B44" s="281">
        <v>0</v>
      </c>
      <c r="C44" s="282">
        <v>0</v>
      </c>
      <c r="D44" s="278">
        <v>0</v>
      </c>
      <c r="E44" s="279">
        <v>0</v>
      </c>
      <c r="F44" s="279">
        <v>0</v>
      </c>
      <c r="G44" s="280">
        <v>0</v>
      </c>
    </row>
    <row r="45" spans="2:7" s="176" customFormat="1" x14ac:dyDescent="0.15">
      <c r="B45" s="281">
        <v>0</v>
      </c>
      <c r="C45" s="282">
        <v>0</v>
      </c>
      <c r="D45" s="278">
        <v>0</v>
      </c>
      <c r="E45" s="279">
        <v>0</v>
      </c>
      <c r="F45" s="279">
        <v>0</v>
      </c>
      <c r="G45" s="280">
        <v>0</v>
      </c>
    </row>
    <row r="46" spans="2:7" s="176" customFormat="1" x14ac:dyDescent="0.15">
      <c r="B46" s="281">
        <v>0</v>
      </c>
      <c r="C46" s="282">
        <v>0</v>
      </c>
      <c r="D46" s="278">
        <v>0</v>
      </c>
      <c r="E46" s="279">
        <v>0</v>
      </c>
      <c r="F46" s="279">
        <v>0</v>
      </c>
      <c r="G46" s="280">
        <v>0</v>
      </c>
    </row>
    <row r="47" spans="2:7" s="176" customFormat="1" x14ac:dyDescent="0.15">
      <c r="B47" s="281">
        <v>0</v>
      </c>
      <c r="C47" s="282">
        <v>0</v>
      </c>
      <c r="D47" s="278">
        <v>0</v>
      </c>
      <c r="E47" s="279">
        <v>0</v>
      </c>
      <c r="F47" s="279">
        <v>0</v>
      </c>
      <c r="G47" s="280">
        <v>0</v>
      </c>
    </row>
    <row r="48" spans="2:7" s="176" customFormat="1" x14ac:dyDescent="0.15">
      <c r="B48" s="281">
        <v>0</v>
      </c>
      <c r="C48" s="282">
        <v>0</v>
      </c>
      <c r="D48" s="278">
        <v>0</v>
      </c>
      <c r="E48" s="279">
        <v>0</v>
      </c>
      <c r="F48" s="279">
        <v>0</v>
      </c>
      <c r="G48" s="280">
        <v>0</v>
      </c>
    </row>
    <row r="49" spans="2:7" s="176" customFormat="1" x14ac:dyDescent="0.15">
      <c r="B49" s="281">
        <v>0</v>
      </c>
      <c r="C49" s="282">
        <v>0</v>
      </c>
      <c r="D49" s="278">
        <v>0</v>
      </c>
      <c r="E49" s="279">
        <v>0</v>
      </c>
      <c r="F49" s="279">
        <v>0</v>
      </c>
      <c r="G49" s="280">
        <v>0</v>
      </c>
    </row>
    <row r="50" spans="2:7" s="176" customFormat="1" x14ac:dyDescent="0.15">
      <c r="B50" s="281">
        <v>0</v>
      </c>
      <c r="C50" s="282">
        <v>0</v>
      </c>
      <c r="D50" s="278">
        <v>0</v>
      </c>
      <c r="E50" s="279">
        <v>0</v>
      </c>
      <c r="F50" s="279">
        <v>0</v>
      </c>
      <c r="G50" s="280">
        <v>0</v>
      </c>
    </row>
    <row r="51" spans="2:7" s="176" customFormat="1" x14ac:dyDescent="0.15">
      <c r="B51" s="281">
        <v>0</v>
      </c>
      <c r="C51" s="282">
        <v>0</v>
      </c>
      <c r="D51" s="278">
        <v>0</v>
      </c>
      <c r="E51" s="279">
        <v>0</v>
      </c>
      <c r="F51" s="279">
        <v>0</v>
      </c>
      <c r="G51" s="280">
        <v>0</v>
      </c>
    </row>
    <row r="52" spans="2:7" s="176" customFormat="1" x14ac:dyDescent="0.15">
      <c r="B52" s="281">
        <v>0</v>
      </c>
      <c r="C52" s="282">
        <v>0</v>
      </c>
      <c r="D52" s="278">
        <v>0</v>
      </c>
      <c r="E52" s="279">
        <v>0</v>
      </c>
      <c r="F52" s="279">
        <v>0</v>
      </c>
      <c r="G52" s="280">
        <v>0</v>
      </c>
    </row>
    <row r="53" spans="2:7" s="176" customFormat="1" x14ac:dyDescent="0.15">
      <c r="B53" s="281">
        <v>0</v>
      </c>
      <c r="C53" s="282">
        <v>0</v>
      </c>
      <c r="D53" s="278">
        <v>0</v>
      </c>
      <c r="E53" s="279">
        <v>0</v>
      </c>
      <c r="F53" s="279">
        <v>0</v>
      </c>
      <c r="G53" s="280">
        <v>0</v>
      </c>
    </row>
    <row r="54" spans="2:7" s="176" customFormat="1" x14ac:dyDescent="0.15">
      <c r="B54" s="281">
        <v>0</v>
      </c>
      <c r="C54" s="282">
        <v>0</v>
      </c>
      <c r="D54" s="278">
        <v>0</v>
      </c>
      <c r="E54" s="279">
        <v>1</v>
      </c>
      <c r="F54" s="279">
        <v>1</v>
      </c>
      <c r="G54" s="280">
        <v>1</v>
      </c>
    </row>
  </sheetData>
  <mergeCells count="5">
    <mergeCell ref="B4:H4"/>
    <mergeCell ref="B5:H5"/>
    <mergeCell ref="B9:H9"/>
    <mergeCell ref="B10:H10"/>
    <mergeCell ref="B11:H1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A4A48-E4EF-B344-B31D-86B141E4253A}">
  <sheetPr>
    <tabColor rgb="FF4FADEA"/>
  </sheetPr>
  <dimension ref="A1:I54"/>
  <sheetViews>
    <sheetView zoomScale="145" zoomScaleNormal="145" workbookViewId="0">
      <selection activeCell="C19" sqref="C19"/>
    </sheetView>
  </sheetViews>
  <sheetFormatPr baseColWidth="10" defaultColWidth="8.83203125" defaultRowHeight="9" x14ac:dyDescent="0.15"/>
  <cols>
    <col min="1" max="1" width="1.1640625" style="176" customWidth="1"/>
    <col min="2" max="2" width="30.5" style="176" customWidth="1"/>
    <col min="3" max="3" width="21.6640625" style="176" bestFit="1" customWidth="1"/>
    <col min="4" max="4" width="19.33203125" style="176" customWidth="1"/>
    <col min="5" max="5" width="21.83203125" style="176" bestFit="1" customWidth="1"/>
    <col min="6" max="6" width="15.5" style="176" customWidth="1"/>
    <col min="7" max="7" width="15.83203125" style="176" customWidth="1"/>
    <col min="8" max="8" width="19.6640625" style="176" customWidth="1"/>
    <col min="9" max="16384" width="8.83203125" style="176"/>
  </cols>
  <sheetData>
    <row r="1" spans="1:9" s="195" customFormat="1" x14ac:dyDescent="0.15">
      <c r="I1" s="195" t="s">
        <v>501</v>
      </c>
    </row>
    <row r="2" spans="1:9" s="195" customFormat="1" x14ac:dyDescent="0.15">
      <c r="A2" s="211">
        <f ca="1">IF(LoanPayment!$D$2="DRAGGING CELLS IS NOT PERMITTED. PLEASE UNDO LAST ACTION!!",0,IF(LoanPayment!$P$1&lt;&gt;"Feedback OFF",IF(Scoreboard!$F$25="",SUMIFS(LoanPaymentPT!A3:$AL$54, LoanPaymentPT!A3:$AL$54, "&gt;0", LoanPaymentSC!A3:$AL$54, "PerfectMsg")+ABS(SUMIFS(LoanPaymentPT!A3:$AL$54, LoanPaymentPT!A3:$AL$54, "&lt;0", LoanPaymentSC!A3:$AL$54, "PerfectMsg")),0),0))</f>
        <v>0</v>
      </c>
      <c r="B2" s="211">
        <f>SUMIF(LoanPaymentPT!A3:$AL$54,"&gt;0")</f>
        <v>10</v>
      </c>
    </row>
    <row r="3" spans="1:9" ht="7" customHeight="1" x14ac:dyDescent="0.15"/>
    <row r="4" spans="1:9" x14ac:dyDescent="0.15">
      <c r="B4" s="257">
        <v>0</v>
      </c>
      <c r="C4" s="257"/>
      <c r="D4" s="257"/>
      <c r="E4" s="257"/>
      <c r="F4" s="257"/>
      <c r="G4" s="257"/>
      <c r="H4" s="257"/>
    </row>
    <row r="5" spans="1:9" x14ac:dyDescent="0.15">
      <c r="B5" s="255">
        <v>0</v>
      </c>
      <c r="C5" s="255"/>
      <c r="D5" s="255"/>
      <c r="E5" s="255"/>
      <c r="F5" s="255"/>
      <c r="G5" s="255"/>
      <c r="H5" s="255"/>
    </row>
    <row r="6" spans="1:9" x14ac:dyDescent="0.15">
      <c r="B6" s="256">
        <v>0</v>
      </c>
      <c r="C6" s="256"/>
      <c r="D6" s="256"/>
      <c r="E6" s="256"/>
      <c r="F6" s="256"/>
      <c r="G6" s="256"/>
      <c r="H6" s="256"/>
    </row>
    <row r="7" spans="1:9" x14ac:dyDescent="0.15">
      <c r="B7" s="256"/>
      <c r="C7" s="256"/>
      <c r="D7" s="256"/>
      <c r="E7" s="256"/>
      <c r="F7" s="256"/>
      <c r="G7" s="256"/>
      <c r="H7" s="256"/>
    </row>
    <row r="8" spans="1:9" x14ac:dyDescent="0.15">
      <c r="B8" s="274">
        <v>0</v>
      </c>
      <c r="C8" s="256"/>
      <c r="D8" s="256"/>
      <c r="E8" s="256"/>
      <c r="F8" s="256"/>
      <c r="G8" s="256"/>
      <c r="H8" s="256"/>
    </row>
    <row r="9" spans="1:9" x14ac:dyDescent="0.15">
      <c r="B9" s="269">
        <v>0</v>
      </c>
      <c r="C9" s="269"/>
      <c r="D9" s="269"/>
      <c r="E9" s="269"/>
      <c r="F9" s="269"/>
      <c r="G9" s="269"/>
      <c r="H9" s="269"/>
    </row>
    <row r="10" spans="1:9" x14ac:dyDescent="0.15">
      <c r="B10" s="270">
        <v>0</v>
      </c>
      <c r="C10" s="270"/>
      <c r="D10" s="270"/>
      <c r="E10" s="270"/>
      <c r="F10" s="270"/>
      <c r="G10" s="270"/>
      <c r="H10" s="270"/>
    </row>
    <row r="11" spans="1:9" x14ac:dyDescent="0.15">
      <c r="B11" s="269">
        <v>0</v>
      </c>
      <c r="C11" s="269"/>
      <c r="D11" s="269"/>
      <c r="E11" s="269"/>
      <c r="F11" s="269"/>
      <c r="G11" s="269"/>
      <c r="H11" s="269"/>
    </row>
    <row r="12" spans="1:9" x14ac:dyDescent="0.15">
      <c r="B12" s="275">
        <v>0</v>
      </c>
      <c r="C12" s="256"/>
      <c r="D12" s="256"/>
      <c r="E12" s="256"/>
      <c r="F12" s="256"/>
      <c r="G12" s="256"/>
      <c r="H12" s="256"/>
    </row>
    <row r="13" spans="1:9" x14ac:dyDescent="0.15">
      <c r="B13" s="275">
        <v>0</v>
      </c>
      <c r="C13" s="256"/>
      <c r="D13" s="256"/>
      <c r="E13" s="256"/>
      <c r="F13" s="256"/>
      <c r="G13" s="256"/>
      <c r="H13" s="256"/>
    </row>
    <row r="16" spans="1:9" x14ac:dyDescent="0.15">
      <c r="B16" s="277">
        <v>0</v>
      </c>
      <c r="C16" s="271">
        <v>3.1669999999999997E-2</v>
      </c>
      <c r="D16" s="271"/>
      <c r="E16" s="272"/>
      <c r="F16" s="272"/>
      <c r="G16" s="272"/>
      <c r="H16" s="272"/>
    </row>
    <row r="17" spans="2:8" x14ac:dyDescent="0.15">
      <c r="B17" s="277">
        <v>0</v>
      </c>
      <c r="C17" s="273">
        <v>0</v>
      </c>
      <c r="D17" s="273"/>
      <c r="E17" s="272"/>
      <c r="F17" s="272"/>
      <c r="G17" s="272"/>
      <c r="H17" s="272"/>
    </row>
    <row r="18" spans="2:8" x14ac:dyDescent="0.15">
      <c r="D18" s="272"/>
      <c r="E18" s="272"/>
      <c r="F18" s="272"/>
      <c r="G18" s="272"/>
    </row>
    <row r="19" spans="2:8" x14ac:dyDescent="0.15">
      <c r="B19" s="277">
        <v>0</v>
      </c>
      <c r="C19" s="193" t="str">
        <f ca="1">_xlfn.IFS(ISBLANK(LoanPayment!C19),"",IF(NOT(ISNA('#_LoanPayment'!C19)),IF(ISNA(LoanPayment!C19),TRUE,FALSE),FALSE),"StuNAMsg",IF(AND(ISNA('#_LoanPayment'!C19),ISNA(LoanPayment!C19)),TRUE,FALSE),"PerfectMsg",IF(NOT(ISERROR('#_LoanPayment'!C19)),IF(ISERROR(LoanPayment!C19),TRUE,FALSE),FALSE),"StuErrorMsg",IF(TYPE('#_LoanPayment'!C19)&lt;&gt;TYPE(LoanPayment!C19),TRUE,FALSE),"WrongTypeMsg",IF(_xlfn.ISFORMULA('#_LoanPayment'!C19),IF(NOT(_xlfn.ISFORMULA(LoanPayment!C19)),TRUE),FALSE),"MissingFormulaMsg",IF(NOT(AND(ISNUMBER(FIND("[",_xlfn.FORMULATEXT('#_LoanPayment'!C19))),ISNUMBER(FIND("!",_xlfn.FORMULATEXT('#_LoanPayment'!C19))))),AND(ISNUMBER(FIND("[",_xlfn.FORMULATEXT(LoanPayment!C19))),ISNUMBER(FIND("!",_xlfn.FORMULATEXT(LoanPayment!C19)))),FALSE),"ExternalRefsMsg",IF(ISNUMBER('#_LoanPayment'!C19),IF(ABS('#_LoanPayment'!C19-LoanPayment!C19)&gt;0.00001,TRUE,FALSE),IF('#_LoanPayment'!C19&lt;&gt;LoanPayment!C19,TRUE,FALSE)),IF(ISNUMBER('#_LoanPayment'!C19),IF('#_LoanPayment'!C19&gt;LoanPayment!C19,"TooLow","TooHigh"),"WrongAnswer"),NOT(_xlfn.ISFORMULA('#_LoanPayment'!C19)),"PerfectMsg",IF((LEN(SUBSTITUTE(SUBSTITUTE(SUBSTITUTE(SUBSTITUTE(SUBSTITUTE(SUBSTITUTE(SUBSTITUTE(SUBSTITUTE(SUBSTITUTE(SUBSTITUTE(SUBSTITUTE(SUBSTITUTE(SUBSTITUTE(SUBSTITUTE(SUBSTITUTE(SUBSTITUTE(SUBSTITUTE(SUBSTITUTE(SUBSTITUTE(SUBSTITUTE(SUBSTITUTE(SUBSTITUTE(SUBSTITUTE(IF(_xlfn.ISFORMULA(LoanPayment!C19),_xlfn.FORMULATEXT(LoanPayment!C19),LoanPayment!C19),"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C19),_xlfn.FORMULATEXT(LoanPayment!C19),LoanPayment!C19),"9","#"),"8","#"),"7","#"),"6","#"),"5","#"),"4","#"),"3","#"),"2","#"),"1","#"),"0","#"),"$","")," ",""),",","@"),"&gt;","@"),"&lt;","@"),"=","@"),")","@"),"(","@"),"^","@"),"/","@"),"+","@"),"*","@"),"-","@"),"@#","")))/2&gt;(LEN(SUBSTITUTE(SUBSTITUTE(SUBSTITUTE(SUBSTITUTE(SUBSTITUTE(SUBSTITUTE(SUBSTITUTE(SUBSTITUTE(SUBSTITUTE(SUBSTITUTE(SUBSTITUTE(SUBSTITUTE(SUBSTITUTE(SUBSTITUTE(SUBSTITUTE(SUBSTITUTE(SUBSTITUTE(SUBSTITUTE(SUBSTITUTE(SUBSTITUTE(SUBSTITUTE(SUBSTITUTE(SUBSTITUTE(IF(_xlfn.ISFORMULA('#_LoanPayment'!C19),_xlfn.FORMULATEXT('#_LoanPayment'!C19),'#_LoanPayment'!C19),"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C19),_xlfn.FORMULATEXT('#_LoanPayment'!C19),'#_LoanPayment'!C19),"9","#"),"8","#"),"7","#"),"6","#"),"5","#"),"4","#"),"3","#"),"2","#"),"1","#"),"0","#"),"$","")," ",""),",","@"),"&gt;","@"),"&lt;","@"),"=","@"),")","@"),"(","@"),"^","@"),"/","@"),"+","@"),"*","@"),"-","@"),"@#","")))/2,TRUE,FALSE),"HardCodeMsg",IF(LEN(IF(_xlfn.ISFORMULA(LoanPayment!C19),_xlfn.FORMULATEXT(LoanPayment!C19),LoanPayment!C19))-LEN(SUBSTITUTE(IF(_xlfn.ISFORMULA(LoanPayment!C19),_xlfn.FORMULATEXT(LoanPayment!C19),LoanPayment!C19),"""",""))&gt;LEN(IF(_xlfn.ISFORMULA('#_LoanPayment'!C19),_xlfn.FORMULATEXT('#_LoanPayment'!C19),'#_LoanPayment'!C19))-LEN(SUBSTITUTE(IF(_xlfn.ISFORMULA('#_LoanPayment'!C19),_xlfn.FORMULATEXT('#_LoanPayment'!C19),'#_LoanPayment'!C19),"""","")),TRUE,FALSE),"HardQuoteMsg",IF(LEN(IF(_xlfn.ISFORMULA(LoanPayment!C19),_xlfn.FORMULATEXT(LoanPayment!C19),LoanPayment!C19))-LEN(SUBSTITUTE(IF(_xlfn.ISFORMULA(LoanPayment!C19),_xlfn.FORMULATEXT(LoanPayment!C19),LoanPayment!C19),"$",""))&lt;0.5*(LEN(IF(_xlfn.ISFORMULA('#_LoanPayment'!C19),_xlfn.FORMULATEXT('#_LoanPayment'!C19),'#_LoanPayment'!C19))-LEN(SUBSTITUTE(IF(_xlfn.ISFORMULA('#_LoanPayment'!C19),_xlfn.FORMULATEXT('#_LoanPayment'!C19),'#_LoanPayment'!C19),"$",""))),TRUE,FALSE),"MissingAbsMsg",TRUE,"PerfectMsg")</f>
        <v/>
      </c>
      <c r="D19" s="272"/>
      <c r="E19" s="272"/>
      <c r="F19" s="272"/>
      <c r="G19" s="272"/>
    </row>
    <row r="20" spans="2:8" x14ac:dyDescent="0.15">
      <c r="D20" s="272"/>
      <c r="E20" s="272">
        <v>0</v>
      </c>
      <c r="F20" s="272"/>
      <c r="G20" s="272"/>
    </row>
    <row r="21" spans="2:8" x14ac:dyDescent="0.15">
      <c r="D21" s="272"/>
      <c r="F21" s="272"/>
      <c r="G21" s="272"/>
    </row>
    <row r="22" spans="2:8" x14ac:dyDescent="0.15">
      <c r="B22" s="272"/>
      <c r="C22" s="272"/>
      <c r="D22" s="272"/>
      <c r="E22" s="272"/>
      <c r="F22" s="272"/>
      <c r="G22" s="272"/>
    </row>
    <row r="23" spans="2:8" x14ac:dyDescent="0.15">
      <c r="B23" s="277">
        <v>0</v>
      </c>
      <c r="C23" s="276">
        <v>0</v>
      </c>
      <c r="D23" s="276">
        <v>0</v>
      </c>
      <c r="E23" s="276">
        <v>0</v>
      </c>
      <c r="F23" s="276">
        <v>0</v>
      </c>
      <c r="G23" s="276">
        <v>0</v>
      </c>
    </row>
    <row r="24" spans="2:8" x14ac:dyDescent="0.15">
      <c r="B24" s="278">
        <v>0</v>
      </c>
      <c r="C24" s="279">
        <v>0</v>
      </c>
      <c r="D24" s="278">
        <v>0</v>
      </c>
      <c r="E24" s="279" t="str">
        <f ca="1">_xlfn.IFS(ISBLANK(LoanPayment!E24),"",IF(NOT(ISNA('#_LoanPayment'!E24)),IF(ISNA(LoanPayment!E24),TRUE,FALSE),FALSE),"StuNAMsg",IF(AND(ISNA('#_LoanPayment'!E24),ISNA(LoanPayment!E24)),TRUE,FALSE),"PerfectMsg",IF(NOT(ISERROR('#_LoanPayment'!E24)),IF(ISERROR(LoanPayment!E24),TRUE,FALSE),FALSE),"StuErrorMsg",IF(TYPE('#_LoanPayment'!E24)&lt;&gt;TYPE(LoanPayment!E24),TRUE,FALSE),"WrongTypeMsg",IF(_xlfn.ISFORMULA('#_LoanPayment'!E24),IF(NOT(_xlfn.ISFORMULA(LoanPayment!E24)),TRUE),FALSE),"MissingFormulaMsg",IF(NOT(AND(ISNUMBER(FIND("[",_xlfn.FORMULATEXT('#_LoanPayment'!E24))),ISNUMBER(FIND("!",_xlfn.FORMULATEXT('#_LoanPayment'!E24))))),AND(ISNUMBER(FIND("[",_xlfn.FORMULATEXT(LoanPayment!E24))),ISNUMBER(FIND("!",_xlfn.FORMULATEXT(LoanPayment!E24)))),FALSE),"ExternalRefsMsg",IF(ISNUMBER('#_LoanPayment'!E24),IF(ABS('#_LoanPayment'!E24-LoanPayment!E24)&gt;0.00001,TRUE,FALSE),IF('#_LoanPayment'!E24&lt;&gt;LoanPayment!E24,TRUE,FALSE)),IF(ISNUMBER('#_LoanPayment'!E24),IF('#_LoanPayment'!E24&gt;LoanPayment!E24,"TooLow","TooHigh"),"WrongAnswer"),NOT(_xlfn.ISFORMULA('#_LoanPayment'!E24)),"PerfectMsg",IF((LEN(SUBSTITUTE(SUBSTITUTE(SUBSTITUTE(SUBSTITUTE(SUBSTITUTE(SUBSTITUTE(SUBSTITUTE(SUBSTITUTE(SUBSTITUTE(SUBSTITUTE(SUBSTITUTE(SUBSTITUTE(SUBSTITUTE(SUBSTITUTE(SUBSTITUTE(SUBSTITUTE(SUBSTITUTE(SUBSTITUTE(SUBSTITUTE(SUBSTITUTE(SUBSTITUTE(SUBSTITUTE(SUBSTITUTE(IF(_xlfn.ISFORMULA(LoanPayment!E24),_xlfn.FORMULATEXT(LoanPayment!E24),LoanPayment!E24),"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E24),_xlfn.FORMULATEXT(LoanPayment!E24),LoanPayment!E24),"9","#"),"8","#"),"7","#"),"6","#"),"5","#"),"4","#"),"3","#"),"2","#"),"1","#"),"0","#"),"$","")," ",""),",","@"),"&gt;","@"),"&lt;","@"),"=","@"),")","@"),"(","@"),"^","@"),"/","@"),"+","@"),"*","@"),"-","@"),"@#","")))/2&gt;(LEN(SUBSTITUTE(SUBSTITUTE(SUBSTITUTE(SUBSTITUTE(SUBSTITUTE(SUBSTITUTE(SUBSTITUTE(SUBSTITUTE(SUBSTITUTE(SUBSTITUTE(SUBSTITUTE(SUBSTITUTE(SUBSTITUTE(SUBSTITUTE(SUBSTITUTE(SUBSTITUTE(SUBSTITUTE(SUBSTITUTE(SUBSTITUTE(SUBSTITUTE(SUBSTITUTE(SUBSTITUTE(SUBSTITUTE(IF(_xlfn.ISFORMULA('#_LoanPayment'!E24),_xlfn.FORMULATEXT('#_LoanPayment'!E24),'#_LoanPayment'!E24),"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E24),_xlfn.FORMULATEXT('#_LoanPayment'!E24),'#_LoanPayment'!E24),"9","#"),"8","#"),"7","#"),"6","#"),"5","#"),"4","#"),"3","#"),"2","#"),"1","#"),"0","#"),"$","")," ",""),",","@"),"&gt;","@"),"&lt;","@"),"=","@"),")","@"),"(","@"),"^","@"),"/","@"),"+","@"),"*","@"),"-","@"),"@#","")))/2,TRUE,FALSE),"HardCodeMsg",IF(LEN(IF(_xlfn.ISFORMULA(LoanPayment!E24),_xlfn.FORMULATEXT(LoanPayment!E24),LoanPayment!E24))-LEN(SUBSTITUTE(IF(_xlfn.ISFORMULA(LoanPayment!E24),_xlfn.FORMULATEXT(LoanPayment!E24),LoanPayment!E24),"""",""))&gt;LEN(IF(_xlfn.ISFORMULA('#_LoanPayment'!E24),_xlfn.FORMULATEXT('#_LoanPayment'!E24),'#_LoanPayment'!E24))-LEN(SUBSTITUTE(IF(_xlfn.ISFORMULA('#_LoanPayment'!E24),_xlfn.FORMULATEXT('#_LoanPayment'!E24),'#_LoanPayment'!E24),"""","")),TRUE,FALSE),"HardQuoteMsg",IF(LEN(IF(_xlfn.ISFORMULA(LoanPayment!E24),_xlfn.FORMULATEXT(LoanPayment!E24),LoanPayment!E24))-LEN(SUBSTITUTE(IF(_xlfn.ISFORMULA(LoanPayment!E24),_xlfn.FORMULATEXT(LoanPayment!E24),LoanPayment!E24),"$",""))&lt;0.5*(LEN(IF(_xlfn.ISFORMULA('#_LoanPayment'!E24),_xlfn.FORMULATEXT('#_LoanPayment'!E24),'#_LoanPayment'!E24))-LEN(SUBSTITUTE(IF(_xlfn.ISFORMULA('#_LoanPayment'!E24),_xlfn.FORMULATEXT('#_LoanPayment'!E24),'#_LoanPayment'!E24),"$",""))),TRUE,FALSE),"MissingAbsMsg",TRUE,"PerfectMsg")</f>
        <v/>
      </c>
      <c r="F24" s="279" t="str">
        <f ca="1">_xlfn.IFS(ISBLANK(LoanPayment!F24),"",IF(NOT(ISNA('#_LoanPayment'!F24)),IF(ISNA(LoanPayment!F24),TRUE,FALSE),FALSE),"StuNAMsg",IF(AND(ISNA('#_LoanPayment'!F24),ISNA(LoanPayment!F24)),TRUE,FALSE),"PerfectMsg",IF(NOT(ISERROR('#_LoanPayment'!F24)),IF(ISERROR(LoanPayment!F24),TRUE,FALSE),FALSE),"StuErrorMsg",IF(TYPE('#_LoanPayment'!F24)&lt;&gt;TYPE(LoanPayment!F24),TRUE,FALSE),"WrongTypeMsg",IF(_xlfn.ISFORMULA('#_LoanPayment'!F24),IF(NOT(_xlfn.ISFORMULA(LoanPayment!F24)),TRUE),FALSE),"MissingFormulaMsg",IF(NOT(AND(ISNUMBER(FIND("[",_xlfn.FORMULATEXT('#_LoanPayment'!F24))),ISNUMBER(FIND("!",_xlfn.FORMULATEXT('#_LoanPayment'!F24))))),AND(ISNUMBER(FIND("[",_xlfn.FORMULATEXT(LoanPayment!F24))),ISNUMBER(FIND("!",_xlfn.FORMULATEXT(LoanPayment!F24)))),FALSE),"ExternalRefsMsg",IF(ISNUMBER('#_LoanPayment'!F24),IF(ABS('#_LoanPayment'!F24-LoanPayment!F24)&gt;0.00001,TRUE,FALSE),IF('#_LoanPayment'!F24&lt;&gt;LoanPayment!F24,TRUE,FALSE)),IF(ISNUMBER('#_LoanPayment'!F24),IF('#_LoanPayment'!F24&gt;LoanPayment!F24,"TooLow","TooHigh"),"WrongAnswer"),NOT(_xlfn.ISFORMULA('#_LoanPayment'!F24)),"PerfectMsg",IF((LEN(SUBSTITUTE(SUBSTITUTE(SUBSTITUTE(SUBSTITUTE(SUBSTITUTE(SUBSTITUTE(SUBSTITUTE(SUBSTITUTE(SUBSTITUTE(SUBSTITUTE(SUBSTITUTE(SUBSTITUTE(SUBSTITUTE(SUBSTITUTE(SUBSTITUTE(SUBSTITUTE(SUBSTITUTE(SUBSTITUTE(SUBSTITUTE(SUBSTITUTE(SUBSTITUTE(SUBSTITUTE(SUBSTITUTE(IF(_xlfn.ISFORMULA(LoanPayment!F24),_xlfn.FORMULATEXT(LoanPayment!F24),LoanPayment!F24),"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F24),_xlfn.FORMULATEXT(LoanPayment!F24),LoanPayment!F24),"9","#"),"8","#"),"7","#"),"6","#"),"5","#"),"4","#"),"3","#"),"2","#"),"1","#"),"0","#"),"$","")," ",""),",","@"),"&gt;","@"),"&lt;","@"),"=","@"),")","@"),"(","@"),"^","@"),"/","@"),"+","@"),"*","@"),"-","@"),"@#","")))/2&gt;(LEN(SUBSTITUTE(SUBSTITUTE(SUBSTITUTE(SUBSTITUTE(SUBSTITUTE(SUBSTITUTE(SUBSTITUTE(SUBSTITUTE(SUBSTITUTE(SUBSTITUTE(SUBSTITUTE(SUBSTITUTE(SUBSTITUTE(SUBSTITUTE(SUBSTITUTE(SUBSTITUTE(SUBSTITUTE(SUBSTITUTE(SUBSTITUTE(SUBSTITUTE(SUBSTITUTE(SUBSTITUTE(SUBSTITUTE(IF(_xlfn.ISFORMULA('#_LoanPayment'!F24),_xlfn.FORMULATEXT('#_LoanPayment'!F24),'#_LoanPayment'!F24),"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F24),_xlfn.FORMULATEXT('#_LoanPayment'!F24),'#_LoanPayment'!F24),"9","#"),"8","#"),"7","#"),"6","#"),"5","#"),"4","#"),"3","#"),"2","#"),"1","#"),"0","#"),"$","")," ",""),",","@"),"&gt;","@"),"&lt;","@"),"=","@"),")","@"),"(","@"),"^","@"),"/","@"),"+","@"),"*","@"),"-","@"),"@#","")))/2,TRUE,FALSE),"HardCodeMsg",IF(LEN(IF(_xlfn.ISFORMULA(LoanPayment!F24),_xlfn.FORMULATEXT(LoanPayment!F24),LoanPayment!F24))-LEN(SUBSTITUTE(IF(_xlfn.ISFORMULA(LoanPayment!F24),_xlfn.FORMULATEXT(LoanPayment!F24),LoanPayment!F24),"""",""))&gt;LEN(IF(_xlfn.ISFORMULA('#_LoanPayment'!F24),_xlfn.FORMULATEXT('#_LoanPayment'!F24),'#_LoanPayment'!F24))-LEN(SUBSTITUTE(IF(_xlfn.ISFORMULA('#_LoanPayment'!F24),_xlfn.FORMULATEXT('#_LoanPayment'!F24),'#_LoanPayment'!F24),"""","")),TRUE,FALSE),"HardQuoteMsg",IF(LEN(IF(_xlfn.ISFORMULA(LoanPayment!F24),_xlfn.FORMULATEXT(LoanPayment!F24),LoanPayment!F24))-LEN(SUBSTITUTE(IF(_xlfn.ISFORMULA(LoanPayment!F24),_xlfn.FORMULATEXT(LoanPayment!F24),LoanPayment!F24),"$",""))&lt;0.5*(LEN(IF(_xlfn.ISFORMULA('#_LoanPayment'!F24),_xlfn.FORMULATEXT('#_LoanPayment'!F24),'#_LoanPayment'!F24))-LEN(SUBSTITUTE(IF(_xlfn.ISFORMULA('#_LoanPayment'!F24),_xlfn.FORMULATEXT('#_LoanPayment'!F24),'#_LoanPayment'!F24),"$",""))),TRUE,FALSE),"MissingAbsMsg",TRUE,"PerfectMsg")</f>
        <v/>
      </c>
      <c r="G24" s="280" t="str">
        <f ca="1">_xlfn.IFS(ISBLANK(LoanPayment!G24),"",IF(NOT(ISNA('#_LoanPayment'!G24)),IF(ISNA(LoanPayment!G24),TRUE,FALSE),FALSE),"StuNAMsg",IF(AND(ISNA('#_LoanPayment'!G24),ISNA(LoanPayment!G24)),TRUE,FALSE),"PerfectMsg",IF(NOT(ISERROR('#_LoanPayment'!G24)),IF(ISERROR(LoanPayment!G24),TRUE,FALSE),FALSE),"StuErrorMsg",IF(TYPE('#_LoanPayment'!G24)&lt;&gt;TYPE(LoanPayment!G24),TRUE,FALSE),"WrongTypeMsg",IF(_xlfn.ISFORMULA('#_LoanPayment'!G24),IF(NOT(_xlfn.ISFORMULA(LoanPayment!G24)),TRUE),FALSE),"MissingFormulaMsg",IF(NOT(AND(ISNUMBER(FIND("[",_xlfn.FORMULATEXT('#_LoanPayment'!G24))),ISNUMBER(FIND("!",_xlfn.FORMULATEXT('#_LoanPayment'!G24))))),AND(ISNUMBER(FIND("[",_xlfn.FORMULATEXT(LoanPayment!G24))),ISNUMBER(FIND("!",_xlfn.FORMULATEXT(LoanPayment!G24)))),FALSE),"ExternalRefsMsg",IF(ISNUMBER('#_LoanPayment'!G24),IF(ABS('#_LoanPayment'!G24-LoanPayment!G24)&gt;0.00001,TRUE,FALSE),IF('#_LoanPayment'!G24&lt;&gt;LoanPayment!G24,TRUE,FALSE)),IF(ISNUMBER('#_LoanPayment'!G24),IF('#_LoanPayment'!G24&gt;LoanPayment!G24,"TooLow","TooHigh"),"WrongAnswer"),NOT(_xlfn.ISFORMULA('#_LoanPayment'!G24)),"PerfectMsg",IF((LEN(SUBSTITUTE(SUBSTITUTE(SUBSTITUTE(SUBSTITUTE(SUBSTITUTE(SUBSTITUTE(SUBSTITUTE(SUBSTITUTE(SUBSTITUTE(SUBSTITUTE(SUBSTITUTE(SUBSTITUTE(SUBSTITUTE(SUBSTITUTE(SUBSTITUTE(SUBSTITUTE(SUBSTITUTE(SUBSTITUTE(SUBSTITUTE(SUBSTITUTE(SUBSTITUTE(SUBSTITUTE(SUBSTITUTE(IF(_xlfn.ISFORMULA(LoanPayment!G24),_xlfn.FORMULATEXT(LoanPayment!G24),LoanPayment!G24),"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G24),_xlfn.FORMULATEXT(LoanPayment!G24),LoanPayment!G24),"9","#"),"8","#"),"7","#"),"6","#"),"5","#"),"4","#"),"3","#"),"2","#"),"1","#"),"0","#"),"$","")," ",""),",","@"),"&gt;","@"),"&lt;","@"),"=","@"),")","@"),"(","@"),"^","@"),"/","@"),"+","@"),"*","@"),"-","@"),"@#","")))/2&gt;(LEN(SUBSTITUTE(SUBSTITUTE(SUBSTITUTE(SUBSTITUTE(SUBSTITUTE(SUBSTITUTE(SUBSTITUTE(SUBSTITUTE(SUBSTITUTE(SUBSTITUTE(SUBSTITUTE(SUBSTITUTE(SUBSTITUTE(SUBSTITUTE(SUBSTITUTE(SUBSTITUTE(SUBSTITUTE(SUBSTITUTE(SUBSTITUTE(SUBSTITUTE(SUBSTITUTE(SUBSTITUTE(SUBSTITUTE(IF(_xlfn.ISFORMULA('#_LoanPayment'!G24),_xlfn.FORMULATEXT('#_LoanPayment'!G24),'#_LoanPayment'!G24),"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G24),_xlfn.FORMULATEXT('#_LoanPayment'!G24),'#_LoanPayment'!G24),"9","#"),"8","#"),"7","#"),"6","#"),"5","#"),"4","#"),"3","#"),"2","#"),"1","#"),"0","#"),"$","")," ",""),",","@"),"&gt;","@"),"&lt;","@"),"=","@"),")","@"),"(","@"),"^","@"),"/","@"),"+","@"),"*","@"),"-","@"),"@#","")))/2,TRUE,FALSE),"HardCodeMsg",IF(LEN(IF(_xlfn.ISFORMULA(LoanPayment!G24),_xlfn.FORMULATEXT(LoanPayment!G24),LoanPayment!G24))-LEN(SUBSTITUTE(IF(_xlfn.ISFORMULA(LoanPayment!G24),_xlfn.FORMULATEXT(LoanPayment!G24),LoanPayment!G24),"""",""))&gt;LEN(IF(_xlfn.ISFORMULA('#_LoanPayment'!G24),_xlfn.FORMULATEXT('#_LoanPayment'!G24),'#_LoanPayment'!G24))-LEN(SUBSTITUTE(IF(_xlfn.ISFORMULA('#_LoanPayment'!G24),_xlfn.FORMULATEXT('#_LoanPayment'!G24),'#_LoanPayment'!G24),"""","")),TRUE,FALSE),"HardQuoteMsg",IF(LEN(IF(_xlfn.ISFORMULA(LoanPayment!G24),_xlfn.FORMULATEXT(LoanPayment!G24),LoanPayment!G24))-LEN(SUBSTITUTE(IF(_xlfn.ISFORMULA(LoanPayment!G24),_xlfn.FORMULATEXT(LoanPayment!G24),LoanPayment!G24),"$",""))&lt;0.5*(LEN(IF(_xlfn.ISFORMULA('#_LoanPayment'!G24),_xlfn.FORMULATEXT('#_LoanPayment'!G24),'#_LoanPayment'!G24))-LEN(SUBSTITUTE(IF(_xlfn.ISFORMULA('#_LoanPayment'!G24),_xlfn.FORMULATEXT('#_LoanPayment'!G24),'#_LoanPayment'!G24),"$",""))),TRUE,FALSE),"MissingAbsMsg",TRUE,"PerfectMsg")</f>
        <v/>
      </c>
    </row>
    <row r="25" spans="2:8" x14ac:dyDescent="0.15">
      <c r="B25" s="278">
        <v>0</v>
      </c>
      <c r="C25" s="279">
        <v>0</v>
      </c>
      <c r="D25" s="278">
        <v>0</v>
      </c>
      <c r="E25" s="279" t="str">
        <f ca="1">_xlfn.IFS(ISBLANK(LoanPayment!E25),"",IF(NOT(ISNA('#_LoanPayment'!E25)),IF(ISNA(LoanPayment!E25),TRUE,FALSE),FALSE),"StuNAMsg",IF(AND(ISNA('#_LoanPayment'!E25),ISNA(LoanPayment!E25)),TRUE,FALSE),"PerfectMsg",IF(NOT(ISERROR('#_LoanPayment'!E25)),IF(ISERROR(LoanPayment!E25),TRUE,FALSE),FALSE),"StuErrorMsg",IF(TYPE('#_LoanPayment'!E25)&lt;&gt;TYPE(LoanPayment!E25),TRUE,FALSE),"WrongTypeMsg",IF(_xlfn.ISFORMULA('#_LoanPayment'!E25),IF(NOT(_xlfn.ISFORMULA(LoanPayment!E25)),TRUE),FALSE),"MissingFormulaMsg",IF(NOT(AND(ISNUMBER(FIND("[",_xlfn.FORMULATEXT('#_LoanPayment'!E25))),ISNUMBER(FIND("!",_xlfn.FORMULATEXT('#_LoanPayment'!E25))))),AND(ISNUMBER(FIND("[",_xlfn.FORMULATEXT(LoanPayment!E25))),ISNUMBER(FIND("!",_xlfn.FORMULATEXT(LoanPayment!E25)))),FALSE),"ExternalRefsMsg",IF(ISNUMBER('#_LoanPayment'!E25),IF(ABS('#_LoanPayment'!E25-LoanPayment!E25)&gt;0.00001,TRUE,FALSE),IF('#_LoanPayment'!E25&lt;&gt;LoanPayment!E25,TRUE,FALSE)),IF(ISNUMBER('#_LoanPayment'!E25),IF('#_LoanPayment'!E25&gt;LoanPayment!E25,"TooLow","TooHigh"),"WrongAnswer"),NOT(_xlfn.ISFORMULA('#_LoanPayment'!E25)),"PerfectMsg",IF((LEN(SUBSTITUTE(SUBSTITUTE(SUBSTITUTE(SUBSTITUTE(SUBSTITUTE(SUBSTITUTE(SUBSTITUTE(SUBSTITUTE(SUBSTITUTE(SUBSTITUTE(SUBSTITUTE(SUBSTITUTE(SUBSTITUTE(SUBSTITUTE(SUBSTITUTE(SUBSTITUTE(SUBSTITUTE(SUBSTITUTE(SUBSTITUTE(SUBSTITUTE(SUBSTITUTE(SUBSTITUTE(SUBSTITUTE(IF(_xlfn.ISFORMULA(LoanPayment!E25),_xlfn.FORMULATEXT(LoanPayment!E25),LoanPayment!E25),"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E25),_xlfn.FORMULATEXT(LoanPayment!E25),LoanPayment!E25),"9","#"),"8","#"),"7","#"),"6","#"),"5","#"),"4","#"),"3","#"),"2","#"),"1","#"),"0","#"),"$","")," ",""),",","@"),"&gt;","@"),"&lt;","@"),"=","@"),")","@"),"(","@"),"^","@"),"/","@"),"+","@"),"*","@"),"-","@"),"@#","")))/2&gt;(LEN(SUBSTITUTE(SUBSTITUTE(SUBSTITUTE(SUBSTITUTE(SUBSTITUTE(SUBSTITUTE(SUBSTITUTE(SUBSTITUTE(SUBSTITUTE(SUBSTITUTE(SUBSTITUTE(SUBSTITUTE(SUBSTITUTE(SUBSTITUTE(SUBSTITUTE(SUBSTITUTE(SUBSTITUTE(SUBSTITUTE(SUBSTITUTE(SUBSTITUTE(SUBSTITUTE(SUBSTITUTE(SUBSTITUTE(IF(_xlfn.ISFORMULA('#_LoanPayment'!E25),_xlfn.FORMULATEXT('#_LoanPayment'!E25),'#_LoanPayment'!E25),"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E25),_xlfn.FORMULATEXT('#_LoanPayment'!E25),'#_LoanPayment'!E25),"9","#"),"8","#"),"7","#"),"6","#"),"5","#"),"4","#"),"3","#"),"2","#"),"1","#"),"0","#"),"$","")," ",""),",","@"),"&gt;","@"),"&lt;","@"),"=","@"),")","@"),"(","@"),"^","@"),"/","@"),"+","@"),"*","@"),"-","@"),"@#","")))/2,TRUE,FALSE),"HardCodeMsg",IF(LEN(IF(_xlfn.ISFORMULA(LoanPayment!E25),_xlfn.FORMULATEXT(LoanPayment!E25),LoanPayment!E25))-LEN(SUBSTITUTE(IF(_xlfn.ISFORMULA(LoanPayment!E25),_xlfn.FORMULATEXT(LoanPayment!E25),LoanPayment!E25),"""",""))&gt;LEN(IF(_xlfn.ISFORMULA('#_LoanPayment'!E25),_xlfn.FORMULATEXT('#_LoanPayment'!E25),'#_LoanPayment'!E25))-LEN(SUBSTITUTE(IF(_xlfn.ISFORMULA('#_LoanPayment'!E25),_xlfn.FORMULATEXT('#_LoanPayment'!E25),'#_LoanPayment'!E25),"""","")),TRUE,FALSE),"HardQuoteMsg",IF(LEN(IF(_xlfn.ISFORMULA(LoanPayment!E25),_xlfn.FORMULATEXT(LoanPayment!E25),LoanPayment!E25))-LEN(SUBSTITUTE(IF(_xlfn.ISFORMULA(LoanPayment!E25),_xlfn.FORMULATEXT(LoanPayment!E25),LoanPayment!E25),"$",""))&lt;0.5*(LEN(IF(_xlfn.ISFORMULA('#_LoanPayment'!E25),_xlfn.FORMULATEXT('#_LoanPayment'!E25),'#_LoanPayment'!E25))-LEN(SUBSTITUTE(IF(_xlfn.ISFORMULA('#_LoanPayment'!E25),_xlfn.FORMULATEXT('#_LoanPayment'!E25),'#_LoanPayment'!E25),"$",""))),TRUE,FALSE),"MissingAbsMsg",TRUE,"PerfectMsg")</f>
        <v/>
      </c>
      <c r="F25" s="279" t="str">
        <f ca="1">_xlfn.IFS(ISBLANK(LoanPayment!F25),"",IF(NOT(ISNA('#_LoanPayment'!F25)),IF(ISNA(LoanPayment!F25),TRUE,FALSE),FALSE),"StuNAMsg",IF(AND(ISNA('#_LoanPayment'!F25),ISNA(LoanPayment!F25)),TRUE,FALSE),"PerfectMsg",IF(NOT(ISERROR('#_LoanPayment'!F25)),IF(ISERROR(LoanPayment!F25),TRUE,FALSE),FALSE),"StuErrorMsg",IF(TYPE('#_LoanPayment'!F25)&lt;&gt;TYPE(LoanPayment!F25),TRUE,FALSE),"WrongTypeMsg",IF(_xlfn.ISFORMULA('#_LoanPayment'!F25),IF(NOT(_xlfn.ISFORMULA(LoanPayment!F25)),TRUE),FALSE),"MissingFormulaMsg",IF(NOT(AND(ISNUMBER(FIND("[",_xlfn.FORMULATEXT('#_LoanPayment'!F25))),ISNUMBER(FIND("!",_xlfn.FORMULATEXT('#_LoanPayment'!F25))))),AND(ISNUMBER(FIND("[",_xlfn.FORMULATEXT(LoanPayment!F25))),ISNUMBER(FIND("!",_xlfn.FORMULATEXT(LoanPayment!F25)))),FALSE),"ExternalRefsMsg",IF(ISNUMBER('#_LoanPayment'!F25),IF(ABS('#_LoanPayment'!F25-LoanPayment!F25)&gt;0.00001,TRUE,FALSE),IF('#_LoanPayment'!F25&lt;&gt;LoanPayment!F25,TRUE,FALSE)),IF(ISNUMBER('#_LoanPayment'!F25),IF('#_LoanPayment'!F25&gt;LoanPayment!F25,"TooLow","TooHigh"),"WrongAnswer"),NOT(_xlfn.ISFORMULA('#_LoanPayment'!F25)),"PerfectMsg",IF((LEN(SUBSTITUTE(SUBSTITUTE(SUBSTITUTE(SUBSTITUTE(SUBSTITUTE(SUBSTITUTE(SUBSTITUTE(SUBSTITUTE(SUBSTITUTE(SUBSTITUTE(SUBSTITUTE(SUBSTITUTE(SUBSTITUTE(SUBSTITUTE(SUBSTITUTE(SUBSTITUTE(SUBSTITUTE(SUBSTITUTE(SUBSTITUTE(SUBSTITUTE(SUBSTITUTE(SUBSTITUTE(SUBSTITUTE(IF(_xlfn.ISFORMULA(LoanPayment!F25),_xlfn.FORMULATEXT(LoanPayment!F25),LoanPayment!F25),"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F25),_xlfn.FORMULATEXT(LoanPayment!F25),LoanPayment!F25),"9","#"),"8","#"),"7","#"),"6","#"),"5","#"),"4","#"),"3","#"),"2","#"),"1","#"),"0","#"),"$","")," ",""),",","@"),"&gt;","@"),"&lt;","@"),"=","@"),")","@"),"(","@"),"^","@"),"/","@"),"+","@"),"*","@"),"-","@"),"@#","")))/2&gt;(LEN(SUBSTITUTE(SUBSTITUTE(SUBSTITUTE(SUBSTITUTE(SUBSTITUTE(SUBSTITUTE(SUBSTITUTE(SUBSTITUTE(SUBSTITUTE(SUBSTITUTE(SUBSTITUTE(SUBSTITUTE(SUBSTITUTE(SUBSTITUTE(SUBSTITUTE(SUBSTITUTE(SUBSTITUTE(SUBSTITUTE(SUBSTITUTE(SUBSTITUTE(SUBSTITUTE(SUBSTITUTE(SUBSTITUTE(IF(_xlfn.ISFORMULA('#_LoanPayment'!F25),_xlfn.FORMULATEXT('#_LoanPayment'!F25),'#_LoanPayment'!F25),"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F25),_xlfn.FORMULATEXT('#_LoanPayment'!F25),'#_LoanPayment'!F25),"9","#"),"8","#"),"7","#"),"6","#"),"5","#"),"4","#"),"3","#"),"2","#"),"1","#"),"0","#"),"$","")," ",""),",","@"),"&gt;","@"),"&lt;","@"),"=","@"),")","@"),"(","@"),"^","@"),"/","@"),"+","@"),"*","@"),"-","@"),"@#","")))/2,TRUE,FALSE),"HardCodeMsg",IF(LEN(IF(_xlfn.ISFORMULA(LoanPayment!F25),_xlfn.FORMULATEXT(LoanPayment!F25),LoanPayment!F25))-LEN(SUBSTITUTE(IF(_xlfn.ISFORMULA(LoanPayment!F25),_xlfn.FORMULATEXT(LoanPayment!F25),LoanPayment!F25),"""",""))&gt;LEN(IF(_xlfn.ISFORMULA('#_LoanPayment'!F25),_xlfn.FORMULATEXT('#_LoanPayment'!F25),'#_LoanPayment'!F25))-LEN(SUBSTITUTE(IF(_xlfn.ISFORMULA('#_LoanPayment'!F25),_xlfn.FORMULATEXT('#_LoanPayment'!F25),'#_LoanPayment'!F25),"""","")),TRUE,FALSE),"HardQuoteMsg",IF(LEN(IF(_xlfn.ISFORMULA(LoanPayment!F25),_xlfn.FORMULATEXT(LoanPayment!F25),LoanPayment!F25))-LEN(SUBSTITUTE(IF(_xlfn.ISFORMULA(LoanPayment!F25),_xlfn.FORMULATEXT(LoanPayment!F25),LoanPayment!F25),"$",""))&lt;0.5*(LEN(IF(_xlfn.ISFORMULA('#_LoanPayment'!F25),_xlfn.FORMULATEXT('#_LoanPayment'!F25),'#_LoanPayment'!F25))-LEN(SUBSTITUTE(IF(_xlfn.ISFORMULA('#_LoanPayment'!F25),_xlfn.FORMULATEXT('#_LoanPayment'!F25),'#_LoanPayment'!F25),"$",""))),TRUE,FALSE),"MissingAbsMsg",TRUE,"PerfectMsg")</f>
        <v/>
      </c>
      <c r="G25" s="280" t="str">
        <f ca="1">_xlfn.IFS(ISBLANK(LoanPayment!G25),"",IF(NOT(ISNA('#_LoanPayment'!G25)),IF(ISNA(LoanPayment!G25),TRUE,FALSE),FALSE),"StuNAMsg",IF(AND(ISNA('#_LoanPayment'!G25),ISNA(LoanPayment!G25)),TRUE,FALSE),"PerfectMsg",IF(NOT(ISERROR('#_LoanPayment'!G25)),IF(ISERROR(LoanPayment!G25),TRUE,FALSE),FALSE),"StuErrorMsg",IF(TYPE('#_LoanPayment'!G25)&lt;&gt;TYPE(LoanPayment!G25),TRUE,FALSE),"WrongTypeMsg",IF(_xlfn.ISFORMULA('#_LoanPayment'!G25),IF(NOT(_xlfn.ISFORMULA(LoanPayment!G25)),TRUE),FALSE),"MissingFormulaMsg",IF(NOT(AND(ISNUMBER(FIND("[",_xlfn.FORMULATEXT('#_LoanPayment'!G25))),ISNUMBER(FIND("!",_xlfn.FORMULATEXT('#_LoanPayment'!G25))))),AND(ISNUMBER(FIND("[",_xlfn.FORMULATEXT(LoanPayment!G25))),ISNUMBER(FIND("!",_xlfn.FORMULATEXT(LoanPayment!G25)))),FALSE),"ExternalRefsMsg",IF(ISNUMBER('#_LoanPayment'!G25),IF(ABS('#_LoanPayment'!G25-LoanPayment!G25)&gt;0.00001,TRUE,FALSE),IF('#_LoanPayment'!G25&lt;&gt;LoanPayment!G25,TRUE,FALSE)),IF(ISNUMBER('#_LoanPayment'!G25),IF('#_LoanPayment'!G25&gt;LoanPayment!G25,"TooLow","TooHigh"),"WrongAnswer"),NOT(_xlfn.ISFORMULA('#_LoanPayment'!G25)),"PerfectMsg",IF((LEN(SUBSTITUTE(SUBSTITUTE(SUBSTITUTE(SUBSTITUTE(SUBSTITUTE(SUBSTITUTE(SUBSTITUTE(SUBSTITUTE(SUBSTITUTE(SUBSTITUTE(SUBSTITUTE(SUBSTITUTE(SUBSTITUTE(SUBSTITUTE(SUBSTITUTE(SUBSTITUTE(SUBSTITUTE(SUBSTITUTE(SUBSTITUTE(SUBSTITUTE(SUBSTITUTE(SUBSTITUTE(SUBSTITUTE(IF(_xlfn.ISFORMULA(LoanPayment!G25),_xlfn.FORMULATEXT(LoanPayment!G25),LoanPayment!G25),"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G25),_xlfn.FORMULATEXT(LoanPayment!G25),LoanPayment!G25),"9","#"),"8","#"),"7","#"),"6","#"),"5","#"),"4","#"),"3","#"),"2","#"),"1","#"),"0","#"),"$","")," ",""),",","@"),"&gt;","@"),"&lt;","@"),"=","@"),")","@"),"(","@"),"^","@"),"/","@"),"+","@"),"*","@"),"-","@"),"@#","")))/2&gt;(LEN(SUBSTITUTE(SUBSTITUTE(SUBSTITUTE(SUBSTITUTE(SUBSTITUTE(SUBSTITUTE(SUBSTITUTE(SUBSTITUTE(SUBSTITUTE(SUBSTITUTE(SUBSTITUTE(SUBSTITUTE(SUBSTITUTE(SUBSTITUTE(SUBSTITUTE(SUBSTITUTE(SUBSTITUTE(SUBSTITUTE(SUBSTITUTE(SUBSTITUTE(SUBSTITUTE(SUBSTITUTE(SUBSTITUTE(IF(_xlfn.ISFORMULA('#_LoanPayment'!G25),_xlfn.FORMULATEXT('#_LoanPayment'!G25),'#_LoanPayment'!G25),"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G25),_xlfn.FORMULATEXT('#_LoanPayment'!G25),'#_LoanPayment'!G25),"9","#"),"8","#"),"7","#"),"6","#"),"5","#"),"4","#"),"3","#"),"2","#"),"1","#"),"0","#"),"$","")," ",""),",","@"),"&gt;","@"),"&lt;","@"),"=","@"),")","@"),"(","@"),"^","@"),"/","@"),"+","@"),"*","@"),"-","@"),"@#","")))/2,TRUE,FALSE),"HardCodeMsg",IF(LEN(IF(_xlfn.ISFORMULA(LoanPayment!G25),_xlfn.FORMULATEXT(LoanPayment!G25),LoanPayment!G25))-LEN(SUBSTITUTE(IF(_xlfn.ISFORMULA(LoanPayment!G25),_xlfn.FORMULATEXT(LoanPayment!G25),LoanPayment!G25),"""",""))&gt;LEN(IF(_xlfn.ISFORMULA('#_LoanPayment'!G25),_xlfn.FORMULATEXT('#_LoanPayment'!G25),'#_LoanPayment'!G25))-LEN(SUBSTITUTE(IF(_xlfn.ISFORMULA('#_LoanPayment'!G25),_xlfn.FORMULATEXT('#_LoanPayment'!G25),'#_LoanPayment'!G25),"""","")),TRUE,FALSE),"HardQuoteMsg",IF(LEN(IF(_xlfn.ISFORMULA(LoanPayment!G25),_xlfn.FORMULATEXT(LoanPayment!G25),LoanPayment!G25))-LEN(SUBSTITUTE(IF(_xlfn.ISFORMULA(LoanPayment!G25),_xlfn.FORMULATEXT(LoanPayment!G25),LoanPayment!G25),"$",""))&lt;0.5*(LEN(IF(_xlfn.ISFORMULA('#_LoanPayment'!G25),_xlfn.FORMULATEXT('#_LoanPayment'!G25),'#_LoanPayment'!G25))-LEN(SUBSTITUTE(IF(_xlfn.ISFORMULA('#_LoanPayment'!G25),_xlfn.FORMULATEXT('#_LoanPayment'!G25),'#_LoanPayment'!G25),"$",""))),TRUE,FALSE),"MissingAbsMsg",TRUE,"PerfectMsg")</f>
        <v/>
      </c>
    </row>
    <row r="26" spans="2:8" x14ac:dyDescent="0.15">
      <c r="B26" s="278">
        <v>0</v>
      </c>
      <c r="C26" s="279">
        <v>0</v>
      </c>
      <c r="D26" s="278">
        <v>0</v>
      </c>
      <c r="E26" s="279" t="str">
        <f ca="1">_xlfn.IFS(ISBLANK(LoanPayment!E26),"",IF(NOT(ISNA('#_LoanPayment'!E26)),IF(ISNA(LoanPayment!E26),TRUE,FALSE),FALSE),"StuNAMsg",IF(AND(ISNA('#_LoanPayment'!E26),ISNA(LoanPayment!E26)),TRUE,FALSE),"PerfectMsg",IF(NOT(ISERROR('#_LoanPayment'!E26)),IF(ISERROR(LoanPayment!E26),TRUE,FALSE),FALSE),"StuErrorMsg",IF(TYPE('#_LoanPayment'!E26)&lt;&gt;TYPE(LoanPayment!E26),TRUE,FALSE),"WrongTypeMsg",IF(_xlfn.ISFORMULA('#_LoanPayment'!E26),IF(NOT(_xlfn.ISFORMULA(LoanPayment!E26)),TRUE),FALSE),"MissingFormulaMsg",IF(NOT(AND(ISNUMBER(FIND("[",_xlfn.FORMULATEXT('#_LoanPayment'!E26))),ISNUMBER(FIND("!",_xlfn.FORMULATEXT('#_LoanPayment'!E26))))),AND(ISNUMBER(FIND("[",_xlfn.FORMULATEXT(LoanPayment!E26))),ISNUMBER(FIND("!",_xlfn.FORMULATEXT(LoanPayment!E26)))),FALSE),"ExternalRefsMsg",IF(ISNUMBER('#_LoanPayment'!E26),IF(ABS('#_LoanPayment'!E26-LoanPayment!E26)&gt;0.00001,TRUE,FALSE),IF('#_LoanPayment'!E26&lt;&gt;LoanPayment!E26,TRUE,FALSE)),IF(ISNUMBER('#_LoanPayment'!E26),IF('#_LoanPayment'!E26&gt;LoanPayment!E26,"TooLow","TooHigh"),"WrongAnswer"),NOT(_xlfn.ISFORMULA('#_LoanPayment'!E26)),"PerfectMsg",IF((LEN(SUBSTITUTE(SUBSTITUTE(SUBSTITUTE(SUBSTITUTE(SUBSTITUTE(SUBSTITUTE(SUBSTITUTE(SUBSTITUTE(SUBSTITUTE(SUBSTITUTE(SUBSTITUTE(SUBSTITUTE(SUBSTITUTE(SUBSTITUTE(SUBSTITUTE(SUBSTITUTE(SUBSTITUTE(SUBSTITUTE(SUBSTITUTE(SUBSTITUTE(SUBSTITUTE(SUBSTITUTE(SUBSTITUTE(IF(_xlfn.ISFORMULA(LoanPayment!E26),_xlfn.FORMULATEXT(LoanPayment!E26),LoanPayment!E26),"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E26),_xlfn.FORMULATEXT(LoanPayment!E26),LoanPayment!E26),"9","#"),"8","#"),"7","#"),"6","#"),"5","#"),"4","#"),"3","#"),"2","#"),"1","#"),"0","#"),"$","")," ",""),",","@"),"&gt;","@"),"&lt;","@"),"=","@"),")","@"),"(","@"),"^","@"),"/","@"),"+","@"),"*","@"),"-","@"),"@#","")))/2&gt;(LEN(SUBSTITUTE(SUBSTITUTE(SUBSTITUTE(SUBSTITUTE(SUBSTITUTE(SUBSTITUTE(SUBSTITUTE(SUBSTITUTE(SUBSTITUTE(SUBSTITUTE(SUBSTITUTE(SUBSTITUTE(SUBSTITUTE(SUBSTITUTE(SUBSTITUTE(SUBSTITUTE(SUBSTITUTE(SUBSTITUTE(SUBSTITUTE(SUBSTITUTE(SUBSTITUTE(SUBSTITUTE(SUBSTITUTE(IF(_xlfn.ISFORMULA('#_LoanPayment'!E26),_xlfn.FORMULATEXT('#_LoanPayment'!E26),'#_LoanPayment'!E26),"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E26),_xlfn.FORMULATEXT('#_LoanPayment'!E26),'#_LoanPayment'!E26),"9","#"),"8","#"),"7","#"),"6","#"),"5","#"),"4","#"),"3","#"),"2","#"),"1","#"),"0","#"),"$","")," ",""),",","@"),"&gt;","@"),"&lt;","@"),"=","@"),")","@"),"(","@"),"^","@"),"/","@"),"+","@"),"*","@"),"-","@"),"@#","")))/2,TRUE,FALSE),"HardCodeMsg",IF(LEN(IF(_xlfn.ISFORMULA(LoanPayment!E26),_xlfn.FORMULATEXT(LoanPayment!E26),LoanPayment!E26))-LEN(SUBSTITUTE(IF(_xlfn.ISFORMULA(LoanPayment!E26),_xlfn.FORMULATEXT(LoanPayment!E26),LoanPayment!E26),"""",""))&gt;LEN(IF(_xlfn.ISFORMULA('#_LoanPayment'!E26),_xlfn.FORMULATEXT('#_LoanPayment'!E26),'#_LoanPayment'!E26))-LEN(SUBSTITUTE(IF(_xlfn.ISFORMULA('#_LoanPayment'!E26),_xlfn.FORMULATEXT('#_LoanPayment'!E26),'#_LoanPayment'!E26),"""","")),TRUE,FALSE),"HardQuoteMsg",IF(LEN(IF(_xlfn.ISFORMULA(LoanPayment!E26),_xlfn.FORMULATEXT(LoanPayment!E26),LoanPayment!E26))-LEN(SUBSTITUTE(IF(_xlfn.ISFORMULA(LoanPayment!E26),_xlfn.FORMULATEXT(LoanPayment!E26),LoanPayment!E26),"$",""))&lt;0.5*(LEN(IF(_xlfn.ISFORMULA('#_LoanPayment'!E26),_xlfn.FORMULATEXT('#_LoanPayment'!E26),'#_LoanPayment'!E26))-LEN(SUBSTITUTE(IF(_xlfn.ISFORMULA('#_LoanPayment'!E26),_xlfn.FORMULATEXT('#_LoanPayment'!E26),'#_LoanPayment'!E26),"$",""))),TRUE,FALSE),"MissingAbsMsg",TRUE,"PerfectMsg")</f>
        <v/>
      </c>
      <c r="F26" s="279" t="str">
        <f ca="1">_xlfn.IFS(ISBLANK(LoanPayment!F26),"",IF(NOT(ISNA('#_LoanPayment'!F26)),IF(ISNA(LoanPayment!F26),TRUE,FALSE),FALSE),"StuNAMsg",IF(AND(ISNA('#_LoanPayment'!F26),ISNA(LoanPayment!F26)),TRUE,FALSE),"PerfectMsg",IF(NOT(ISERROR('#_LoanPayment'!F26)),IF(ISERROR(LoanPayment!F26),TRUE,FALSE),FALSE),"StuErrorMsg",IF(TYPE('#_LoanPayment'!F26)&lt;&gt;TYPE(LoanPayment!F26),TRUE,FALSE),"WrongTypeMsg",IF(_xlfn.ISFORMULA('#_LoanPayment'!F26),IF(NOT(_xlfn.ISFORMULA(LoanPayment!F26)),TRUE),FALSE),"MissingFormulaMsg",IF(NOT(AND(ISNUMBER(FIND("[",_xlfn.FORMULATEXT('#_LoanPayment'!F26))),ISNUMBER(FIND("!",_xlfn.FORMULATEXT('#_LoanPayment'!F26))))),AND(ISNUMBER(FIND("[",_xlfn.FORMULATEXT(LoanPayment!F26))),ISNUMBER(FIND("!",_xlfn.FORMULATEXT(LoanPayment!F26)))),FALSE),"ExternalRefsMsg",IF(ISNUMBER('#_LoanPayment'!F26),IF(ABS('#_LoanPayment'!F26-LoanPayment!F26)&gt;0.00001,TRUE,FALSE),IF('#_LoanPayment'!F26&lt;&gt;LoanPayment!F26,TRUE,FALSE)),IF(ISNUMBER('#_LoanPayment'!F26),IF('#_LoanPayment'!F26&gt;LoanPayment!F26,"TooLow","TooHigh"),"WrongAnswer"),NOT(_xlfn.ISFORMULA('#_LoanPayment'!F26)),"PerfectMsg",IF((LEN(SUBSTITUTE(SUBSTITUTE(SUBSTITUTE(SUBSTITUTE(SUBSTITUTE(SUBSTITUTE(SUBSTITUTE(SUBSTITUTE(SUBSTITUTE(SUBSTITUTE(SUBSTITUTE(SUBSTITUTE(SUBSTITUTE(SUBSTITUTE(SUBSTITUTE(SUBSTITUTE(SUBSTITUTE(SUBSTITUTE(SUBSTITUTE(SUBSTITUTE(SUBSTITUTE(SUBSTITUTE(SUBSTITUTE(IF(_xlfn.ISFORMULA(LoanPayment!F26),_xlfn.FORMULATEXT(LoanPayment!F26),LoanPayment!F26),"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F26),_xlfn.FORMULATEXT(LoanPayment!F26),LoanPayment!F26),"9","#"),"8","#"),"7","#"),"6","#"),"5","#"),"4","#"),"3","#"),"2","#"),"1","#"),"0","#"),"$","")," ",""),",","@"),"&gt;","@"),"&lt;","@"),"=","@"),")","@"),"(","@"),"^","@"),"/","@"),"+","@"),"*","@"),"-","@"),"@#","")))/2&gt;(LEN(SUBSTITUTE(SUBSTITUTE(SUBSTITUTE(SUBSTITUTE(SUBSTITUTE(SUBSTITUTE(SUBSTITUTE(SUBSTITUTE(SUBSTITUTE(SUBSTITUTE(SUBSTITUTE(SUBSTITUTE(SUBSTITUTE(SUBSTITUTE(SUBSTITUTE(SUBSTITUTE(SUBSTITUTE(SUBSTITUTE(SUBSTITUTE(SUBSTITUTE(SUBSTITUTE(SUBSTITUTE(SUBSTITUTE(IF(_xlfn.ISFORMULA('#_LoanPayment'!F26),_xlfn.FORMULATEXT('#_LoanPayment'!F26),'#_LoanPayment'!F26),"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F26),_xlfn.FORMULATEXT('#_LoanPayment'!F26),'#_LoanPayment'!F26),"9","#"),"8","#"),"7","#"),"6","#"),"5","#"),"4","#"),"3","#"),"2","#"),"1","#"),"0","#"),"$","")," ",""),",","@"),"&gt;","@"),"&lt;","@"),"=","@"),")","@"),"(","@"),"^","@"),"/","@"),"+","@"),"*","@"),"-","@"),"@#","")))/2,TRUE,FALSE),"HardCodeMsg",IF(LEN(IF(_xlfn.ISFORMULA(LoanPayment!F26),_xlfn.FORMULATEXT(LoanPayment!F26),LoanPayment!F26))-LEN(SUBSTITUTE(IF(_xlfn.ISFORMULA(LoanPayment!F26),_xlfn.FORMULATEXT(LoanPayment!F26),LoanPayment!F26),"""",""))&gt;LEN(IF(_xlfn.ISFORMULA('#_LoanPayment'!F26),_xlfn.FORMULATEXT('#_LoanPayment'!F26),'#_LoanPayment'!F26))-LEN(SUBSTITUTE(IF(_xlfn.ISFORMULA('#_LoanPayment'!F26),_xlfn.FORMULATEXT('#_LoanPayment'!F26),'#_LoanPayment'!F26),"""","")),TRUE,FALSE),"HardQuoteMsg",IF(LEN(IF(_xlfn.ISFORMULA(LoanPayment!F26),_xlfn.FORMULATEXT(LoanPayment!F26),LoanPayment!F26))-LEN(SUBSTITUTE(IF(_xlfn.ISFORMULA(LoanPayment!F26),_xlfn.FORMULATEXT(LoanPayment!F26),LoanPayment!F26),"$",""))&lt;0.5*(LEN(IF(_xlfn.ISFORMULA('#_LoanPayment'!F26),_xlfn.FORMULATEXT('#_LoanPayment'!F26),'#_LoanPayment'!F26))-LEN(SUBSTITUTE(IF(_xlfn.ISFORMULA('#_LoanPayment'!F26),_xlfn.FORMULATEXT('#_LoanPayment'!F26),'#_LoanPayment'!F26),"$",""))),TRUE,FALSE),"MissingAbsMsg",TRUE,"PerfectMsg")</f>
        <v/>
      </c>
      <c r="G26" s="280" t="str">
        <f ca="1">_xlfn.IFS(ISBLANK(LoanPayment!G26),"",IF(NOT(ISNA('#_LoanPayment'!G26)),IF(ISNA(LoanPayment!G26),TRUE,FALSE),FALSE),"StuNAMsg",IF(AND(ISNA('#_LoanPayment'!G26),ISNA(LoanPayment!G26)),TRUE,FALSE),"PerfectMsg",IF(NOT(ISERROR('#_LoanPayment'!G26)),IF(ISERROR(LoanPayment!G26),TRUE,FALSE),FALSE),"StuErrorMsg",IF(TYPE('#_LoanPayment'!G26)&lt;&gt;TYPE(LoanPayment!G26),TRUE,FALSE),"WrongTypeMsg",IF(_xlfn.ISFORMULA('#_LoanPayment'!G26),IF(NOT(_xlfn.ISFORMULA(LoanPayment!G26)),TRUE),FALSE),"MissingFormulaMsg",IF(NOT(AND(ISNUMBER(FIND("[",_xlfn.FORMULATEXT('#_LoanPayment'!G26))),ISNUMBER(FIND("!",_xlfn.FORMULATEXT('#_LoanPayment'!G26))))),AND(ISNUMBER(FIND("[",_xlfn.FORMULATEXT(LoanPayment!G26))),ISNUMBER(FIND("!",_xlfn.FORMULATEXT(LoanPayment!G26)))),FALSE),"ExternalRefsMsg",IF(ISNUMBER('#_LoanPayment'!G26),IF(ABS('#_LoanPayment'!G26-LoanPayment!G26)&gt;0.00001,TRUE,FALSE),IF('#_LoanPayment'!G26&lt;&gt;LoanPayment!G26,TRUE,FALSE)),IF(ISNUMBER('#_LoanPayment'!G26),IF('#_LoanPayment'!G26&gt;LoanPayment!G26,"TooLow","TooHigh"),"WrongAnswer"),NOT(_xlfn.ISFORMULA('#_LoanPayment'!G26)),"PerfectMsg",IF((LEN(SUBSTITUTE(SUBSTITUTE(SUBSTITUTE(SUBSTITUTE(SUBSTITUTE(SUBSTITUTE(SUBSTITUTE(SUBSTITUTE(SUBSTITUTE(SUBSTITUTE(SUBSTITUTE(SUBSTITUTE(SUBSTITUTE(SUBSTITUTE(SUBSTITUTE(SUBSTITUTE(SUBSTITUTE(SUBSTITUTE(SUBSTITUTE(SUBSTITUTE(SUBSTITUTE(SUBSTITUTE(SUBSTITUTE(IF(_xlfn.ISFORMULA(LoanPayment!G26),_xlfn.FORMULATEXT(LoanPayment!G26),LoanPayment!G26),"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G26),_xlfn.FORMULATEXT(LoanPayment!G26),LoanPayment!G26),"9","#"),"8","#"),"7","#"),"6","#"),"5","#"),"4","#"),"3","#"),"2","#"),"1","#"),"0","#"),"$","")," ",""),",","@"),"&gt;","@"),"&lt;","@"),"=","@"),")","@"),"(","@"),"^","@"),"/","@"),"+","@"),"*","@"),"-","@"),"@#","")))/2&gt;(LEN(SUBSTITUTE(SUBSTITUTE(SUBSTITUTE(SUBSTITUTE(SUBSTITUTE(SUBSTITUTE(SUBSTITUTE(SUBSTITUTE(SUBSTITUTE(SUBSTITUTE(SUBSTITUTE(SUBSTITUTE(SUBSTITUTE(SUBSTITUTE(SUBSTITUTE(SUBSTITUTE(SUBSTITUTE(SUBSTITUTE(SUBSTITUTE(SUBSTITUTE(SUBSTITUTE(SUBSTITUTE(SUBSTITUTE(IF(_xlfn.ISFORMULA('#_LoanPayment'!G26),_xlfn.FORMULATEXT('#_LoanPayment'!G26),'#_LoanPayment'!G26),"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G26),_xlfn.FORMULATEXT('#_LoanPayment'!G26),'#_LoanPayment'!G26),"9","#"),"8","#"),"7","#"),"6","#"),"5","#"),"4","#"),"3","#"),"2","#"),"1","#"),"0","#"),"$","")," ",""),",","@"),"&gt;","@"),"&lt;","@"),"=","@"),")","@"),"(","@"),"^","@"),"/","@"),"+","@"),"*","@"),"-","@"),"@#","")))/2,TRUE,FALSE),"HardCodeMsg",IF(LEN(IF(_xlfn.ISFORMULA(LoanPayment!G26),_xlfn.FORMULATEXT(LoanPayment!G26),LoanPayment!G26))-LEN(SUBSTITUTE(IF(_xlfn.ISFORMULA(LoanPayment!G26),_xlfn.FORMULATEXT(LoanPayment!G26),LoanPayment!G26),"""",""))&gt;LEN(IF(_xlfn.ISFORMULA('#_LoanPayment'!G26),_xlfn.FORMULATEXT('#_LoanPayment'!G26),'#_LoanPayment'!G26))-LEN(SUBSTITUTE(IF(_xlfn.ISFORMULA('#_LoanPayment'!G26),_xlfn.FORMULATEXT('#_LoanPayment'!G26),'#_LoanPayment'!G26),"""","")),TRUE,FALSE),"HardQuoteMsg",IF(LEN(IF(_xlfn.ISFORMULA(LoanPayment!G26),_xlfn.FORMULATEXT(LoanPayment!G26),LoanPayment!G26))-LEN(SUBSTITUTE(IF(_xlfn.ISFORMULA(LoanPayment!G26),_xlfn.FORMULATEXT(LoanPayment!G26),LoanPayment!G26),"$",""))&lt;0.5*(LEN(IF(_xlfn.ISFORMULA('#_LoanPayment'!G26),_xlfn.FORMULATEXT('#_LoanPayment'!G26),'#_LoanPayment'!G26))-LEN(SUBSTITUTE(IF(_xlfn.ISFORMULA('#_LoanPayment'!G26),_xlfn.FORMULATEXT('#_LoanPayment'!G26),'#_LoanPayment'!G26),"$",""))),TRUE,FALSE),"MissingAbsMsg",TRUE,"PerfectMsg")</f>
        <v/>
      </c>
    </row>
    <row r="27" spans="2:8" x14ac:dyDescent="0.15">
      <c r="B27" s="278">
        <v>0</v>
      </c>
      <c r="C27" s="279">
        <v>89840</v>
      </c>
      <c r="D27" s="278">
        <v>0</v>
      </c>
      <c r="E27" s="279" t="str">
        <f ca="1">_xlfn.IFS(ISBLANK(LoanPayment!E27),"",IF(NOT(ISNA('#_LoanPayment'!E27)),IF(ISNA(LoanPayment!E27),TRUE,FALSE),FALSE),"StuNAMsg",IF(AND(ISNA('#_LoanPayment'!E27),ISNA(LoanPayment!E27)),TRUE,FALSE),"PerfectMsg",IF(NOT(ISERROR('#_LoanPayment'!E27)),IF(ISERROR(LoanPayment!E27),TRUE,FALSE),FALSE),"StuErrorMsg",IF(TYPE('#_LoanPayment'!E27)&lt;&gt;TYPE(LoanPayment!E27),TRUE,FALSE),"WrongTypeMsg",IF(_xlfn.ISFORMULA('#_LoanPayment'!E27),IF(NOT(_xlfn.ISFORMULA(LoanPayment!E27)),TRUE),FALSE),"MissingFormulaMsg",IF(NOT(AND(ISNUMBER(FIND("[",_xlfn.FORMULATEXT('#_LoanPayment'!E27))),ISNUMBER(FIND("!",_xlfn.FORMULATEXT('#_LoanPayment'!E27))))),AND(ISNUMBER(FIND("[",_xlfn.FORMULATEXT(LoanPayment!E27))),ISNUMBER(FIND("!",_xlfn.FORMULATEXT(LoanPayment!E27)))),FALSE),"ExternalRefsMsg",IF(ISNUMBER('#_LoanPayment'!E27),IF(ABS('#_LoanPayment'!E27-LoanPayment!E27)&gt;0.00001,TRUE,FALSE),IF('#_LoanPayment'!E27&lt;&gt;LoanPayment!E27,TRUE,FALSE)),IF(ISNUMBER('#_LoanPayment'!E27),IF('#_LoanPayment'!E27&gt;LoanPayment!E27,"TooLow","TooHigh"),"WrongAnswer"),NOT(_xlfn.ISFORMULA('#_LoanPayment'!E27)),"PerfectMsg",IF((LEN(SUBSTITUTE(SUBSTITUTE(SUBSTITUTE(SUBSTITUTE(SUBSTITUTE(SUBSTITUTE(SUBSTITUTE(SUBSTITUTE(SUBSTITUTE(SUBSTITUTE(SUBSTITUTE(SUBSTITUTE(SUBSTITUTE(SUBSTITUTE(SUBSTITUTE(SUBSTITUTE(SUBSTITUTE(SUBSTITUTE(SUBSTITUTE(SUBSTITUTE(SUBSTITUTE(SUBSTITUTE(SUBSTITUTE(IF(_xlfn.ISFORMULA(LoanPayment!E27),_xlfn.FORMULATEXT(LoanPayment!E27),LoanPayment!E27),"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E27),_xlfn.FORMULATEXT(LoanPayment!E27),LoanPayment!E27),"9","#"),"8","#"),"7","#"),"6","#"),"5","#"),"4","#"),"3","#"),"2","#"),"1","#"),"0","#"),"$","")," ",""),",","@"),"&gt;","@"),"&lt;","@"),"=","@"),")","@"),"(","@"),"^","@"),"/","@"),"+","@"),"*","@"),"-","@"),"@#","")))/2&gt;(LEN(SUBSTITUTE(SUBSTITUTE(SUBSTITUTE(SUBSTITUTE(SUBSTITUTE(SUBSTITUTE(SUBSTITUTE(SUBSTITUTE(SUBSTITUTE(SUBSTITUTE(SUBSTITUTE(SUBSTITUTE(SUBSTITUTE(SUBSTITUTE(SUBSTITUTE(SUBSTITUTE(SUBSTITUTE(SUBSTITUTE(SUBSTITUTE(SUBSTITUTE(SUBSTITUTE(SUBSTITUTE(SUBSTITUTE(IF(_xlfn.ISFORMULA('#_LoanPayment'!E27),_xlfn.FORMULATEXT('#_LoanPayment'!E27),'#_LoanPayment'!E27),"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E27),_xlfn.FORMULATEXT('#_LoanPayment'!E27),'#_LoanPayment'!E27),"9","#"),"8","#"),"7","#"),"6","#"),"5","#"),"4","#"),"3","#"),"2","#"),"1","#"),"0","#"),"$","")," ",""),",","@"),"&gt;","@"),"&lt;","@"),"=","@"),")","@"),"(","@"),"^","@"),"/","@"),"+","@"),"*","@"),"-","@"),"@#","")))/2,TRUE,FALSE),"HardCodeMsg",IF(LEN(IF(_xlfn.ISFORMULA(LoanPayment!E27),_xlfn.FORMULATEXT(LoanPayment!E27),LoanPayment!E27))-LEN(SUBSTITUTE(IF(_xlfn.ISFORMULA(LoanPayment!E27),_xlfn.FORMULATEXT(LoanPayment!E27),LoanPayment!E27),"""",""))&gt;LEN(IF(_xlfn.ISFORMULA('#_LoanPayment'!E27),_xlfn.FORMULATEXT('#_LoanPayment'!E27),'#_LoanPayment'!E27))-LEN(SUBSTITUTE(IF(_xlfn.ISFORMULA('#_LoanPayment'!E27),_xlfn.FORMULATEXT('#_LoanPayment'!E27),'#_LoanPayment'!E27),"""","")),TRUE,FALSE),"HardQuoteMsg",IF(LEN(IF(_xlfn.ISFORMULA(LoanPayment!E27),_xlfn.FORMULATEXT(LoanPayment!E27),LoanPayment!E27))-LEN(SUBSTITUTE(IF(_xlfn.ISFORMULA(LoanPayment!E27),_xlfn.FORMULATEXT(LoanPayment!E27),LoanPayment!E27),"$",""))&lt;0.5*(LEN(IF(_xlfn.ISFORMULA('#_LoanPayment'!E27),_xlfn.FORMULATEXT('#_LoanPayment'!E27),'#_LoanPayment'!E27))-LEN(SUBSTITUTE(IF(_xlfn.ISFORMULA('#_LoanPayment'!E27),_xlfn.FORMULATEXT('#_LoanPayment'!E27),'#_LoanPayment'!E27),"$",""))),TRUE,FALSE),"MissingAbsMsg",TRUE,"PerfectMsg")</f>
        <v/>
      </c>
      <c r="F27" s="279" t="str">
        <f ca="1">_xlfn.IFS(ISBLANK(LoanPayment!F27),"",IF(NOT(ISNA('#_LoanPayment'!F27)),IF(ISNA(LoanPayment!F27),TRUE,FALSE),FALSE),"StuNAMsg",IF(AND(ISNA('#_LoanPayment'!F27),ISNA(LoanPayment!F27)),TRUE,FALSE),"PerfectMsg",IF(NOT(ISERROR('#_LoanPayment'!F27)),IF(ISERROR(LoanPayment!F27),TRUE,FALSE),FALSE),"StuErrorMsg",IF(TYPE('#_LoanPayment'!F27)&lt;&gt;TYPE(LoanPayment!F27),TRUE,FALSE),"WrongTypeMsg",IF(_xlfn.ISFORMULA('#_LoanPayment'!F27),IF(NOT(_xlfn.ISFORMULA(LoanPayment!F27)),TRUE),FALSE),"MissingFormulaMsg",IF(NOT(AND(ISNUMBER(FIND("[",_xlfn.FORMULATEXT('#_LoanPayment'!F27))),ISNUMBER(FIND("!",_xlfn.FORMULATEXT('#_LoanPayment'!F27))))),AND(ISNUMBER(FIND("[",_xlfn.FORMULATEXT(LoanPayment!F27))),ISNUMBER(FIND("!",_xlfn.FORMULATEXT(LoanPayment!F27)))),FALSE),"ExternalRefsMsg",IF(ISNUMBER('#_LoanPayment'!F27),IF(ABS('#_LoanPayment'!F27-LoanPayment!F27)&gt;0.00001,TRUE,FALSE),IF('#_LoanPayment'!F27&lt;&gt;LoanPayment!F27,TRUE,FALSE)),IF(ISNUMBER('#_LoanPayment'!F27),IF('#_LoanPayment'!F27&gt;LoanPayment!F27,"TooLow","TooHigh"),"WrongAnswer"),NOT(_xlfn.ISFORMULA('#_LoanPayment'!F27)),"PerfectMsg",IF((LEN(SUBSTITUTE(SUBSTITUTE(SUBSTITUTE(SUBSTITUTE(SUBSTITUTE(SUBSTITUTE(SUBSTITUTE(SUBSTITUTE(SUBSTITUTE(SUBSTITUTE(SUBSTITUTE(SUBSTITUTE(SUBSTITUTE(SUBSTITUTE(SUBSTITUTE(SUBSTITUTE(SUBSTITUTE(SUBSTITUTE(SUBSTITUTE(SUBSTITUTE(SUBSTITUTE(SUBSTITUTE(SUBSTITUTE(IF(_xlfn.ISFORMULA(LoanPayment!F27),_xlfn.FORMULATEXT(LoanPayment!F27),LoanPayment!F27),"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F27),_xlfn.FORMULATEXT(LoanPayment!F27),LoanPayment!F27),"9","#"),"8","#"),"7","#"),"6","#"),"5","#"),"4","#"),"3","#"),"2","#"),"1","#"),"0","#"),"$","")," ",""),",","@"),"&gt;","@"),"&lt;","@"),"=","@"),")","@"),"(","@"),"^","@"),"/","@"),"+","@"),"*","@"),"-","@"),"@#","")))/2&gt;(LEN(SUBSTITUTE(SUBSTITUTE(SUBSTITUTE(SUBSTITUTE(SUBSTITUTE(SUBSTITUTE(SUBSTITUTE(SUBSTITUTE(SUBSTITUTE(SUBSTITUTE(SUBSTITUTE(SUBSTITUTE(SUBSTITUTE(SUBSTITUTE(SUBSTITUTE(SUBSTITUTE(SUBSTITUTE(SUBSTITUTE(SUBSTITUTE(SUBSTITUTE(SUBSTITUTE(SUBSTITUTE(SUBSTITUTE(IF(_xlfn.ISFORMULA('#_LoanPayment'!F27),_xlfn.FORMULATEXT('#_LoanPayment'!F27),'#_LoanPayment'!F27),"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F27),_xlfn.FORMULATEXT('#_LoanPayment'!F27),'#_LoanPayment'!F27),"9","#"),"8","#"),"7","#"),"6","#"),"5","#"),"4","#"),"3","#"),"2","#"),"1","#"),"0","#"),"$","")," ",""),",","@"),"&gt;","@"),"&lt;","@"),"=","@"),")","@"),"(","@"),"^","@"),"/","@"),"+","@"),"*","@"),"-","@"),"@#","")))/2,TRUE,FALSE),"HardCodeMsg",IF(LEN(IF(_xlfn.ISFORMULA(LoanPayment!F27),_xlfn.FORMULATEXT(LoanPayment!F27),LoanPayment!F27))-LEN(SUBSTITUTE(IF(_xlfn.ISFORMULA(LoanPayment!F27),_xlfn.FORMULATEXT(LoanPayment!F27),LoanPayment!F27),"""",""))&gt;LEN(IF(_xlfn.ISFORMULA('#_LoanPayment'!F27),_xlfn.FORMULATEXT('#_LoanPayment'!F27),'#_LoanPayment'!F27))-LEN(SUBSTITUTE(IF(_xlfn.ISFORMULA('#_LoanPayment'!F27),_xlfn.FORMULATEXT('#_LoanPayment'!F27),'#_LoanPayment'!F27),"""","")),TRUE,FALSE),"HardQuoteMsg",IF(LEN(IF(_xlfn.ISFORMULA(LoanPayment!F27),_xlfn.FORMULATEXT(LoanPayment!F27),LoanPayment!F27))-LEN(SUBSTITUTE(IF(_xlfn.ISFORMULA(LoanPayment!F27),_xlfn.FORMULATEXT(LoanPayment!F27),LoanPayment!F27),"$",""))&lt;0.5*(LEN(IF(_xlfn.ISFORMULA('#_LoanPayment'!F27),_xlfn.FORMULATEXT('#_LoanPayment'!F27),'#_LoanPayment'!F27))-LEN(SUBSTITUTE(IF(_xlfn.ISFORMULA('#_LoanPayment'!F27),_xlfn.FORMULATEXT('#_LoanPayment'!F27),'#_LoanPayment'!F27),"$",""))),TRUE,FALSE),"MissingAbsMsg",TRUE,"PerfectMsg")</f>
        <v/>
      </c>
      <c r="G27" s="280" t="str">
        <f ca="1">_xlfn.IFS(ISBLANK(LoanPayment!G27),"",IF(NOT(ISNA('#_LoanPayment'!G27)),IF(ISNA(LoanPayment!G27),TRUE,FALSE),FALSE),"StuNAMsg",IF(AND(ISNA('#_LoanPayment'!G27),ISNA(LoanPayment!G27)),TRUE,FALSE),"PerfectMsg",IF(NOT(ISERROR('#_LoanPayment'!G27)),IF(ISERROR(LoanPayment!G27),TRUE,FALSE),FALSE),"StuErrorMsg",IF(TYPE('#_LoanPayment'!G27)&lt;&gt;TYPE(LoanPayment!G27),TRUE,FALSE),"WrongTypeMsg",IF(_xlfn.ISFORMULA('#_LoanPayment'!G27),IF(NOT(_xlfn.ISFORMULA(LoanPayment!G27)),TRUE),FALSE),"MissingFormulaMsg",IF(NOT(AND(ISNUMBER(FIND("[",_xlfn.FORMULATEXT('#_LoanPayment'!G27))),ISNUMBER(FIND("!",_xlfn.FORMULATEXT('#_LoanPayment'!G27))))),AND(ISNUMBER(FIND("[",_xlfn.FORMULATEXT(LoanPayment!G27))),ISNUMBER(FIND("!",_xlfn.FORMULATEXT(LoanPayment!G27)))),FALSE),"ExternalRefsMsg",IF(ISNUMBER('#_LoanPayment'!G27),IF(ABS('#_LoanPayment'!G27-LoanPayment!G27)&gt;0.00001,TRUE,FALSE),IF('#_LoanPayment'!G27&lt;&gt;LoanPayment!G27,TRUE,FALSE)),IF(ISNUMBER('#_LoanPayment'!G27),IF('#_LoanPayment'!G27&gt;LoanPayment!G27,"TooLow","TooHigh"),"WrongAnswer"),NOT(_xlfn.ISFORMULA('#_LoanPayment'!G27)),"PerfectMsg",IF((LEN(SUBSTITUTE(SUBSTITUTE(SUBSTITUTE(SUBSTITUTE(SUBSTITUTE(SUBSTITUTE(SUBSTITUTE(SUBSTITUTE(SUBSTITUTE(SUBSTITUTE(SUBSTITUTE(SUBSTITUTE(SUBSTITUTE(SUBSTITUTE(SUBSTITUTE(SUBSTITUTE(SUBSTITUTE(SUBSTITUTE(SUBSTITUTE(SUBSTITUTE(SUBSTITUTE(SUBSTITUTE(SUBSTITUTE(IF(_xlfn.ISFORMULA(LoanPayment!G27),_xlfn.FORMULATEXT(LoanPayment!G27),LoanPayment!G27),"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G27),_xlfn.FORMULATEXT(LoanPayment!G27),LoanPayment!G27),"9","#"),"8","#"),"7","#"),"6","#"),"5","#"),"4","#"),"3","#"),"2","#"),"1","#"),"0","#"),"$","")," ",""),",","@"),"&gt;","@"),"&lt;","@"),"=","@"),")","@"),"(","@"),"^","@"),"/","@"),"+","@"),"*","@"),"-","@"),"@#","")))/2&gt;(LEN(SUBSTITUTE(SUBSTITUTE(SUBSTITUTE(SUBSTITUTE(SUBSTITUTE(SUBSTITUTE(SUBSTITUTE(SUBSTITUTE(SUBSTITUTE(SUBSTITUTE(SUBSTITUTE(SUBSTITUTE(SUBSTITUTE(SUBSTITUTE(SUBSTITUTE(SUBSTITUTE(SUBSTITUTE(SUBSTITUTE(SUBSTITUTE(SUBSTITUTE(SUBSTITUTE(SUBSTITUTE(SUBSTITUTE(IF(_xlfn.ISFORMULA('#_LoanPayment'!G27),_xlfn.FORMULATEXT('#_LoanPayment'!G27),'#_LoanPayment'!G27),"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G27),_xlfn.FORMULATEXT('#_LoanPayment'!G27),'#_LoanPayment'!G27),"9","#"),"8","#"),"7","#"),"6","#"),"5","#"),"4","#"),"3","#"),"2","#"),"1","#"),"0","#"),"$","")," ",""),",","@"),"&gt;","@"),"&lt;","@"),"=","@"),")","@"),"(","@"),"^","@"),"/","@"),"+","@"),"*","@"),"-","@"),"@#","")))/2,TRUE,FALSE),"HardCodeMsg",IF(LEN(IF(_xlfn.ISFORMULA(LoanPayment!G27),_xlfn.FORMULATEXT(LoanPayment!G27),LoanPayment!G27))-LEN(SUBSTITUTE(IF(_xlfn.ISFORMULA(LoanPayment!G27),_xlfn.FORMULATEXT(LoanPayment!G27),LoanPayment!G27),"""",""))&gt;LEN(IF(_xlfn.ISFORMULA('#_LoanPayment'!G27),_xlfn.FORMULATEXT('#_LoanPayment'!G27),'#_LoanPayment'!G27))-LEN(SUBSTITUTE(IF(_xlfn.ISFORMULA('#_LoanPayment'!G27),_xlfn.FORMULATEXT('#_LoanPayment'!G27),'#_LoanPayment'!G27),"""","")),TRUE,FALSE),"HardQuoteMsg",IF(LEN(IF(_xlfn.ISFORMULA(LoanPayment!G27),_xlfn.FORMULATEXT(LoanPayment!G27),LoanPayment!G27))-LEN(SUBSTITUTE(IF(_xlfn.ISFORMULA(LoanPayment!G27),_xlfn.FORMULATEXT(LoanPayment!G27),LoanPayment!G27),"$",""))&lt;0.5*(LEN(IF(_xlfn.ISFORMULA('#_LoanPayment'!G27),_xlfn.FORMULATEXT('#_LoanPayment'!G27),'#_LoanPayment'!G27))-LEN(SUBSTITUTE(IF(_xlfn.ISFORMULA('#_LoanPayment'!G27),_xlfn.FORMULATEXT('#_LoanPayment'!G27),'#_LoanPayment'!G27),"$",""))),TRUE,FALSE),"MissingAbsMsg",TRUE,"PerfectMsg")</f>
        <v/>
      </c>
    </row>
    <row r="28" spans="2:8" x14ac:dyDescent="0.15">
      <c r="B28" s="278">
        <v>0</v>
      </c>
      <c r="C28" s="279">
        <v>167533</v>
      </c>
      <c r="D28" s="278">
        <v>0</v>
      </c>
      <c r="E28" s="279" t="str">
        <f ca="1">_xlfn.IFS(ISBLANK(LoanPayment!E28),"",IF(NOT(ISNA('#_LoanPayment'!E28)),IF(ISNA(LoanPayment!E28),TRUE,FALSE),FALSE),"StuNAMsg",IF(AND(ISNA('#_LoanPayment'!E28),ISNA(LoanPayment!E28)),TRUE,FALSE),"PerfectMsg",IF(NOT(ISERROR('#_LoanPayment'!E28)),IF(ISERROR(LoanPayment!E28),TRUE,FALSE),FALSE),"StuErrorMsg",IF(TYPE('#_LoanPayment'!E28)&lt;&gt;TYPE(LoanPayment!E28),TRUE,FALSE),"WrongTypeMsg",IF(_xlfn.ISFORMULA('#_LoanPayment'!E28),IF(NOT(_xlfn.ISFORMULA(LoanPayment!E28)),TRUE),FALSE),"MissingFormulaMsg",IF(NOT(AND(ISNUMBER(FIND("[",_xlfn.FORMULATEXT('#_LoanPayment'!E28))),ISNUMBER(FIND("!",_xlfn.FORMULATEXT('#_LoanPayment'!E28))))),AND(ISNUMBER(FIND("[",_xlfn.FORMULATEXT(LoanPayment!E28))),ISNUMBER(FIND("!",_xlfn.FORMULATEXT(LoanPayment!E28)))),FALSE),"ExternalRefsMsg",IF(ISNUMBER('#_LoanPayment'!E28),IF(ABS('#_LoanPayment'!E28-LoanPayment!E28)&gt;0.00001,TRUE,FALSE),IF('#_LoanPayment'!E28&lt;&gt;LoanPayment!E28,TRUE,FALSE)),IF(ISNUMBER('#_LoanPayment'!E28),IF('#_LoanPayment'!E28&gt;LoanPayment!E28,"TooLow","TooHigh"),"WrongAnswer"),NOT(_xlfn.ISFORMULA('#_LoanPayment'!E28)),"PerfectMsg",IF((LEN(SUBSTITUTE(SUBSTITUTE(SUBSTITUTE(SUBSTITUTE(SUBSTITUTE(SUBSTITUTE(SUBSTITUTE(SUBSTITUTE(SUBSTITUTE(SUBSTITUTE(SUBSTITUTE(SUBSTITUTE(SUBSTITUTE(SUBSTITUTE(SUBSTITUTE(SUBSTITUTE(SUBSTITUTE(SUBSTITUTE(SUBSTITUTE(SUBSTITUTE(SUBSTITUTE(SUBSTITUTE(SUBSTITUTE(IF(_xlfn.ISFORMULA(LoanPayment!E28),_xlfn.FORMULATEXT(LoanPayment!E28),LoanPayment!E28),"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E28),_xlfn.FORMULATEXT(LoanPayment!E28),LoanPayment!E28),"9","#"),"8","#"),"7","#"),"6","#"),"5","#"),"4","#"),"3","#"),"2","#"),"1","#"),"0","#"),"$","")," ",""),",","@"),"&gt;","@"),"&lt;","@"),"=","@"),")","@"),"(","@"),"^","@"),"/","@"),"+","@"),"*","@"),"-","@"),"@#","")))/2&gt;(LEN(SUBSTITUTE(SUBSTITUTE(SUBSTITUTE(SUBSTITUTE(SUBSTITUTE(SUBSTITUTE(SUBSTITUTE(SUBSTITUTE(SUBSTITUTE(SUBSTITUTE(SUBSTITUTE(SUBSTITUTE(SUBSTITUTE(SUBSTITUTE(SUBSTITUTE(SUBSTITUTE(SUBSTITUTE(SUBSTITUTE(SUBSTITUTE(SUBSTITUTE(SUBSTITUTE(SUBSTITUTE(SUBSTITUTE(IF(_xlfn.ISFORMULA('#_LoanPayment'!E28),_xlfn.FORMULATEXT('#_LoanPayment'!E28),'#_LoanPayment'!E28),"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E28),_xlfn.FORMULATEXT('#_LoanPayment'!E28),'#_LoanPayment'!E28),"9","#"),"8","#"),"7","#"),"6","#"),"5","#"),"4","#"),"3","#"),"2","#"),"1","#"),"0","#"),"$","")," ",""),",","@"),"&gt;","@"),"&lt;","@"),"=","@"),")","@"),"(","@"),"^","@"),"/","@"),"+","@"),"*","@"),"-","@"),"@#","")))/2,TRUE,FALSE),"HardCodeMsg",IF(LEN(IF(_xlfn.ISFORMULA(LoanPayment!E28),_xlfn.FORMULATEXT(LoanPayment!E28),LoanPayment!E28))-LEN(SUBSTITUTE(IF(_xlfn.ISFORMULA(LoanPayment!E28),_xlfn.FORMULATEXT(LoanPayment!E28),LoanPayment!E28),"""",""))&gt;LEN(IF(_xlfn.ISFORMULA('#_LoanPayment'!E28),_xlfn.FORMULATEXT('#_LoanPayment'!E28),'#_LoanPayment'!E28))-LEN(SUBSTITUTE(IF(_xlfn.ISFORMULA('#_LoanPayment'!E28),_xlfn.FORMULATEXT('#_LoanPayment'!E28),'#_LoanPayment'!E28),"""","")),TRUE,FALSE),"HardQuoteMsg",IF(LEN(IF(_xlfn.ISFORMULA(LoanPayment!E28),_xlfn.FORMULATEXT(LoanPayment!E28),LoanPayment!E28))-LEN(SUBSTITUTE(IF(_xlfn.ISFORMULA(LoanPayment!E28),_xlfn.FORMULATEXT(LoanPayment!E28),LoanPayment!E28),"$",""))&lt;0.5*(LEN(IF(_xlfn.ISFORMULA('#_LoanPayment'!E28),_xlfn.FORMULATEXT('#_LoanPayment'!E28),'#_LoanPayment'!E28))-LEN(SUBSTITUTE(IF(_xlfn.ISFORMULA('#_LoanPayment'!E28),_xlfn.FORMULATEXT('#_LoanPayment'!E28),'#_LoanPayment'!E28),"$",""))),TRUE,FALSE),"MissingAbsMsg",TRUE,"PerfectMsg")</f>
        <v/>
      </c>
      <c r="F28" s="279" t="str">
        <f ca="1">_xlfn.IFS(ISBLANK(LoanPayment!F28),"",IF(NOT(ISNA('#_LoanPayment'!F28)),IF(ISNA(LoanPayment!F28),TRUE,FALSE),FALSE),"StuNAMsg",IF(AND(ISNA('#_LoanPayment'!F28),ISNA(LoanPayment!F28)),TRUE,FALSE),"PerfectMsg",IF(NOT(ISERROR('#_LoanPayment'!F28)),IF(ISERROR(LoanPayment!F28),TRUE,FALSE),FALSE),"StuErrorMsg",IF(TYPE('#_LoanPayment'!F28)&lt;&gt;TYPE(LoanPayment!F28),TRUE,FALSE),"WrongTypeMsg",IF(_xlfn.ISFORMULA('#_LoanPayment'!F28),IF(NOT(_xlfn.ISFORMULA(LoanPayment!F28)),TRUE),FALSE),"MissingFormulaMsg",IF(NOT(AND(ISNUMBER(FIND("[",_xlfn.FORMULATEXT('#_LoanPayment'!F28))),ISNUMBER(FIND("!",_xlfn.FORMULATEXT('#_LoanPayment'!F28))))),AND(ISNUMBER(FIND("[",_xlfn.FORMULATEXT(LoanPayment!F28))),ISNUMBER(FIND("!",_xlfn.FORMULATEXT(LoanPayment!F28)))),FALSE),"ExternalRefsMsg",IF(ISNUMBER('#_LoanPayment'!F28),IF(ABS('#_LoanPayment'!F28-LoanPayment!F28)&gt;0.00001,TRUE,FALSE),IF('#_LoanPayment'!F28&lt;&gt;LoanPayment!F28,TRUE,FALSE)),IF(ISNUMBER('#_LoanPayment'!F28),IF('#_LoanPayment'!F28&gt;LoanPayment!F28,"TooLow","TooHigh"),"WrongAnswer"),NOT(_xlfn.ISFORMULA('#_LoanPayment'!F28)),"PerfectMsg",IF((LEN(SUBSTITUTE(SUBSTITUTE(SUBSTITUTE(SUBSTITUTE(SUBSTITUTE(SUBSTITUTE(SUBSTITUTE(SUBSTITUTE(SUBSTITUTE(SUBSTITUTE(SUBSTITUTE(SUBSTITUTE(SUBSTITUTE(SUBSTITUTE(SUBSTITUTE(SUBSTITUTE(SUBSTITUTE(SUBSTITUTE(SUBSTITUTE(SUBSTITUTE(SUBSTITUTE(SUBSTITUTE(SUBSTITUTE(IF(_xlfn.ISFORMULA(LoanPayment!F28),_xlfn.FORMULATEXT(LoanPayment!F28),LoanPayment!F28),"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F28),_xlfn.FORMULATEXT(LoanPayment!F28),LoanPayment!F28),"9","#"),"8","#"),"7","#"),"6","#"),"5","#"),"4","#"),"3","#"),"2","#"),"1","#"),"0","#"),"$","")," ",""),",","@"),"&gt;","@"),"&lt;","@"),"=","@"),")","@"),"(","@"),"^","@"),"/","@"),"+","@"),"*","@"),"-","@"),"@#","")))/2&gt;(LEN(SUBSTITUTE(SUBSTITUTE(SUBSTITUTE(SUBSTITUTE(SUBSTITUTE(SUBSTITUTE(SUBSTITUTE(SUBSTITUTE(SUBSTITUTE(SUBSTITUTE(SUBSTITUTE(SUBSTITUTE(SUBSTITUTE(SUBSTITUTE(SUBSTITUTE(SUBSTITUTE(SUBSTITUTE(SUBSTITUTE(SUBSTITUTE(SUBSTITUTE(SUBSTITUTE(SUBSTITUTE(SUBSTITUTE(IF(_xlfn.ISFORMULA('#_LoanPayment'!F28),_xlfn.FORMULATEXT('#_LoanPayment'!F28),'#_LoanPayment'!F28),"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F28),_xlfn.FORMULATEXT('#_LoanPayment'!F28),'#_LoanPayment'!F28),"9","#"),"8","#"),"7","#"),"6","#"),"5","#"),"4","#"),"3","#"),"2","#"),"1","#"),"0","#"),"$","")," ",""),",","@"),"&gt;","@"),"&lt;","@"),"=","@"),")","@"),"(","@"),"^","@"),"/","@"),"+","@"),"*","@"),"-","@"),"@#","")))/2,TRUE,FALSE),"HardCodeMsg",IF(LEN(IF(_xlfn.ISFORMULA(LoanPayment!F28),_xlfn.FORMULATEXT(LoanPayment!F28),LoanPayment!F28))-LEN(SUBSTITUTE(IF(_xlfn.ISFORMULA(LoanPayment!F28),_xlfn.FORMULATEXT(LoanPayment!F28),LoanPayment!F28),"""",""))&gt;LEN(IF(_xlfn.ISFORMULA('#_LoanPayment'!F28),_xlfn.FORMULATEXT('#_LoanPayment'!F28),'#_LoanPayment'!F28))-LEN(SUBSTITUTE(IF(_xlfn.ISFORMULA('#_LoanPayment'!F28),_xlfn.FORMULATEXT('#_LoanPayment'!F28),'#_LoanPayment'!F28),"""","")),TRUE,FALSE),"HardQuoteMsg",IF(LEN(IF(_xlfn.ISFORMULA(LoanPayment!F28),_xlfn.FORMULATEXT(LoanPayment!F28),LoanPayment!F28))-LEN(SUBSTITUTE(IF(_xlfn.ISFORMULA(LoanPayment!F28),_xlfn.FORMULATEXT(LoanPayment!F28),LoanPayment!F28),"$",""))&lt;0.5*(LEN(IF(_xlfn.ISFORMULA('#_LoanPayment'!F28),_xlfn.FORMULATEXT('#_LoanPayment'!F28),'#_LoanPayment'!F28))-LEN(SUBSTITUTE(IF(_xlfn.ISFORMULA('#_LoanPayment'!F28),_xlfn.FORMULATEXT('#_LoanPayment'!F28),'#_LoanPayment'!F28),"$",""))),TRUE,FALSE),"MissingAbsMsg",TRUE,"PerfectMsg")</f>
        <v/>
      </c>
      <c r="G28" s="280" t="str">
        <f ca="1">_xlfn.IFS(ISBLANK(LoanPayment!G28),"",IF(NOT(ISNA('#_LoanPayment'!G28)),IF(ISNA(LoanPayment!G28),TRUE,FALSE),FALSE),"StuNAMsg",IF(AND(ISNA('#_LoanPayment'!G28),ISNA(LoanPayment!G28)),TRUE,FALSE),"PerfectMsg",IF(NOT(ISERROR('#_LoanPayment'!G28)),IF(ISERROR(LoanPayment!G28),TRUE,FALSE),FALSE),"StuErrorMsg",IF(TYPE('#_LoanPayment'!G28)&lt;&gt;TYPE(LoanPayment!G28),TRUE,FALSE),"WrongTypeMsg",IF(_xlfn.ISFORMULA('#_LoanPayment'!G28),IF(NOT(_xlfn.ISFORMULA(LoanPayment!G28)),TRUE),FALSE),"MissingFormulaMsg",IF(NOT(AND(ISNUMBER(FIND("[",_xlfn.FORMULATEXT('#_LoanPayment'!G28))),ISNUMBER(FIND("!",_xlfn.FORMULATEXT('#_LoanPayment'!G28))))),AND(ISNUMBER(FIND("[",_xlfn.FORMULATEXT(LoanPayment!G28))),ISNUMBER(FIND("!",_xlfn.FORMULATEXT(LoanPayment!G28)))),FALSE),"ExternalRefsMsg",IF(ISNUMBER('#_LoanPayment'!G28),IF(ABS('#_LoanPayment'!G28-LoanPayment!G28)&gt;0.00001,TRUE,FALSE),IF('#_LoanPayment'!G28&lt;&gt;LoanPayment!G28,TRUE,FALSE)),IF(ISNUMBER('#_LoanPayment'!G28),IF('#_LoanPayment'!G28&gt;LoanPayment!G28,"TooLow","TooHigh"),"WrongAnswer"),NOT(_xlfn.ISFORMULA('#_LoanPayment'!G28)),"PerfectMsg",IF((LEN(SUBSTITUTE(SUBSTITUTE(SUBSTITUTE(SUBSTITUTE(SUBSTITUTE(SUBSTITUTE(SUBSTITUTE(SUBSTITUTE(SUBSTITUTE(SUBSTITUTE(SUBSTITUTE(SUBSTITUTE(SUBSTITUTE(SUBSTITUTE(SUBSTITUTE(SUBSTITUTE(SUBSTITUTE(SUBSTITUTE(SUBSTITUTE(SUBSTITUTE(SUBSTITUTE(SUBSTITUTE(SUBSTITUTE(IF(_xlfn.ISFORMULA(LoanPayment!G28),_xlfn.FORMULATEXT(LoanPayment!G28),LoanPayment!G28),"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G28),_xlfn.FORMULATEXT(LoanPayment!G28),LoanPayment!G28),"9","#"),"8","#"),"7","#"),"6","#"),"5","#"),"4","#"),"3","#"),"2","#"),"1","#"),"0","#"),"$","")," ",""),",","@"),"&gt;","@"),"&lt;","@"),"=","@"),")","@"),"(","@"),"^","@"),"/","@"),"+","@"),"*","@"),"-","@"),"@#","")))/2&gt;(LEN(SUBSTITUTE(SUBSTITUTE(SUBSTITUTE(SUBSTITUTE(SUBSTITUTE(SUBSTITUTE(SUBSTITUTE(SUBSTITUTE(SUBSTITUTE(SUBSTITUTE(SUBSTITUTE(SUBSTITUTE(SUBSTITUTE(SUBSTITUTE(SUBSTITUTE(SUBSTITUTE(SUBSTITUTE(SUBSTITUTE(SUBSTITUTE(SUBSTITUTE(SUBSTITUTE(SUBSTITUTE(SUBSTITUTE(IF(_xlfn.ISFORMULA('#_LoanPayment'!G28),_xlfn.FORMULATEXT('#_LoanPayment'!G28),'#_LoanPayment'!G28),"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G28),_xlfn.FORMULATEXT('#_LoanPayment'!G28),'#_LoanPayment'!G28),"9","#"),"8","#"),"7","#"),"6","#"),"5","#"),"4","#"),"3","#"),"2","#"),"1","#"),"0","#"),"$","")," ",""),",","@"),"&gt;","@"),"&lt;","@"),"=","@"),")","@"),"(","@"),"^","@"),"/","@"),"+","@"),"*","@"),"-","@"),"@#","")))/2,TRUE,FALSE),"HardCodeMsg",IF(LEN(IF(_xlfn.ISFORMULA(LoanPayment!G28),_xlfn.FORMULATEXT(LoanPayment!G28),LoanPayment!G28))-LEN(SUBSTITUTE(IF(_xlfn.ISFORMULA(LoanPayment!G28),_xlfn.FORMULATEXT(LoanPayment!G28),LoanPayment!G28),"""",""))&gt;LEN(IF(_xlfn.ISFORMULA('#_LoanPayment'!G28),_xlfn.FORMULATEXT('#_LoanPayment'!G28),'#_LoanPayment'!G28))-LEN(SUBSTITUTE(IF(_xlfn.ISFORMULA('#_LoanPayment'!G28),_xlfn.FORMULATEXT('#_LoanPayment'!G28),'#_LoanPayment'!G28),"""","")),TRUE,FALSE),"HardQuoteMsg",IF(LEN(IF(_xlfn.ISFORMULA(LoanPayment!G28),_xlfn.FORMULATEXT(LoanPayment!G28),LoanPayment!G28))-LEN(SUBSTITUTE(IF(_xlfn.ISFORMULA(LoanPayment!G28),_xlfn.FORMULATEXT(LoanPayment!G28),LoanPayment!G28),"$",""))&lt;0.5*(LEN(IF(_xlfn.ISFORMULA('#_LoanPayment'!G28),_xlfn.FORMULATEXT('#_LoanPayment'!G28),'#_LoanPayment'!G28))-LEN(SUBSTITUTE(IF(_xlfn.ISFORMULA('#_LoanPayment'!G28),_xlfn.FORMULATEXT('#_LoanPayment'!G28),'#_LoanPayment'!G28),"$",""))),TRUE,FALSE),"MissingAbsMsg",TRUE,"PerfectMsg")</f>
        <v/>
      </c>
    </row>
    <row r="29" spans="2:8" x14ac:dyDescent="0.15">
      <c r="B29" s="278">
        <v>0</v>
      </c>
      <c r="C29" s="279">
        <v>83001</v>
      </c>
      <c r="D29" s="278">
        <v>0</v>
      </c>
      <c r="E29" s="279" t="str">
        <f ca="1">_xlfn.IFS(ISBLANK(LoanPayment!E29),"",IF(NOT(ISNA('#_LoanPayment'!E29)),IF(ISNA(LoanPayment!E29),TRUE,FALSE),FALSE),"StuNAMsg",IF(AND(ISNA('#_LoanPayment'!E29),ISNA(LoanPayment!E29)),TRUE,FALSE),"PerfectMsg",IF(NOT(ISERROR('#_LoanPayment'!E29)),IF(ISERROR(LoanPayment!E29),TRUE,FALSE),FALSE),"StuErrorMsg",IF(TYPE('#_LoanPayment'!E29)&lt;&gt;TYPE(LoanPayment!E29),TRUE,FALSE),"WrongTypeMsg",IF(_xlfn.ISFORMULA('#_LoanPayment'!E29),IF(NOT(_xlfn.ISFORMULA(LoanPayment!E29)),TRUE),FALSE),"MissingFormulaMsg",IF(NOT(AND(ISNUMBER(FIND("[",_xlfn.FORMULATEXT('#_LoanPayment'!E29))),ISNUMBER(FIND("!",_xlfn.FORMULATEXT('#_LoanPayment'!E29))))),AND(ISNUMBER(FIND("[",_xlfn.FORMULATEXT(LoanPayment!E29))),ISNUMBER(FIND("!",_xlfn.FORMULATEXT(LoanPayment!E29)))),FALSE),"ExternalRefsMsg",IF(ISNUMBER('#_LoanPayment'!E29),IF(ABS('#_LoanPayment'!E29-LoanPayment!E29)&gt;0.00001,TRUE,FALSE),IF('#_LoanPayment'!E29&lt;&gt;LoanPayment!E29,TRUE,FALSE)),IF(ISNUMBER('#_LoanPayment'!E29),IF('#_LoanPayment'!E29&gt;LoanPayment!E29,"TooLow","TooHigh"),"WrongAnswer"),NOT(_xlfn.ISFORMULA('#_LoanPayment'!E29)),"PerfectMsg",IF((LEN(SUBSTITUTE(SUBSTITUTE(SUBSTITUTE(SUBSTITUTE(SUBSTITUTE(SUBSTITUTE(SUBSTITUTE(SUBSTITUTE(SUBSTITUTE(SUBSTITUTE(SUBSTITUTE(SUBSTITUTE(SUBSTITUTE(SUBSTITUTE(SUBSTITUTE(SUBSTITUTE(SUBSTITUTE(SUBSTITUTE(SUBSTITUTE(SUBSTITUTE(SUBSTITUTE(SUBSTITUTE(SUBSTITUTE(IF(_xlfn.ISFORMULA(LoanPayment!E29),_xlfn.FORMULATEXT(LoanPayment!E29),LoanPayment!E29),"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E29),_xlfn.FORMULATEXT(LoanPayment!E29),LoanPayment!E29),"9","#"),"8","#"),"7","#"),"6","#"),"5","#"),"4","#"),"3","#"),"2","#"),"1","#"),"0","#"),"$","")," ",""),",","@"),"&gt;","@"),"&lt;","@"),"=","@"),")","@"),"(","@"),"^","@"),"/","@"),"+","@"),"*","@"),"-","@"),"@#","")))/2&gt;(LEN(SUBSTITUTE(SUBSTITUTE(SUBSTITUTE(SUBSTITUTE(SUBSTITUTE(SUBSTITUTE(SUBSTITUTE(SUBSTITUTE(SUBSTITUTE(SUBSTITUTE(SUBSTITUTE(SUBSTITUTE(SUBSTITUTE(SUBSTITUTE(SUBSTITUTE(SUBSTITUTE(SUBSTITUTE(SUBSTITUTE(SUBSTITUTE(SUBSTITUTE(SUBSTITUTE(SUBSTITUTE(SUBSTITUTE(IF(_xlfn.ISFORMULA('#_LoanPayment'!E29),_xlfn.FORMULATEXT('#_LoanPayment'!E29),'#_LoanPayment'!E29),"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E29),_xlfn.FORMULATEXT('#_LoanPayment'!E29),'#_LoanPayment'!E29),"9","#"),"8","#"),"7","#"),"6","#"),"5","#"),"4","#"),"3","#"),"2","#"),"1","#"),"0","#"),"$","")," ",""),",","@"),"&gt;","@"),"&lt;","@"),"=","@"),")","@"),"(","@"),"^","@"),"/","@"),"+","@"),"*","@"),"-","@"),"@#","")))/2,TRUE,FALSE),"HardCodeMsg",IF(LEN(IF(_xlfn.ISFORMULA(LoanPayment!E29),_xlfn.FORMULATEXT(LoanPayment!E29),LoanPayment!E29))-LEN(SUBSTITUTE(IF(_xlfn.ISFORMULA(LoanPayment!E29),_xlfn.FORMULATEXT(LoanPayment!E29),LoanPayment!E29),"""",""))&gt;LEN(IF(_xlfn.ISFORMULA('#_LoanPayment'!E29),_xlfn.FORMULATEXT('#_LoanPayment'!E29),'#_LoanPayment'!E29))-LEN(SUBSTITUTE(IF(_xlfn.ISFORMULA('#_LoanPayment'!E29),_xlfn.FORMULATEXT('#_LoanPayment'!E29),'#_LoanPayment'!E29),"""","")),TRUE,FALSE),"HardQuoteMsg",IF(LEN(IF(_xlfn.ISFORMULA(LoanPayment!E29),_xlfn.FORMULATEXT(LoanPayment!E29),LoanPayment!E29))-LEN(SUBSTITUTE(IF(_xlfn.ISFORMULA(LoanPayment!E29),_xlfn.FORMULATEXT(LoanPayment!E29),LoanPayment!E29),"$",""))&lt;0.5*(LEN(IF(_xlfn.ISFORMULA('#_LoanPayment'!E29),_xlfn.FORMULATEXT('#_LoanPayment'!E29),'#_LoanPayment'!E29))-LEN(SUBSTITUTE(IF(_xlfn.ISFORMULA('#_LoanPayment'!E29),_xlfn.FORMULATEXT('#_LoanPayment'!E29),'#_LoanPayment'!E29),"$",""))),TRUE,FALSE),"MissingAbsMsg",TRUE,"PerfectMsg")</f>
        <v/>
      </c>
      <c r="F29" s="279" t="str">
        <f ca="1">_xlfn.IFS(ISBLANK(LoanPayment!F29),"",IF(NOT(ISNA('#_LoanPayment'!F29)),IF(ISNA(LoanPayment!F29),TRUE,FALSE),FALSE),"StuNAMsg",IF(AND(ISNA('#_LoanPayment'!F29),ISNA(LoanPayment!F29)),TRUE,FALSE),"PerfectMsg",IF(NOT(ISERROR('#_LoanPayment'!F29)),IF(ISERROR(LoanPayment!F29),TRUE,FALSE),FALSE),"StuErrorMsg",IF(TYPE('#_LoanPayment'!F29)&lt;&gt;TYPE(LoanPayment!F29),TRUE,FALSE),"WrongTypeMsg",IF(_xlfn.ISFORMULA('#_LoanPayment'!F29),IF(NOT(_xlfn.ISFORMULA(LoanPayment!F29)),TRUE),FALSE),"MissingFormulaMsg",IF(NOT(AND(ISNUMBER(FIND("[",_xlfn.FORMULATEXT('#_LoanPayment'!F29))),ISNUMBER(FIND("!",_xlfn.FORMULATEXT('#_LoanPayment'!F29))))),AND(ISNUMBER(FIND("[",_xlfn.FORMULATEXT(LoanPayment!F29))),ISNUMBER(FIND("!",_xlfn.FORMULATEXT(LoanPayment!F29)))),FALSE),"ExternalRefsMsg",IF(ISNUMBER('#_LoanPayment'!F29),IF(ABS('#_LoanPayment'!F29-LoanPayment!F29)&gt;0.00001,TRUE,FALSE),IF('#_LoanPayment'!F29&lt;&gt;LoanPayment!F29,TRUE,FALSE)),IF(ISNUMBER('#_LoanPayment'!F29),IF('#_LoanPayment'!F29&gt;LoanPayment!F29,"TooLow","TooHigh"),"WrongAnswer"),NOT(_xlfn.ISFORMULA('#_LoanPayment'!F29)),"PerfectMsg",IF((LEN(SUBSTITUTE(SUBSTITUTE(SUBSTITUTE(SUBSTITUTE(SUBSTITUTE(SUBSTITUTE(SUBSTITUTE(SUBSTITUTE(SUBSTITUTE(SUBSTITUTE(SUBSTITUTE(SUBSTITUTE(SUBSTITUTE(SUBSTITUTE(SUBSTITUTE(SUBSTITUTE(SUBSTITUTE(SUBSTITUTE(SUBSTITUTE(SUBSTITUTE(SUBSTITUTE(SUBSTITUTE(SUBSTITUTE(IF(_xlfn.ISFORMULA(LoanPayment!F29),_xlfn.FORMULATEXT(LoanPayment!F29),LoanPayment!F29),"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F29),_xlfn.FORMULATEXT(LoanPayment!F29),LoanPayment!F29),"9","#"),"8","#"),"7","#"),"6","#"),"5","#"),"4","#"),"3","#"),"2","#"),"1","#"),"0","#"),"$","")," ",""),",","@"),"&gt;","@"),"&lt;","@"),"=","@"),")","@"),"(","@"),"^","@"),"/","@"),"+","@"),"*","@"),"-","@"),"@#","")))/2&gt;(LEN(SUBSTITUTE(SUBSTITUTE(SUBSTITUTE(SUBSTITUTE(SUBSTITUTE(SUBSTITUTE(SUBSTITUTE(SUBSTITUTE(SUBSTITUTE(SUBSTITUTE(SUBSTITUTE(SUBSTITUTE(SUBSTITUTE(SUBSTITUTE(SUBSTITUTE(SUBSTITUTE(SUBSTITUTE(SUBSTITUTE(SUBSTITUTE(SUBSTITUTE(SUBSTITUTE(SUBSTITUTE(SUBSTITUTE(IF(_xlfn.ISFORMULA('#_LoanPayment'!F29),_xlfn.FORMULATEXT('#_LoanPayment'!F29),'#_LoanPayment'!F29),"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F29),_xlfn.FORMULATEXT('#_LoanPayment'!F29),'#_LoanPayment'!F29),"9","#"),"8","#"),"7","#"),"6","#"),"5","#"),"4","#"),"3","#"),"2","#"),"1","#"),"0","#"),"$","")," ",""),",","@"),"&gt;","@"),"&lt;","@"),"=","@"),")","@"),"(","@"),"^","@"),"/","@"),"+","@"),"*","@"),"-","@"),"@#","")))/2,TRUE,FALSE),"HardCodeMsg",IF(LEN(IF(_xlfn.ISFORMULA(LoanPayment!F29),_xlfn.FORMULATEXT(LoanPayment!F29),LoanPayment!F29))-LEN(SUBSTITUTE(IF(_xlfn.ISFORMULA(LoanPayment!F29),_xlfn.FORMULATEXT(LoanPayment!F29),LoanPayment!F29),"""",""))&gt;LEN(IF(_xlfn.ISFORMULA('#_LoanPayment'!F29),_xlfn.FORMULATEXT('#_LoanPayment'!F29),'#_LoanPayment'!F29))-LEN(SUBSTITUTE(IF(_xlfn.ISFORMULA('#_LoanPayment'!F29),_xlfn.FORMULATEXT('#_LoanPayment'!F29),'#_LoanPayment'!F29),"""","")),TRUE,FALSE),"HardQuoteMsg",IF(LEN(IF(_xlfn.ISFORMULA(LoanPayment!F29),_xlfn.FORMULATEXT(LoanPayment!F29),LoanPayment!F29))-LEN(SUBSTITUTE(IF(_xlfn.ISFORMULA(LoanPayment!F29),_xlfn.FORMULATEXT(LoanPayment!F29),LoanPayment!F29),"$",""))&lt;0.5*(LEN(IF(_xlfn.ISFORMULA('#_LoanPayment'!F29),_xlfn.FORMULATEXT('#_LoanPayment'!F29),'#_LoanPayment'!F29))-LEN(SUBSTITUTE(IF(_xlfn.ISFORMULA('#_LoanPayment'!F29),_xlfn.FORMULATEXT('#_LoanPayment'!F29),'#_LoanPayment'!F29),"$",""))),TRUE,FALSE),"MissingAbsMsg",TRUE,"PerfectMsg")</f>
        <v/>
      </c>
      <c r="G29" s="280" t="str">
        <f ca="1">_xlfn.IFS(ISBLANK(LoanPayment!G29),"",IF(NOT(ISNA('#_LoanPayment'!G29)),IF(ISNA(LoanPayment!G29),TRUE,FALSE),FALSE),"StuNAMsg",IF(AND(ISNA('#_LoanPayment'!G29),ISNA(LoanPayment!G29)),TRUE,FALSE),"PerfectMsg",IF(NOT(ISERROR('#_LoanPayment'!G29)),IF(ISERROR(LoanPayment!G29),TRUE,FALSE),FALSE),"StuErrorMsg",IF(TYPE('#_LoanPayment'!G29)&lt;&gt;TYPE(LoanPayment!G29),TRUE,FALSE),"WrongTypeMsg",IF(_xlfn.ISFORMULA('#_LoanPayment'!G29),IF(NOT(_xlfn.ISFORMULA(LoanPayment!G29)),TRUE),FALSE),"MissingFormulaMsg",IF(NOT(AND(ISNUMBER(FIND("[",_xlfn.FORMULATEXT('#_LoanPayment'!G29))),ISNUMBER(FIND("!",_xlfn.FORMULATEXT('#_LoanPayment'!G29))))),AND(ISNUMBER(FIND("[",_xlfn.FORMULATEXT(LoanPayment!G29))),ISNUMBER(FIND("!",_xlfn.FORMULATEXT(LoanPayment!G29)))),FALSE),"ExternalRefsMsg",IF(ISNUMBER('#_LoanPayment'!G29),IF(ABS('#_LoanPayment'!G29-LoanPayment!G29)&gt;0.00001,TRUE,FALSE),IF('#_LoanPayment'!G29&lt;&gt;LoanPayment!G29,TRUE,FALSE)),IF(ISNUMBER('#_LoanPayment'!G29),IF('#_LoanPayment'!G29&gt;LoanPayment!G29,"TooLow","TooHigh"),"WrongAnswer"),NOT(_xlfn.ISFORMULA('#_LoanPayment'!G29)),"PerfectMsg",IF((LEN(SUBSTITUTE(SUBSTITUTE(SUBSTITUTE(SUBSTITUTE(SUBSTITUTE(SUBSTITUTE(SUBSTITUTE(SUBSTITUTE(SUBSTITUTE(SUBSTITUTE(SUBSTITUTE(SUBSTITUTE(SUBSTITUTE(SUBSTITUTE(SUBSTITUTE(SUBSTITUTE(SUBSTITUTE(SUBSTITUTE(SUBSTITUTE(SUBSTITUTE(SUBSTITUTE(SUBSTITUTE(SUBSTITUTE(IF(_xlfn.ISFORMULA(LoanPayment!G29),_xlfn.FORMULATEXT(LoanPayment!G29),LoanPayment!G29),"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G29),_xlfn.FORMULATEXT(LoanPayment!G29),LoanPayment!G29),"9","#"),"8","#"),"7","#"),"6","#"),"5","#"),"4","#"),"3","#"),"2","#"),"1","#"),"0","#"),"$","")," ",""),",","@"),"&gt;","@"),"&lt;","@"),"=","@"),")","@"),"(","@"),"^","@"),"/","@"),"+","@"),"*","@"),"-","@"),"@#","")))/2&gt;(LEN(SUBSTITUTE(SUBSTITUTE(SUBSTITUTE(SUBSTITUTE(SUBSTITUTE(SUBSTITUTE(SUBSTITUTE(SUBSTITUTE(SUBSTITUTE(SUBSTITUTE(SUBSTITUTE(SUBSTITUTE(SUBSTITUTE(SUBSTITUTE(SUBSTITUTE(SUBSTITUTE(SUBSTITUTE(SUBSTITUTE(SUBSTITUTE(SUBSTITUTE(SUBSTITUTE(SUBSTITUTE(SUBSTITUTE(IF(_xlfn.ISFORMULA('#_LoanPayment'!G29),_xlfn.FORMULATEXT('#_LoanPayment'!G29),'#_LoanPayment'!G29),"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G29),_xlfn.FORMULATEXT('#_LoanPayment'!G29),'#_LoanPayment'!G29),"9","#"),"8","#"),"7","#"),"6","#"),"5","#"),"4","#"),"3","#"),"2","#"),"1","#"),"0","#"),"$","")," ",""),",","@"),"&gt;","@"),"&lt;","@"),"=","@"),")","@"),"(","@"),"^","@"),"/","@"),"+","@"),"*","@"),"-","@"),"@#","")))/2,TRUE,FALSE),"HardCodeMsg",IF(LEN(IF(_xlfn.ISFORMULA(LoanPayment!G29),_xlfn.FORMULATEXT(LoanPayment!G29),LoanPayment!G29))-LEN(SUBSTITUTE(IF(_xlfn.ISFORMULA(LoanPayment!G29),_xlfn.FORMULATEXT(LoanPayment!G29),LoanPayment!G29),"""",""))&gt;LEN(IF(_xlfn.ISFORMULA('#_LoanPayment'!G29),_xlfn.FORMULATEXT('#_LoanPayment'!G29),'#_LoanPayment'!G29))-LEN(SUBSTITUTE(IF(_xlfn.ISFORMULA('#_LoanPayment'!G29),_xlfn.FORMULATEXT('#_LoanPayment'!G29),'#_LoanPayment'!G29),"""","")),TRUE,FALSE),"HardQuoteMsg",IF(LEN(IF(_xlfn.ISFORMULA(LoanPayment!G29),_xlfn.FORMULATEXT(LoanPayment!G29),LoanPayment!G29))-LEN(SUBSTITUTE(IF(_xlfn.ISFORMULA(LoanPayment!G29),_xlfn.FORMULATEXT(LoanPayment!G29),LoanPayment!G29),"$",""))&lt;0.5*(LEN(IF(_xlfn.ISFORMULA('#_LoanPayment'!G29),_xlfn.FORMULATEXT('#_LoanPayment'!G29),'#_LoanPayment'!G29))-LEN(SUBSTITUTE(IF(_xlfn.ISFORMULA('#_LoanPayment'!G29),_xlfn.FORMULATEXT('#_LoanPayment'!G29),'#_LoanPayment'!G29),"$",""))),TRUE,FALSE),"MissingAbsMsg",TRUE,"PerfectMsg")</f>
        <v/>
      </c>
    </row>
    <row r="30" spans="2:8" x14ac:dyDescent="0.15">
      <c r="B30" s="278">
        <v>0</v>
      </c>
      <c r="C30" s="279">
        <v>0</v>
      </c>
      <c r="D30" s="278">
        <v>0</v>
      </c>
      <c r="E30" s="279" t="str">
        <f ca="1">_xlfn.IFS(ISBLANK(LoanPayment!E30),"",IF(NOT(ISNA('#_LoanPayment'!E30)),IF(ISNA(LoanPayment!E30),TRUE,FALSE),FALSE),"StuNAMsg",IF(AND(ISNA('#_LoanPayment'!E30),ISNA(LoanPayment!E30)),TRUE,FALSE),"PerfectMsg",IF(NOT(ISERROR('#_LoanPayment'!E30)),IF(ISERROR(LoanPayment!E30),TRUE,FALSE),FALSE),"StuErrorMsg",IF(TYPE('#_LoanPayment'!E30)&lt;&gt;TYPE(LoanPayment!E30),TRUE,FALSE),"WrongTypeMsg",IF(_xlfn.ISFORMULA('#_LoanPayment'!E30),IF(NOT(_xlfn.ISFORMULA(LoanPayment!E30)),TRUE),FALSE),"MissingFormulaMsg",IF(NOT(AND(ISNUMBER(FIND("[",_xlfn.FORMULATEXT('#_LoanPayment'!E30))),ISNUMBER(FIND("!",_xlfn.FORMULATEXT('#_LoanPayment'!E30))))),AND(ISNUMBER(FIND("[",_xlfn.FORMULATEXT(LoanPayment!E30))),ISNUMBER(FIND("!",_xlfn.FORMULATEXT(LoanPayment!E30)))),FALSE),"ExternalRefsMsg",IF(ISNUMBER('#_LoanPayment'!E30),IF(ABS('#_LoanPayment'!E30-LoanPayment!E30)&gt;0.00001,TRUE,FALSE),IF('#_LoanPayment'!E30&lt;&gt;LoanPayment!E30,TRUE,FALSE)),IF(ISNUMBER('#_LoanPayment'!E30),IF('#_LoanPayment'!E30&gt;LoanPayment!E30,"TooLow","TooHigh"),"WrongAnswer"),NOT(_xlfn.ISFORMULA('#_LoanPayment'!E30)),"PerfectMsg",IF((LEN(SUBSTITUTE(SUBSTITUTE(SUBSTITUTE(SUBSTITUTE(SUBSTITUTE(SUBSTITUTE(SUBSTITUTE(SUBSTITUTE(SUBSTITUTE(SUBSTITUTE(SUBSTITUTE(SUBSTITUTE(SUBSTITUTE(SUBSTITUTE(SUBSTITUTE(SUBSTITUTE(SUBSTITUTE(SUBSTITUTE(SUBSTITUTE(SUBSTITUTE(SUBSTITUTE(SUBSTITUTE(SUBSTITUTE(IF(_xlfn.ISFORMULA(LoanPayment!E30),_xlfn.FORMULATEXT(LoanPayment!E30),LoanPayment!E30),"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E30),_xlfn.FORMULATEXT(LoanPayment!E30),LoanPayment!E30),"9","#"),"8","#"),"7","#"),"6","#"),"5","#"),"4","#"),"3","#"),"2","#"),"1","#"),"0","#"),"$","")," ",""),",","@"),"&gt;","@"),"&lt;","@"),"=","@"),")","@"),"(","@"),"^","@"),"/","@"),"+","@"),"*","@"),"-","@"),"@#","")))/2&gt;(LEN(SUBSTITUTE(SUBSTITUTE(SUBSTITUTE(SUBSTITUTE(SUBSTITUTE(SUBSTITUTE(SUBSTITUTE(SUBSTITUTE(SUBSTITUTE(SUBSTITUTE(SUBSTITUTE(SUBSTITUTE(SUBSTITUTE(SUBSTITUTE(SUBSTITUTE(SUBSTITUTE(SUBSTITUTE(SUBSTITUTE(SUBSTITUTE(SUBSTITUTE(SUBSTITUTE(SUBSTITUTE(SUBSTITUTE(IF(_xlfn.ISFORMULA('#_LoanPayment'!E30),_xlfn.FORMULATEXT('#_LoanPayment'!E30),'#_LoanPayment'!E30),"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E30),_xlfn.FORMULATEXT('#_LoanPayment'!E30),'#_LoanPayment'!E30),"9","#"),"8","#"),"7","#"),"6","#"),"5","#"),"4","#"),"3","#"),"2","#"),"1","#"),"0","#"),"$","")," ",""),",","@"),"&gt;","@"),"&lt;","@"),"=","@"),")","@"),"(","@"),"^","@"),"/","@"),"+","@"),"*","@"),"-","@"),"@#","")))/2,TRUE,FALSE),"HardCodeMsg",IF(LEN(IF(_xlfn.ISFORMULA(LoanPayment!E30),_xlfn.FORMULATEXT(LoanPayment!E30),LoanPayment!E30))-LEN(SUBSTITUTE(IF(_xlfn.ISFORMULA(LoanPayment!E30),_xlfn.FORMULATEXT(LoanPayment!E30),LoanPayment!E30),"""",""))&gt;LEN(IF(_xlfn.ISFORMULA('#_LoanPayment'!E30),_xlfn.FORMULATEXT('#_LoanPayment'!E30),'#_LoanPayment'!E30))-LEN(SUBSTITUTE(IF(_xlfn.ISFORMULA('#_LoanPayment'!E30),_xlfn.FORMULATEXT('#_LoanPayment'!E30),'#_LoanPayment'!E30),"""","")),TRUE,FALSE),"HardQuoteMsg",IF(LEN(IF(_xlfn.ISFORMULA(LoanPayment!E30),_xlfn.FORMULATEXT(LoanPayment!E30),LoanPayment!E30))-LEN(SUBSTITUTE(IF(_xlfn.ISFORMULA(LoanPayment!E30),_xlfn.FORMULATEXT(LoanPayment!E30),LoanPayment!E30),"$",""))&lt;0.5*(LEN(IF(_xlfn.ISFORMULA('#_LoanPayment'!E30),_xlfn.FORMULATEXT('#_LoanPayment'!E30),'#_LoanPayment'!E30))-LEN(SUBSTITUTE(IF(_xlfn.ISFORMULA('#_LoanPayment'!E30),_xlfn.FORMULATEXT('#_LoanPayment'!E30),'#_LoanPayment'!E30),"$",""))),TRUE,FALSE),"MissingAbsMsg",TRUE,"PerfectMsg")</f>
        <v/>
      </c>
      <c r="F30" s="279" t="str">
        <f ca="1">_xlfn.IFS(ISBLANK(LoanPayment!F30),"",IF(NOT(ISNA('#_LoanPayment'!F30)),IF(ISNA(LoanPayment!F30),TRUE,FALSE),FALSE),"StuNAMsg",IF(AND(ISNA('#_LoanPayment'!F30),ISNA(LoanPayment!F30)),TRUE,FALSE),"PerfectMsg",IF(NOT(ISERROR('#_LoanPayment'!F30)),IF(ISERROR(LoanPayment!F30),TRUE,FALSE),FALSE),"StuErrorMsg",IF(TYPE('#_LoanPayment'!F30)&lt;&gt;TYPE(LoanPayment!F30),TRUE,FALSE),"WrongTypeMsg",IF(_xlfn.ISFORMULA('#_LoanPayment'!F30),IF(NOT(_xlfn.ISFORMULA(LoanPayment!F30)),TRUE),FALSE),"MissingFormulaMsg",IF(NOT(AND(ISNUMBER(FIND("[",_xlfn.FORMULATEXT('#_LoanPayment'!F30))),ISNUMBER(FIND("!",_xlfn.FORMULATEXT('#_LoanPayment'!F30))))),AND(ISNUMBER(FIND("[",_xlfn.FORMULATEXT(LoanPayment!F30))),ISNUMBER(FIND("!",_xlfn.FORMULATEXT(LoanPayment!F30)))),FALSE),"ExternalRefsMsg",IF(ISNUMBER('#_LoanPayment'!F30),IF(ABS('#_LoanPayment'!F30-LoanPayment!F30)&gt;0.00001,TRUE,FALSE),IF('#_LoanPayment'!F30&lt;&gt;LoanPayment!F30,TRUE,FALSE)),IF(ISNUMBER('#_LoanPayment'!F30),IF('#_LoanPayment'!F30&gt;LoanPayment!F30,"TooLow","TooHigh"),"WrongAnswer"),NOT(_xlfn.ISFORMULA('#_LoanPayment'!F30)),"PerfectMsg",IF((LEN(SUBSTITUTE(SUBSTITUTE(SUBSTITUTE(SUBSTITUTE(SUBSTITUTE(SUBSTITUTE(SUBSTITUTE(SUBSTITUTE(SUBSTITUTE(SUBSTITUTE(SUBSTITUTE(SUBSTITUTE(SUBSTITUTE(SUBSTITUTE(SUBSTITUTE(SUBSTITUTE(SUBSTITUTE(SUBSTITUTE(SUBSTITUTE(SUBSTITUTE(SUBSTITUTE(SUBSTITUTE(SUBSTITUTE(IF(_xlfn.ISFORMULA(LoanPayment!F30),_xlfn.FORMULATEXT(LoanPayment!F30),LoanPayment!F30),"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F30),_xlfn.FORMULATEXT(LoanPayment!F30),LoanPayment!F30),"9","#"),"8","#"),"7","#"),"6","#"),"5","#"),"4","#"),"3","#"),"2","#"),"1","#"),"0","#"),"$","")," ",""),",","@"),"&gt;","@"),"&lt;","@"),"=","@"),")","@"),"(","@"),"^","@"),"/","@"),"+","@"),"*","@"),"-","@"),"@#","")))/2&gt;(LEN(SUBSTITUTE(SUBSTITUTE(SUBSTITUTE(SUBSTITUTE(SUBSTITUTE(SUBSTITUTE(SUBSTITUTE(SUBSTITUTE(SUBSTITUTE(SUBSTITUTE(SUBSTITUTE(SUBSTITUTE(SUBSTITUTE(SUBSTITUTE(SUBSTITUTE(SUBSTITUTE(SUBSTITUTE(SUBSTITUTE(SUBSTITUTE(SUBSTITUTE(SUBSTITUTE(SUBSTITUTE(SUBSTITUTE(IF(_xlfn.ISFORMULA('#_LoanPayment'!F30),_xlfn.FORMULATEXT('#_LoanPayment'!F30),'#_LoanPayment'!F30),"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F30),_xlfn.FORMULATEXT('#_LoanPayment'!F30),'#_LoanPayment'!F30),"9","#"),"8","#"),"7","#"),"6","#"),"5","#"),"4","#"),"3","#"),"2","#"),"1","#"),"0","#"),"$","")," ",""),",","@"),"&gt;","@"),"&lt;","@"),"=","@"),")","@"),"(","@"),"^","@"),"/","@"),"+","@"),"*","@"),"-","@"),"@#","")))/2,TRUE,FALSE),"HardCodeMsg",IF(LEN(IF(_xlfn.ISFORMULA(LoanPayment!F30),_xlfn.FORMULATEXT(LoanPayment!F30),LoanPayment!F30))-LEN(SUBSTITUTE(IF(_xlfn.ISFORMULA(LoanPayment!F30),_xlfn.FORMULATEXT(LoanPayment!F30),LoanPayment!F30),"""",""))&gt;LEN(IF(_xlfn.ISFORMULA('#_LoanPayment'!F30),_xlfn.FORMULATEXT('#_LoanPayment'!F30),'#_LoanPayment'!F30))-LEN(SUBSTITUTE(IF(_xlfn.ISFORMULA('#_LoanPayment'!F30),_xlfn.FORMULATEXT('#_LoanPayment'!F30),'#_LoanPayment'!F30),"""","")),TRUE,FALSE),"HardQuoteMsg",IF(LEN(IF(_xlfn.ISFORMULA(LoanPayment!F30),_xlfn.FORMULATEXT(LoanPayment!F30),LoanPayment!F30))-LEN(SUBSTITUTE(IF(_xlfn.ISFORMULA(LoanPayment!F30),_xlfn.FORMULATEXT(LoanPayment!F30),LoanPayment!F30),"$",""))&lt;0.5*(LEN(IF(_xlfn.ISFORMULA('#_LoanPayment'!F30),_xlfn.FORMULATEXT('#_LoanPayment'!F30),'#_LoanPayment'!F30))-LEN(SUBSTITUTE(IF(_xlfn.ISFORMULA('#_LoanPayment'!F30),_xlfn.FORMULATEXT('#_LoanPayment'!F30),'#_LoanPayment'!F30),"$",""))),TRUE,FALSE),"MissingAbsMsg",TRUE,"PerfectMsg")</f>
        <v/>
      </c>
      <c r="G30" s="280" t="str">
        <f ca="1">_xlfn.IFS(ISBLANK(LoanPayment!G30),"",IF(NOT(ISNA('#_LoanPayment'!G30)),IF(ISNA(LoanPayment!G30),TRUE,FALSE),FALSE),"StuNAMsg",IF(AND(ISNA('#_LoanPayment'!G30),ISNA(LoanPayment!G30)),TRUE,FALSE),"PerfectMsg",IF(NOT(ISERROR('#_LoanPayment'!G30)),IF(ISERROR(LoanPayment!G30),TRUE,FALSE),FALSE),"StuErrorMsg",IF(TYPE('#_LoanPayment'!G30)&lt;&gt;TYPE(LoanPayment!G30),TRUE,FALSE),"WrongTypeMsg",IF(_xlfn.ISFORMULA('#_LoanPayment'!G30),IF(NOT(_xlfn.ISFORMULA(LoanPayment!G30)),TRUE),FALSE),"MissingFormulaMsg",IF(NOT(AND(ISNUMBER(FIND("[",_xlfn.FORMULATEXT('#_LoanPayment'!G30))),ISNUMBER(FIND("!",_xlfn.FORMULATEXT('#_LoanPayment'!G30))))),AND(ISNUMBER(FIND("[",_xlfn.FORMULATEXT(LoanPayment!G30))),ISNUMBER(FIND("!",_xlfn.FORMULATEXT(LoanPayment!G30)))),FALSE),"ExternalRefsMsg",IF(ISNUMBER('#_LoanPayment'!G30),IF(ABS('#_LoanPayment'!G30-LoanPayment!G30)&gt;0.00001,TRUE,FALSE),IF('#_LoanPayment'!G30&lt;&gt;LoanPayment!G30,TRUE,FALSE)),IF(ISNUMBER('#_LoanPayment'!G30),IF('#_LoanPayment'!G30&gt;LoanPayment!G30,"TooLow","TooHigh"),"WrongAnswer"),NOT(_xlfn.ISFORMULA('#_LoanPayment'!G30)),"PerfectMsg",IF((LEN(SUBSTITUTE(SUBSTITUTE(SUBSTITUTE(SUBSTITUTE(SUBSTITUTE(SUBSTITUTE(SUBSTITUTE(SUBSTITUTE(SUBSTITUTE(SUBSTITUTE(SUBSTITUTE(SUBSTITUTE(SUBSTITUTE(SUBSTITUTE(SUBSTITUTE(SUBSTITUTE(SUBSTITUTE(SUBSTITUTE(SUBSTITUTE(SUBSTITUTE(SUBSTITUTE(SUBSTITUTE(SUBSTITUTE(IF(_xlfn.ISFORMULA(LoanPayment!G30),_xlfn.FORMULATEXT(LoanPayment!G30),LoanPayment!G30),"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G30),_xlfn.FORMULATEXT(LoanPayment!G30),LoanPayment!G30),"9","#"),"8","#"),"7","#"),"6","#"),"5","#"),"4","#"),"3","#"),"2","#"),"1","#"),"0","#"),"$","")," ",""),",","@"),"&gt;","@"),"&lt;","@"),"=","@"),")","@"),"(","@"),"^","@"),"/","@"),"+","@"),"*","@"),"-","@"),"@#","")))/2&gt;(LEN(SUBSTITUTE(SUBSTITUTE(SUBSTITUTE(SUBSTITUTE(SUBSTITUTE(SUBSTITUTE(SUBSTITUTE(SUBSTITUTE(SUBSTITUTE(SUBSTITUTE(SUBSTITUTE(SUBSTITUTE(SUBSTITUTE(SUBSTITUTE(SUBSTITUTE(SUBSTITUTE(SUBSTITUTE(SUBSTITUTE(SUBSTITUTE(SUBSTITUTE(SUBSTITUTE(SUBSTITUTE(SUBSTITUTE(IF(_xlfn.ISFORMULA('#_LoanPayment'!G30),_xlfn.FORMULATEXT('#_LoanPayment'!G30),'#_LoanPayment'!G30),"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G30),_xlfn.FORMULATEXT('#_LoanPayment'!G30),'#_LoanPayment'!G30),"9","#"),"8","#"),"7","#"),"6","#"),"5","#"),"4","#"),"3","#"),"2","#"),"1","#"),"0","#"),"$","")," ",""),",","@"),"&gt;","@"),"&lt;","@"),"=","@"),")","@"),"(","@"),"^","@"),"/","@"),"+","@"),"*","@"),"-","@"),"@#","")))/2,TRUE,FALSE),"HardCodeMsg",IF(LEN(IF(_xlfn.ISFORMULA(LoanPayment!G30),_xlfn.FORMULATEXT(LoanPayment!G30),LoanPayment!G30))-LEN(SUBSTITUTE(IF(_xlfn.ISFORMULA(LoanPayment!G30),_xlfn.FORMULATEXT(LoanPayment!G30),LoanPayment!G30),"""",""))&gt;LEN(IF(_xlfn.ISFORMULA('#_LoanPayment'!G30),_xlfn.FORMULATEXT('#_LoanPayment'!G30),'#_LoanPayment'!G30))-LEN(SUBSTITUTE(IF(_xlfn.ISFORMULA('#_LoanPayment'!G30),_xlfn.FORMULATEXT('#_LoanPayment'!G30),'#_LoanPayment'!G30),"""","")),TRUE,FALSE),"HardQuoteMsg",IF(LEN(IF(_xlfn.ISFORMULA(LoanPayment!G30),_xlfn.FORMULATEXT(LoanPayment!G30),LoanPayment!G30))-LEN(SUBSTITUTE(IF(_xlfn.ISFORMULA(LoanPayment!G30),_xlfn.FORMULATEXT(LoanPayment!G30),LoanPayment!G30),"$",""))&lt;0.5*(LEN(IF(_xlfn.ISFORMULA('#_LoanPayment'!G30),_xlfn.FORMULATEXT('#_LoanPayment'!G30),'#_LoanPayment'!G30))-LEN(SUBSTITUTE(IF(_xlfn.ISFORMULA('#_LoanPayment'!G30),_xlfn.FORMULATEXT('#_LoanPayment'!G30),'#_LoanPayment'!G30),"$",""))),TRUE,FALSE),"MissingAbsMsg",TRUE,"PerfectMsg")</f>
        <v/>
      </c>
    </row>
    <row r="31" spans="2:8" x14ac:dyDescent="0.15">
      <c r="B31" s="278">
        <v>0</v>
      </c>
      <c r="C31" s="279">
        <v>0</v>
      </c>
      <c r="D31" s="278">
        <v>0</v>
      </c>
      <c r="E31" s="279" t="str">
        <f ca="1">_xlfn.IFS(ISBLANK(LoanPayment!E31),"",IF(NOT(ISNA('#_LoanPayment'!E31)),IF(ISNA(LoanPayment!E31),TRUE,FALSE),FALSE),"StuNAMsg",IF(AND(ISNA('#_LoanPayment'!E31),ISNA(LoanPayment!E31)),TRUE,FALSE),"PerfectMsg",IF(NOT(ISERROR('#_LoanPayment'!E31)),IF(ISERROR(LoanPayment!E31),TRUE,FALSE),FALSE),"StuErrorMsg",IF(TYPE('#_LoanPayment'!E31)&lt;&gt;TYPE(LoanPayment!E31),TRUE,FALSE),"WrongTypeMsg",IF(_xlfn.ISFORMULA('#_LoanPayment'!E31),IF(NOT(_xlfn.ISFORMULA(LoanPayment!E31)),TRUE),FALSE),"MissingFormulaMsg",IF(NOT(AND(ISNUMBER(FIND("[",_xlfn.FORMULATEXT('#_LoanPayment'!E31))),ISNUMBER(FIND("!",_xlfn.FORMULATEXT('#_LoanPayment'!E31))))),AND(ISNUMBER(FIND("[",_xlfn.FORMULATEXT(LoanPayment!E31))),ISNUMBER(FIND("!",_xlfn.FORMULATEXT(LoanPayment!E31)))),FALSE),"ExternalRefsMsg",IF(ISNUMBER('#_LoanPayment'!E31),IF(ABS('#_LoanPayment'!E31-LoanPayment!E31)&gt;0.00001,TRUE,FALSE),IF('#_LoanPayment'!E31&lt;&gt;LoanPayment!E31,TRUE,FALSE)),IF(ISNUMBER('#_LoanPayment'!E31),IF('#_LoanPayment'!E31&gt;LoanPayment!E31,"TooLow","TooHigh"),"WrongAnswer"),NOT(_xlfn.ISFORMULA('#_LoanPayment'!E31)),"PerfectMsg",IF((LEN(SUBSTITUTE(SUBSTITUTE(SUBSTITUTE(SUBSTITUTE(SUBSTITUTE(SUBSTITUTE(SUBSTITUTE(SUBSTITUTE(SUBSTITUTE(SUBSTITUTE(SUBSTITUTE(SUBSTITUTE(SUBSTITUTE(SUBSTITUTE(SUBSTITUTE(SUBSTITUTE(SUBSTITUTE(SUBSTITUTE(SUBSTITUTE(SUBSTITUTE(SUBSTITUTE(SUBSTITUTE(SUBSTITUTE(IF(_xlfn.ISFORMULA(LoanPayment!E31),_xlfn.FORMULATEXT(LoanPayment!E31),LoanPayment!E31),"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E31),_xlfn.FORMULATEXT(LoanPayment!E31),LoanPayment!E31),"9","#"),"8","#"),"7","#"),"6","#"),"5","#"),"4","#"),"3","#"),"2","#"),"1","#"),"0","#"),"$","")," ",""),",","@"),"&gt;","@"),"&lt;","@"),"=","@"),")","@"),"(","@"),"^","@"),"/","@"),"+","@"),"*","@"),"-","@"),"@#","")))/2&gt;(LEN(SUBSTITUTE(SUBSTITUTE(SUBSTITUTE(SUBSTITUTE(SUBSTITUTE(SUBSTITUTE(SUBSTITUTE(SUBSTITUTE(SUBSTITUTE(SUBSTITUTE(SUBSTITUTE(SUBSTITUTE(SUBSTITUTE(SUBSTITUTE(SUBSTITUTE(SUBSTITUTE(SUBSTITUTE(SUBSTITUTE(SUBSTITUTE(SUBSTITUTE(SUBSTITUTE(SUBSTITUTE(SUBSTITUTE(IF(_xlfn.ISFORMULA('#_LoanPayment'!E31),_xlfn.FORMULATEXT('#_LoanPayment'!E31),'#_LoanPayment'!E31),"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E31),_xlfn.FORMULATEXT('#_LoanPayment'!E31),'#_LoanPayment'!E31),"9","#"),"8","#"),"7","#"),"6","#"),"5","#"),"4","#"),"3","#"),"2","#"),"1","#"),"0","#"),"$","")," ",""),",","@"),"&gt;","@"),"&lt;","@"),"=","@"),")","@"),"(","@"),"^","@"),"/","@"),"+","@"),"*","@"),"-","@"),"@#","")))/2,TRUE,FALSE),"HardCodeMsg",IF(LEN(IF(_xlfn.ISFORMULA(LoanPayment!E31),_xlfn.FORMULATEXT(LoanPayment!E31),LoanPayment!E31))-LEN(SUBSTITUTE(IF(_xlfn.ISFORMULA(LoanPayment!E31),_xlfn.FORMULATEXT(LoanPayment!E31),LoanPayment!E31),"""",""))&gt;LEN(IF(_xlfn.ISFORMULA('#_LoanPayment'!E31),_xlfn.FORMULATEXT('#_LoanPayment'!E31),'#_LoanPayment'!E31))-LEN(SUBSTITUTE(IF(_xlfn.ISFORMULA('#_LoanPayment'!E31),_xlfn.FORMULATEXT('#_LoanPayment'!E31),'#_LoanPayment'!E31),"""","")),TRUE,FALSE),"HardQuoteMsg",IF(LEN(IF(_xlfn.ISFORMULA(LoanPayment!E31),_xlfn.FORMULATEXT(LoanPayment!E31),LoanPayment!E31))-LEN(SUBSTITUTE(IF(_xlfn.ISFORMULA(LoanPayment!E31),_xlfn.FORMULATEXT(LoanPayment!E31),LoanPayment!E31),"$",""))&lt;0.5*(LEN(IF(_xlfn.ISFORMULA('#_LoanPayment'!E31),_xlfn.FORMULATEXT('#_LoanPayment'!E31),'#_LoanPayment'!E31))-LEN(SUBSTITUTE(IF(_xlfn.ISFORMULA('#_LoanPayment'!E31),_xlfn.FORMULATEXT('#_LoanPayment'!E31),'#_LoanPayment'!E31),"$",""))),TRUE,FALSE),"MissingAbsMsg",TRUE,"PerfectMsg")</f>
        <v/>
      </c>
      <c r="F31" s="279" t="str">
        <f ca="1">_xlfn.IFS(ISBLANK(LoanPayment!F31),"",IF(NOT(ISNA('#_LoanPayment'!F31)),IF(ISNA(LoanPayment!F31),TRUE,FALSE),FALSE),"StuNAMsg",IF(AND(ISNA('#_LoanPayment'!F31),ISNA(LoanPayment!F31)),TRUE,FALSE),"PerfectMsg",IF(NOT(ISERROR('#_LoanPayment'!F31)),IF(ISERROR(LoanPayment!F31),TRUE,FALSE),FALSE),"StuErrorMsg",IF(TYPE('#_LoanPayment'!F31)&lt;&gt;TYPE(LoanPayment!F31),TRUE,FALSE),"WrongTypeMsg",IF(_xlfn.ISFORMULA('#_LoanPayment'!F31),IF(NOT(_xlfn.ISFORMULA(LoanPayment!F31)),TRUE),FALSE),"MissingFormulaMsg",IF(NOT(AND(ISNUMBER(FIND("[",_xlfn.FORMULATEXT('#_LoanPayment'!F31))),ISNUMBER(FIND("!",_xlfn.FORMULATEXT('#_LoanPayment'!F31))))),AND(ISNUMBER(FIND("[",_xlfn.FORMULATEXT(LoanPayment!F31))),ISNUMBER(FIND("!",_xlfn.FORMULATEXT(LoanPayment!F31)))),FALSE),"ExternalRefsMsg",IF(ISNUMBER('#_LoanPayment'!F31),IF(ABS('#_LoanPayment'!F31-LoanPayment!F31)&gt;0.00001,TRUE,FALSE),IF('#_LoanPayment'!F31&lt;&gt;LoanPayment!F31,TRUE,FALSE)),IF(ISNUMBER('#_LoanPayment'!F31),IF('#_LoanPayment'!F31&gt;LoanPayment!F31,"TooLow","TooHigh"),"WrongAnswer"),NOT(_xlfn.ISFORMULA('#_LoanPayment'!F31)),"PerfectMsg",IF((LEN(SUBSTITUTE(SUBSTITUTE(SUBSTITUTE(SUBSTITUTE(SUBSTITUTE(SUBSTITUTE(SUBSTITUTE(SUBSTITUTE(SUBSTITUTE(SUBSTITUTE(SUBSTITUTE(SUBSTITUTE(SUBSTITUTE(SUBSTITUTE(SUBSTITUTE(SUBSTITUTE(SUBSTITUTE(SUBSTITUTE(SUBSTITUTE(SUBSTITUTE(SUBSTITUTE(SUBSTITUTE(SUBSTITUTE(IF(_xlfn.ISFORMULA(LoanPayment!F31),_xlfn.FORMULATEXT(LoanPayment!F31),LoanPayment!F31),"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F31),_xlfn.FORMULATEXT(LoanPayment!F31),LoanPayment!F31),"9","#"),"8","#"),"7","#"),"6","#"),"5","#"),"4","#"),"3","#"),"2","#"),"1","#"),"0","#"),"$","")," ",""),",","@"),"&gt;","@"),"&lt;","@"),"=","@"),")","@"),"(","@"),"^","@"),"/","@"),"+","@"),"*","@"),"-","@"),"@#","")))/2&gt;(LEN(SUBSTITUTE(SUBSTITUTE(SUBSTITUTE(SUBSTITUTE(SUBSTITUTE(SUBSTITUTE(SUBSTITUTE(SUBSTITUTE(SUBSTITUTE(SUBSTITUTE(SUBSTITUTE(SUBSTITUTE(SUBSTITUTE(SUBSTITUTE(SUBSTITUTE(SUBSTITUTE(SUBSTITUTE(SUBSTITUTE(SUBSTITUTE(SUBSTITUTE(SUBSTITUTE(SUBSTITUTE(SUBSTITUTE(IF(_xlfn.ISFORMULA('#_LoanPayment'!F31),_xlfn.FORMULATEXT('#_LoanPayment'!F31),'#_LoanPayment'!F31),"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F31),_xlfn.FORMULATEXT('#_LoanPayment'!F31),'#_LoanPayment'!F31),"9","#"),"8","#"),"7","#"),"6","#"),"5","#"),"4","#"),"3","#"),"2","#"),"1","#"),"0","#"),"$","")," ",""),",","@"),"&gt;","@"),"&lt;","@"),"=","@"),")","@"),"(","@"),"^","@"),"/","@"),"+","@"),"*","@"),"-","@"),"@#","")))/2,TRUE,FALSE),"HardCodeMsg",IF(LEN(IF(_xlfn.ISFORMULA(LoanPayment!F31),_xlfn.FORMULATEXT(LoanPayment!F31),LoanPayment!F31))-LEN(SUBSTITUTE(IF(_xlfn.ISFORMULA(LoanPayment!F31),_xlfn.FORMULATEXT(LoanPayment!F31),LoanPayment!F31),"""",""))&gt;LEN(IF(_xlfn.ISFORMULA('#_LoanPayment'!F31),_xlfn.FORMULATEXT('#_LoanPayment'!F31),'#_LoanPayment'!F31))-LEN(SUBSTITUTE(IF(_xlfn.ISFORMULA('#_LoanPayment'!F31),_xlfn.FORMULATEXT('#_LoanPayment'!F31),'#_LoanPayment'!F31),"""","")),TRUE,FALSE),"HardQuoteMsg",IF(LEN(IF(_xlfn.ISFORMULA(LoanPayment!F31),_xlfn.FORMULATEXT(LoanPayment!F31),LoanPayment!F31))-LEN(SUBSTITUTE(IF(_xlfn.ISFORMULA(LoanPayment!F31),_xlfn.FORMULATEXT(LoanPayment!F31),LoanPayment!F31),"$",""))&lt;0.5*(LEN(IF(_xlfn.ISFORMULA('#_LoanPayment'!F31),_xlfn.FORMULATEXT('#_LoanPayment'!F31),'#_LoanPayment'!F31))-LEN(SUBSTITUTE(IF(_xlfn.ISFORMULA('#_LoanPayment'!F31),_xlfn.FORMULATEXT('#_LoanPayment'!F31),'#_LoanPayment'!F31),"$",""))),TRUE,FALSE),"MissingAbsMsg",TRUE,"PerfectMsg")</f>
        <v/>
      </c>
      <c r="G31" s="280" t="str">
        <f ca="1">_xlfn.IFS(ISBLANK(LoanPayment!G31),"",IF(NOT(ISNA('#_LoanPayment'!G31)),IF(ISNA(LoanPayment!G31),TRUE,FALSE),FALSE),"StuNAMsg",IF(AND(ISNA('#_LoanPayment'!G31),ISNA(LoanPayment!G31)),TRUE,FALSE),"PerfectMsg",IF(NOT(ISERROR('#_LoanPayment'!G31)),IF(ISERROR(LoanPayment!G31),TRUE,FALSE),FALSE),"StuErrorMsg",IF(TYPE('#_LoanPayment'!G31)&lt;&gt;TYPE(LoanPayment!G31),TRUE,FALSE),"WrongTypeMsg",IF(_xlfn.ISFORMULA('#_LoanPayment'!G31),IF(NOT(_xlfn.ISFORMULA(LoanPayment!G31)),TRUE),FALSE),"MissingFormulaMsg",IF(NOT(AND(ISNUMBER(FIND("[",_xlfn.FORMULATEXT('#_LoanPayment'!G31))),ISNUMBER(FIND("!",_xlfn.FORMULATEXT('#_LoanPayment'!G31))))),AND(ISNUMBER(FIND("[",_xlfn.FORMULATEXT(LoanPayment!G31))),ISNUMBER(FIND("!",_xlfn.FORMULATEXT(LoanPayment!G31)))),FALSE),"ExternalRefsMsg",IF(ISNUMBER('#_LoanPayment'!G31),IF(ABS('#_LoanPayment'!G31-LoanPayment!G31)&gt;0.00001,TRUE,FALSE),IF('#_LoanPayment'!G31&lt;&gt;LoanPayment!G31,TRUE,FALSE)),IF(ISNUMBER('#_LoanPayment'!G31),IF('#_LoanPayment'!G31&gt;LoanPayment!G31,"TooLow","TooHigh"),"WrongAnswer"),NOT(_xlfn.ISFORMULA('#_LoanPayment'!G31)),"PerfectMsg",IF((LEN(SUBSTITUTE(SUBSTITUTE(SUBSTITUTE(SUBSTITUTE(SUBSTITUTE(SUBSTITUTE(SUBSTITUTE(SUBSTITUTE(SUBSTITUTE(SUBSTITUTE(SUBSTITUTE(SUBSTITUTE(SUBSTITUTE(SUBSTITUTE(SUBSTITUTE(SUBSTITUTE(SUBSTITUTE(SUBSTITUTE(SUBSTITUTE(SUBSTITUTE(SUBSTITUTE(SUBSTITUTE(SUBSTITUTE(IF(_xlfn.ISFORMULA(LoanPayment!G31),_xlfn.FORMULATEXT(LoanPayment!G31),LoanPayment!G31),"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G31),_xlfn.FORMULATEXT(LoanPayment!G31),LoanPayment!G31),"9","#"),"8","#"),"7","#"),"6","#"),"5","#"),"4","#"),"3","#"),"2","#"),"1","#"),"0","#"),"$","")," ",""),",","@"),"&gt;","@"),"&lt;","@"),"=","@"),")","@"),"(","@"),"^","@"),"/","@"),"+","@"),"*","@"),"-","@"),"@#","")))/2&gt;(LEN(SUBSTITUTE(SUBSTITUTE(SUBSTITUTE(SUBSTITUTE(SUBSTITUTE(SUBSTITUTE(SUBSTITUTE(SUBSTITUTE(SUBSTITUTE(SUBSTITUTE(SUBSTITUTE(SUBSTITUTE(SUBSTITUTE(SUBSTITUTE(SUBSTITUTE(SUBSTITUTE(SUBSTITUTE(SUBSTITUTE(SUBSTITUTE(SUBSTITUTE(SUBSTITUTE(SUBSTITUTE(SUBSTITUTE(IF(_xlfn.ISFORMULA('#_LoanPayment'!G31),_xlfn.FORMULATEXT('#_LoanPayment'!G31),'#_LoanPayment'!G31),"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G31),_xlfn.FORMULATEXT('#_LoanPayment'!G31),'#_LoanPayment'!G31),"9","#"),"8","#"),"7","#"),"6","#"),"5","#"),"4","#"),"3","#"),"2","#"),"1","#"),"0","#"),"$","")," ",""),",","@"),"&gt;","@"),"&lt;","@"),"=","@"),")","@"),"(","@"),"^","@"),"/","@"),"+","@"),"*","@"),"-","@"),"@#","")))/2,TRUE,FALSE),"HardCodeMsg",IF(LEN(IF(_xlfn.ISFORMULA(LoanPayment!G31),_xlfn.FORMULATEXT(LoanPayment!G31),LoanPayment!G31))-LEN(SUBSTITUTE(IF(_xlfn.ISFORMULA(LoanPayment!G31),_xlfn.FORMULATEXT(LoanPayment!G31),LoanPayment!G31),"""",""))&gt;LEN(IF(_xlfn.ISFORMULA('#_LoanPayment'!G31),_xlfn.FORMULATEXT('#_LoanPayment'!G31),'#_LoanPayment'!G31))-LEN(SUBSTITUTE(IF(_xlfn.ISFORMULA('#_LoanPayment'!G31),_xlfn.FORMULATEXT('#_LoanPayment'!G31),'#_LoanPayment'!G31),"""","")),TRUE,FALSE),"HardQuoteMsg",IF(LEN(IF(_xlfn.ISFORMULA(LoanPayment!G31),_xlfn.FORMULATEXT(LoanPayment!G31),LoanPayment!G31))-LEN(SUBSTITUTE(IF(_xlfn.ISFORMULA(LoanPayment!G31),_xlfn.FORMULATEXT(LoanPayment!G31),LoanPayment!G31),"$",""))&lt;0.5*(LEN(IF(_xlfn.ISFORMULA('#_LoanPayment'!G31),_xlfn.FORMULATEXT('#_LoanPayment'!G31),'#_LoanPayment'!G31))-LEN(SUBSTITUTE(IF(_xlfn.ISFORMULA('#_LoanPayment'!G31),_xlfn.FORMULATEXT('#_LoanPayment'!G31),'#_LoanPayment'!G31),"$",""))),TRUE,FALSE),"MissingAbsMsg",TRUE,"PerfectMsg")</f>
        <v/>
      </c>
    </row>
    <row r="32" spans="2:8" x14ac:dyDescent="0.15">
      <c r="B32" s="278">
        <v>0</v>
      </c>
      <c r="C32" s="279">
        <v>0</v>
      </c>
      <c r="D32" s="278">
        <v>0</v>
      </c>
      <c r="E32" s="279" t="str">
        <f ca="1">_xlfn.IFS(ISBLANK(LoanPayment!E32),"",IF(NOT(ISNA('#_LoanPayment'!E32)),IF(ISNA(LoanPayment!E32),TRUE,FALSE),FALSE),"StuNAMsg",IF(AND(ISNA('#_LoanPayment'!E32),ISNA(LoanPayment!E32)),TRUE,FALSE),"PerfectMsg",IF(NOT(ISERROR('#_LoanPayment'!E32)),IF(ISERROR(LoanPayment!E32),TRUE,FALSE),FALSE),"StuErrorMsg",IF(TYPE('#_LoanPayment'!E32)&lt;&gt;TYPE(LoanPayment!E32),TRUE,FALSE),"WrongTypeMsg",IF(_xlfn.ISFORMULA('#_LoanPayment'!E32),IF(NOT(_xlfn.ISFORMULA(LoanPayment!E32)),TRUE),FALSE),"MissingFormulaMsg",IF(NOT(AND(ISNUMBER(FIND("[",_xlfn.FORMULATEXT('#_LoanPayment'!E32))),ISNUMBER(FIND("!",_xlfn.FORMULATEXT('#_LoanPayment'!E32))))),AND(ISNUMBER(FIND("[",_xlfn.FORMULATEXT(LoanPayment!E32))),ISNUMBER(FIND("!",_xlfn.FORMULATEXT(LoanPayment!E32)))),FALSE),"ExternalRefsMsg",IF(ISNUMBER('#_LoanPayment'!E32),IF(ABS('#_LoanPayment'!E32-LoanPayment!E32)&gt;0.00001,TRUE,FALSE),IF('#_LoanPayment'!E32&lt;&gt;LoanPayment!E32,TRUE,FALSE)),IF(ISNUMBER('#_LoanPayment'!E32),IF('#_LoanPayment'!E32&gt;LoanPayment!E32,"TooLow","TooHigh"),"WrongAnswer"),NOT(_xlfn.ISFORMULA('#_LoanPayment'!E32)),"PerfectMsg",IF((LEN(SUBSTITUTE(SUBSTITUTE(SUBSTITUTE(SUBSTITUTE(SUBSTITUTE(SUBSTITUTE(SUBSTITUTE(SUBSTITUTE(SUBSTITUTE(SUBSTITUTE(SUBSTITUTE(SUBSTITUTE(SUBSTITUTE(SUBSTITUTE(SUBSTITUTE(SUBSTITUTE(SUBSTITUTE(SUBSTITUTE(SUBSTITUTE(SUBSTITUTE(SUBSTITUTE(SUBSTITUTE(SUBSTITUTE(IF(_xlfn.ISFORMULA(LoanPayment!E32),_xlfn.FORMULATEXT(LoanPayment!E32),LoanPayment!E32),"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E32),_xlfn.FORMULATEXT(LoanPayment!E32),LoanPayment!E32),"9","#"),"8","#"),"7","#"),"6","#"),"5","#"),"4","#"),"3","#"),"2","#"),"1","#"),"0","#"),"$","")," ",""),",","@"),"&gt;","@"),"&lt;","@"),"=","@"),")","@"),"(","@"),"^","@"),"/","@"),"+","@"),"*","@"),"-","@"),"@#","")))/2&gt;(LEN(SUBSTITUTE(SUBSTITUTE(SUBSTITUTE(SUBSTITUTE(SUBSTITUTE(SUBSTITUTE(SUBSTITUTE(SUBSTITUTE(SUBSTITUTE(SUBSTITUTE(SUBSTITUTE(SUBSTITUTE(SUBSTITUTE(SUBSTITUTE(SUBSTITUTE(SUBSTITUTE(SUBSTITUTE(SUBSTITUTE(SUBSTITUTE(SUBSTITUTE(SUBSTITUTE(SUBSTITUTE(SUBSTITUTE(IF(_xlfn.ISFORMULA('#_LoanPayment'!E32),_xlfn.FORMULATEXT('#_LoanPayment'!E32),'#_LoanPayment'!E32),"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E32),_xlfn.FORMULATEXT('#_LoanPayment'!E32),'#_LoanPayment'!E32),"9","#"),"8","#"),"7","#"),"6","#"),"5","#"),"4","#"),"3","#"),"2","#"),"1","#"),"0","#"),"$","")," ",""),",","@"),"&gt;","@"),"&lt;","@"),"=","@"),")","@"),"(","@"),"^","@"),"/","@"),"+","@"),"*","@"),"-","@"),"@#","")))/2,TRUE,FALSE),"HardCodeMsg",IF(LEN(IF(_xlfn.ISFORMULA(LoanPayment!E32),_xlfn.FORMULATEXT(LoanPayment!E32),LoanPayment!E32))-LEN(SUBSTITUTE(IF(_xlfn.ISFORMULA(LoanPayment!E32),_xlfn.FORMULATEXT(LoanPayment!E32),LoanPayment!E32),"""",""))&gt;LEN(IF(_xlfn.ISFORMULA('#_LoanPayment'!E32),_xlfn.FORMULATEXT('#_LoanPayment'!E32),'#_LoanPayment'!E32))-LEN(SUBSTITUTE(IF(_xlfn.ISFORMULA('#_LoanPayment'!E32),_xlfn.FORMULATEXT('#_LoanPayment'!E32),'#_LoanPayment'!E32),"""","")),TRUE,FALSE),"HardQuoteMsg",IF(LEN(IF(_xlfn.ISFORMULA(LoanPayment!E32),_xlfn.FORMULATEXT(LoanPayment!E32),LoanPayment!E32))-LEN(SUBSTITUTE(IF(_xlfn.ISFORMULA(LoanPayment!E32),_xlfn.FORMULATEXT(LoanPayment!E32),LoanPayment!E32),"$",""))&lt;0.5*(LEN(IF(_xlfn.ISFORMULA('#_LoanPayment'!E32),_xlfn.FORMULATEXT('#_LoanPayment'!E32),'#_LoanPayment'!E32))-LEN(SUBSTITUTE(IF(_xlfn.ISFORMULA('#_LoanPayment'!E32),_xlfn.FORMULATEXT('#_LoanPayment'!E32),'#_LoanPayment'!E32),"$",""))),TRUE,FALSE),"MissingAbsMsg",TRUE,"PerfectMsg")</f>
        <v/>
      </c>
      <c r="F32" s="279" t="str">
        <f ca="1">_xlfn.IFS(ISBLANK(LoanPayment!F32),"",IF(NOT(ISNA('#_LoanPayment'!F32)),IF(ISNA(LoanPayment!F32),TRUE,FALSE),FALSE),"StuNAMsg",IF(AND(ISNA('#_LoanPayment'!F32),ISNA(LoanPayment!F32)),TRUE,FALSE),"PerfectMsg",IF(NOT(ISERROR('#_LoanPayment'!F32)),IF(ISERROR(LoanPayment!F32),TRUE,FALSE),FALSE),"StuErrorMsg",IF(TYPE('#_LoanPayment'!F32)&lt;&gt;TYPE(LoanPayment!F32),TRUE,FALSE),"WrongTypeMsg",IF(_xlfn.ISFORMULA('#_LoanPayment'!F32),IF(NOT(_xlfn.ISFORMULA(LoanPayment!F32)),TRUE),FALSE),"MissingFormulaMsg",IF(NOT(AND(ISNUMBER(FIND("[",_xlfn.FORMULATEXT('#_LoanPayment'!F32))),ISNUMBER(FIND("!",_xlfn.FORMULATEXT('#_LoanPayment'!F32))))),AND(ISNUMBER(FIND("[",_xlfn.FORMULATEXT(LoanPayment!F32))),ISNUMBER(FIND("!",_xlfn.FORMULATEXT(LoanPayment!F32)))),FALSE),"ExternalRefsMsg",IF(ISNUMBER('#_LoanPayment'!F32),IF(ABS('#_LoanPayment'!F32-LoanPayment!F32)&gt;0.00001,TRUE,FALSE),IF('#_LoanPayment'!F32&lt;&gt;LoanPayment!F32,TRUE,FALSE)),IF(ISNUMBER('#_LoanPayment'!F32),IF('#_LoanPayment'!F32&gt;LoanPayment!F32,"TooLow","TooHigh"),"WrongAnswer"),NOT(_xlfn.ISFORMULA('#_LoanPayment'!F32)),"PerfectMsg",IF((LEN(SUBSTITUTE(SUBSTITUTE(SUBSTITUTE(SUBSTITUTE(SUBSTITUTE(SUBSTITUTE(SUBSTITUTE(SUBSTITUTE(SUBSTITUTE(SUBSTITUTE(SUBSTITUTE(SUBSTITUTE(SUBSTITUTE(SUBSTITUTE(SUBSTITUTE(SUBSTITUTE(SUBSTITUTE(SUBSTITUTE(SUBSTITUTE(SUBSTITUTE(SUBSTITUTE(SUBSTITUTE(SUBSTITUTE(IF(_xlfn.ISFORMULA(LoanPayment!F32),_xlfn.FORMULATEXT(LoanPayment!F32),LoanPayment!F32),"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F32),_xlfn.FORMULATEXT(LoanPayment!F32),LoanPayment!F32),"9","#"),"8","#"),"7","#"),"6","#"),"5","#"),"4","#"),"3","#"),"2","#"),"1","#"),"0","#"),"$","")," ",""),",","@"),"&gt;","@"),"&lt;","@"),"=","@"),")","@"),"(","@"),"^","@"),"/","@"),"+","@"),"*","@"),"-","@"),"@#","")))/2&gt;(LEN(SUBSTITUTE(SUBSTITUTE(SUBSTITUTE(SUBSTITUTE(SUBSTITUTE(SUBSTITUTE(SUBSTITUTE(SUBSTITUTE(SUBSTITUTE(SUBSTITUTE(SUBSTITUTE(SUBSTITUTE(SUBSTITUTE(SUBSTITUTE(SUBSTITUTE(SUBSTITUTE(SUBSTITUTE(SUBSTITUTE(SUBSTITUTE(SUBSTITUTE(SUBSTITUTE(SUBSTITUTE(SUBSTITUTE(IF(_xlfn.ISFORMULA('#_LoanPayment'!F32),_xlfn.FORMULATEXT('#_LoanPayment'!F32),'#_LoanPayment'!F32),"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F32),_xlfn.FORMULATEXT('#_LoanPayment'!F32),'#_LoanPayment'!F32),"9","#"),"8","#"),"7","#"),"6","#"),"5","#"),"4","#"),"3","#"),"2","#"),"1","#"),"0","#"),"$","")," ",""),",","@"),"&gt;","@"),"&lt;","@"),"=","@"),")","@"),"(","@"),"^","@"),"/","@"),"+","@"),"*","@"),"-","@"),"@#","")))/2,TRUE,FALSE),"HardCodeMsg",IF(LEN(IF(_xlfn.ISFORMULA(LoanPayment!F32),_xlfn.FORMULATEXT(LoanPayment!F32),LoanPayment!F32))-LEN(SUBSTITUTE(IF(_xlfn.ISFORMULA(LoanPayment!F32),_xlfn.FORMULATEXT(LoanPayment!F32),LoanPayment!F32),"""",""))&gt;LEN(IF(_xlfn.ISFORMULA('#_LoanPayment'!F32),_xlfn.FORMULATEXT('#_LoanPayment'!F32),'#_LoanPayment'!F32))-LEN(SUBSTITUTE(IF(_xlfn.ISFORMULA('#_LoanPayment'!F32),_xlfn.FORMULATEXT('#_LoanPayment'!F32),'#_LoanPayment'!F32),"""","")),TRUE,FALSE),"HardQuoteMsg",IF(LEN(IF(_xlfn.ISFORMULA(LoanPayment!F32),_xlfn.FORMULATEXT(LoanPayment!F32),LoanPayment!F32))-LEN(SUBSTITUTE(IF(_xlfn.ISFORMULA(LoanPayment!F32),_xlfn.FORMULATEXT(LoanPayment!F32),LoanPayment!F32),"$",""))&lt;0.5*(LEN(IF(_xlfn.ISFORMULA('#_LoanPayment'!F32),_xlfn.FORMULATEXT('#_LoanPayment'!F32),'#_LoanPayment'!F32))-LEN(SUBSTITUTE(IF(_xlfn.ISFORMULA('#_LoanPayment'!F32),_xlfn.FORMULATEXT('#_LoanPayment'!F32),'#_LoanPayment'!F32),"$",""))),TRUE,FALSE),"MissingAbsMsg",TRUE,"PerfectMsg")</f>
        <v/>
      </c>
      <c r="G32" s="280" t="str">
        <f ca="1">_xlfn.IFS(ISBLANK(LoanPayment!G32),"",IF(NOT(ISNA('#_LoanPayment'!G32)),IF(ISNA(LoanPayment!G32),TRUE,FALSE),FALSE),"StuNAMsg",IF(AND(ISNA('#_LoanPayment'!G32),ISNA(LoanPayment!G32)),TRUE,FALSE),"PerfectMsg",IF(NOT(ISERROR('#_LoanPayment'!G32)),IF(ISERROR(LoanPayment!G32),TRUE,FALSE),FALSE),"StuErrorMsg",IF(TYPE('#_LoanPayment'!G32)&lt;&gt;TYPE(LoanPayment!G32),TRUE,FALSE),"WrongTypeMsg",IF(_xlfn.ISFORMULA('#_LoanPayment'!G32),IF(NOT(_xlfn.ISFORMULA(LoanPayment!G32)),TRUE),FALSE),"MissingFormulaMsg",IF(NOT(AND(ISNUMBER(FIND("[",_xlfn.FORMULATEXT('#_LoanPayment'!G32))),ISNUMBER(FIND("!",_xlfn.FORMULATEXT('#_LoanPayment'!G32))))),AND(ISNUMBER(FIND("[",_xlfn.FORMULATEXT(LoanPayment!G32))),ISNUMBER(FIND("!",_xlfn.FORMULATEXT(LoanPayment!G32)))),FALSE),"ExternalRefsMsg",IF(ISNUMBER('#_LoanPayment'!G32),IF(ABS('#_LoanPayment'!G32-LoanPayment!G32)&gt;0.00001,TRUE,FALSE),IF('#_LoanPayment'!G32&lt;&gt;LoanPayment!G32,TRUE,FALSE)),IF(ISNUMBER('#_LoanPayment'!G32),IF('#_LoanPayment'!G32&gt;LoanPayment!G32,"TooLow","TooHigh"),"WrongAnswer"),NOT(_xlfn.ISFORMULA('#_LoanPayment'!G32)),"PerfectMsg",IF((LEN(SUBSTITUTE(SUBSTITUTE(SUBSTITUTE(SUBSTITUTE(SUBSTITUTE(SUBSTITUTE(SUBSTITUTE(SUBSTITUTE(SUBSTITUTE(SUBSTITUTE(SUBSTITUTE(SUBSTITUTE(SUBSTITUTE(SUBSTITUTE(SUBSTITUTE(SUBSTITUTE(SUBSTITUTE(SUBSTITUTE(SUBSTITUTE(SUBSTITUTE(SUBSTITUTE(SUBSTITUTE(SUBSTITUTE(IF(_xlfn.ISFORMULA(LoanPayment!G32),_xlfn.FORMULATEXT(LoanPayment!G32),LoanPayment!G32),"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G32),_xlfn.FORMULATEXT(LoanPayment!G32),LoanPayment!G32),"9","#"),"8","#"),"7","#"),"6","#"),"5","#"),"4","#"),"3","#"),"2","#"),"1","#"),"0","#"),"$","")," ",""),",","@"),"&gt;","@"),"&lt;","@"),"=","@"),")","@"),"(","@"),"^","@"),"/","@"),"+","@"),"*","@"),"-","@"),"@#","")))/2&gt;(LEN(SUBSTITUTE(SUBSTITUTE(SUBSTITUTE(SUBSTITUTE(SUBSTITUTE(SUBSTITUTE(SUBSTITUTE(SUBSTITUTE(SUBSTITUTE(SUBSTITUTE(SUBSTITUTE(SUBSTITUTE(SUBSTITUTE(SUBSTITUTE(SUBSTITUTE(SUBSTITUTE(SUBSTITUTE(SUBSTITUTE(SUBSTITUTE(SUBSTITUTE(SUBSTITUTE(SUBSTITUTE(SUBSTITUTE(IF(_xlfn.ISFORMULA('#_LoanPayment'!G32),_xlfn.FORMULATEXT('#_LoanPayment'!G32),'#_LoanPayment'!G32),"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G32),_xlfn.FORMULATEXT('#_LoanPayment'!G32),'#_LoanPayment'!G32),"9","#"),"8","#"),"7","#"),"6","#"),"5","#"),"4","#"),"3","#"),"2","#"),"1","#"),"0","#"),"$","")," ",""),",","@"),"&gt;","@"),"&lt;","@"),"=","@"),")","@"),"(","@"),"^","@"),"/","@"),"+","@"),"*","@"),"-","@"),"@#","")))/2,TRUE,FALSE),"HardCodeMsg",IF(LEN(IF(_xlfn.ISFORMULA(LoanPayment!G32),_xlfn.FORMULATEXT(LoanPayment!G32),LoanPayment!G32))-LEN(SUBSTITUTE(IF(_xlfn.ISFORMULA(LoanPayment!G32),_xlfn.FORMULATEXT(LoanPayment!G32),LoanPayment!G32),"""",""))&gt;LEN(IF(_xlfn.ISFORMULA('#_LoanPayment'!G32),_xlfn.FORMULATEXT('#_LoanPayment'!G32),'#_LoanPayment'!G32))-LEN(SUBSTITUTE(IF(_xlfn.ISFORMULA('#_LoanPayment'!G32),_xlfn.FORMULATEXT('#_LoanPayment'!G32),'#_LoanPayment'!G32),"""","")),TRUE,FALSE),"HardQuoteMsg",IF(LEN(IF(_xlfn.ISFORMULA(LoanPayment!G32),_xlfn.FORMULATEXT(LoanPayment!G32),LoanPayment!G32))-LEN(SUBSTITUTE(IF(_xlfn.ISFORMULA(LoanPayment!G32),_xlfn.FORMULATEXT(LoanPayment!G32),LoanPayment!G32),"$",""))&lt;0.5*(LEN(IF(_xlfn.ISFORMULA('#_LoanPayment'!G32),_xlfn.FORMULATEXT('#_LoanPayment'!G32),'#_LoanPayment'!G32))-LEN(SUBSTITUTE(IF(_xlfn.ISFORMULA('#_LoanPayment'!G32),_xlfn.FORMULATEXT('#_LoanPayment'!G32),'#_LoanPayment'!G32),"$",""))),TRUE,FALSE),"MissingAbsMsg",TRUE,"PerfectMsg")</f>
        <v/>
      </c>
    </row>
    <row r="33" spans="2:7" x14ac:dyDescent="0.15">
      <c r="B33" s="278">
        <v>0</v>
      </c>
      <c r="C33" s="279">
        <v>0</v>
      </c>
      <c r="D33" s="278">
        <v>0</v>
      </c>
      <c r="E33" s="279" t="str">
        <f ca="1">_xlfn.IFS(ISBLANK(LoanPayment!E33),"",IF(NOT(ISNA('#_LoanPayment'!E33)),IF(ISNA(LoanPayment!E33),TRUE,FALSE),FALSE),"StuNAMsg",IF(AND(ISNA('#_LoanPayment'!E33),ISNA(LoanPayment!E33)),TRUE,FALSE),"PerfectMsg",IF(NOT(ISERROR('#_LoanPayment'!E33)),IF(ISERROR(LoanPayment!E33),TRUE,FALSE),FALSE),"StuErrorMsg",IF(TYPE('#_LoanPayment'!E33)&lt;&gt;TYPE(LoanPayment!E33),TRUE,FALSE),"WrongTypeMsg",IF(_xlfn.ISFORMULA('#_LoanPayment'!E33),IF(NOT(_xlfn.ISFORMULA(LoanPayment!E33)),TRUE),FALSE),"MissingFormulaMsg",IF(NOT(AND(ISNUMBER(FIND("[",_xlfn.FORMULATEXT('#_LoanPayment'!E33))),ISNUMBER(FIND("!",_xlfn.FORMULATEXT('#_LoanPayment'!E33))))),AND(ISNUMBER(FIND("[",_xlfn.FORMULATEXT(LoanPayment!E33))),ISNUMBER(FIND("!",_xlfn.FORMULATEXT(LoanPayment!E33)))),FALSE),"ExternalRefsMsg",IF(ISNUMBER('#_LoanPayment'!E33),IF(ABS('#_LoanPayment'!E33-LoanPayment!E33)&gt;0.00001,TRUE,FALSE),IF('#_LoanPayment'!E33&lt;&gt;LoanPayment!E33,TRUE,FALSE)),IF(ISNUMBER('#_LoanPayment'!E33),IF('#_LoanPayment'!E33&gt;LoanPayment!E33,"TooLow","TooHigh"),"WrongAnswer"),NOT(_xlfn.ISFORMULA('#_LoanPayment'!E33)),"PerfectMsg",IF((LEN(SUBSTITUTE(SUBSTITUTE(SUBSTITUTE(SUBSTITUTE(SUBSTITUTE(SUBSTITUTE(SUBSTITUTE(SUBSTITUTE(SUBSTITUTE(SUBSTITUTE(SUBSTITUTE(SUBSTITUTE(SUBSTITUTE(SUBSTITUTE(SUBSTITUTE(SUBSTITUTE(SUBSTITUTE(SUBSTITUTE(SUBSTITUTE(SUBSTITUTE(SUBSTITUTE(SUBSTITUTE(SUBSTITUTE(IF(_xlfn.ISFORMULA(LoanPayment!E33),_xlfn.FORMULATEXT(LoanPayment!E33),LoanPayment!E33),"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E33),_xlfn.FORMULATEXT(LoanPayment!E33),LoanPayment!E33),"9","#"),"8","#"),"7","#"),"6","#"),"5","#"),"4","#"),"3","#"),"2","#"),"1","#"),"0","#"),"$","")," ",""),",","@"),"&gt;","@"),"&lt;","@"),"=","@"),")","@"),"(","@"),"^","@"),"/","@"),"+","@"),"*","@"),"-","@"),"@#","")))/2&gt;(LEN(SUBSTITUTE(SUBSTITUTE(SUBSTITUTE(SUBSTITUTE(SUBSTITUTE(SUBSTITUTE(SUBSTITUTE(SUBSTITUTE(SUBSTITUTE(SUBSTITUTE(SUBSTITUTE(SUBSTITUTE(SUBSTITUTE(SUBSTITUTE(SUBSTITUTE(SUBSTITUTE(SUBSTITUTE(SUBSTITUTE(SUBSTITUTE(SUBSTITUTE(SUBSTITUTE(SUBSTITUTE(SUBSTITUTE(IF(_xlfn.ISFORMULA('#_LoanPayment'!E33),_xlfn.FORMULATEXT('#_LoanPayment'!E33),'#_LoanPayment'!E33),"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E33),_xlfn.FORMULATEXT('#_LoanPayment'!E33),'#_LoanPayment'!E33),"9","#"),"8","#"),"7","#"),"6","#"),"5","#"),"4","#"),"3","#"),"2","#"),"1","#"),"0","#"),"$","")," ",""),",","@"),"&gt;","@"),"&lt;","@"),"=","@"),")","@"),"(","@"),"^","@"),"/","@"),"+","@"),"*","@"),"-","@"),"@#","")))/2,TRUE,FALSE),"HardCodeMsg",IF(LEN(IF(_xlfn.ISFORMULA(LoanPayment!E33),_xlfn.FORMULATEXT(LoanPayment!E33),LoanPayment!E33))-LEN(SUBSTITUTE(IF(_xlfn.ISFORMULA(LoanPayment!E33),_xlfn.FORMULATEXT(LoanPayment!E33),LoanPayment!E33),"""",""))&gt;LEN(IF(_xlfn.ISFORMULA('#_LoanPayment'!E33),_xlfn.FORMULATEXT('#_LoanPayment'!E33),'#_LoanPayment'!E33))-LEN(SUBSTITUTE(IF(_xlfn.ISFORMULA('#_LoanPayment'!E33),_xlfn.FORMULATEXT('#_LoanPayment'!E33),'#_LoanPayment'!E33),"""","")),TRUE,FALSE),"HardQuoteMsg",IF(LEN(IF(_xlfn.ISFORMULA(LoanPayment!E33),_xlfn.FORMULATEXT(LoanPayment!E33),LoanPayment!E33))-LEN(SUBSTITUTE(IF(_xlfn.ISFORMULA(LoanPayment!E33),_xlfn.FORMULATEXT(LoanPayment!E33),LoanPayment!E33),"$",""))&lt;0.5*(LEN(IF(_xlfn.ISFORMULA('#_LoanPayment'!E33),_xlfn.FORMULATEXT('#_LoanPayment'!E33),'#_LoanPayment'!E33))-LEN(SUBSTITUTE(IF(_xlfn.ISFORMULA('#_LoanPayment'!E33),_xlfn.FORMULATEXT('#_LoanPayment'!E33),'#_LoanPayment'!E33),"$",""))),TRUE,FALSE),"MissingAbsMsg",TRUE,"PerfectMsg")</f>
        <v/>
      </c>
      <c r="F33" s="279" t="str">
        <f ca="1">_xlfn.IFS(ISBLANK(LoanPayment!F33),"",IF(NOT(ISNA('#_LoanPayment'!F33)),IF(ISNA(LoanPayment!F33),TRUE,FALSE),FALSE),"StuNAMsg",IF(AND(ISNA('#_LoanPayment'!F33),ISNA(LoanPayment!F33)),TRUE,FALSE),"PerfectMsg",IF(NOT(ISERROR('#_LoanPayment'!F33)),IF(ISERROR(LoanPayment!F33),TRUE,FALSE),FALSE),"StuErrorMsg",IF(TYPE('#_LoanPayment'!F33)&lt;&gt;TYPE(LoanPayment!F33),TRUE,FALSE),"WrongTypeMsg",IF(_xlfn.ISFORMULA('#_LoanPayment'!F33),IF(NOT(_xlfn.ISFORMULA(LoanPayment!F33)),TRUE),FALSE),"MissingFormulaMsg",IF(NOT(AND(ISNUMBER(FIND("[",_xlfn.FORMULATEXT('#_LoanPayment'!F33))),ISNUMBER(FIND("!",_xlfn.FORMULATEXT('#_LoanPayment'!F33))))),AND(ISNUMBER(FIND("[",_xlfn.FORMULATEXT(LoanPayment!F33))),ISNUMBER(FIND("!",_xlfn.FORMULATEXT(LoanPayment!F33)))),FALSE),"ExternalRefsMsg",IF(ISNUMBER('#_LoanPayment'!F33),IF(ABS('#_LoanPayment'!F33-LoanPayment!F33)&gt;0.00001,TRUE,FALSE),IF('#_LoanPayment'!F33&lt;&gt;LoanPayment!F33,TRUE,FALSE)),IF(ISNUMBER('#_LoanPayment'!F33),IF('#_LoanPayment'!F33&gt;LoanPayment!F33,"TooLow","TooHigh"),"WrongAnswer"),NOT(_xlfn.ISFORMULA('#_LoanPayment'!F33)),"PerfectMsg",IF((LEN(SUBSTITUTE(SUBSTITUTE(SUBSTITUTE(SUBSTITUTE(SUBSTITUTE(SUBSTITUTE(SUBSTITUTE(SUBSTITUTE(SUBSTITUTE(SUBSTITUTE(SUBSTITUTE(SUBSTITUTE(SUBSTITUTE(SUBSTITUTE(SUBSTITUTE(SUBSTITUTE(SUBSTITUTE(SUBSTITUTE(SUBSTITUTE(SUBSTITUTE(SUBSTITUTE(SUBSTITUTE(SUBSTITUTE(IF(_xlfn.ISFORMULA(LoanPayment!F33),_xlfn.FORMULATEXT(LoanPayment!F33),LoanPayment!F33),"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F33),_xlfn.FORMULATEXT(LoanPayment!F33),LoanPayment!F33),"9","#"),"8","#"),"7","#"),"6","#"),"5","#"),"4","#"),"3","#"),"2","#"),"1","#"),"0","#"),"$","")," ",""),",","@"),"&gt;","@"),"&lt;","@"),"=","@"),")","@"),"(","@"),"^","@"),"/","@"),"+","@"),"*","@"),"-","@"),"@#","")))/2&gt;(LEN(SUBSTITUTE(SUBSTITUTE(SUBSTITUTE(SUBSTITUTE(SUBSTITUTE(SUBSTITUTE(SUBSTITUTE(SUBSTITUTE(SUBSTITUTE(SUBSTITUTE(SUBSTITUTE(SUBSTITUTE(SUBSTITUTE(SUBSTITUTE(SUBSTITUTE(SUBSTITUTE(SUBSTITUTE(SUBSTITUTE(SUBSTITUTE(SUBSTITUTE(SUBSTITUTE(SUBSTITUTE(SUBSTITUTE(IF(_xlfn.ISFORMULA('#_LoanPayment'!F33),_xlfn.FORMULATEXT('#_LoanPayment'!F33),'#_LoanPayment'!F33),"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F33),_xlfn.FORMULATEXT('#_LoanPayment'!F33),'#_LoanPayment'!F33),"9","#"),"8","#"),"7","#"),"6","#"),"5","#"),"4","#"),"3","#"),"2","#"),"1","#"),"0","#"),"$","")," ",""),",","@"),"&gt;","@"),"&lt;","@"),"=","@"),")","@"),"(","@"),"^","@"),"/","@"),"+","@"),"*","@"),"-","@"),"@#","")))/2,TRUE,FALSE),"HardCodeMsg",IF(LEN(IF(_xlfn.ISFORMULA(LoanPayment!F33),_xlfn.FORMULATEXT(LoanPayment!F33),LoanPayment!F33))-LEN(SUBSTITUTE(IF(_xlfn.ISFORMULA(LoanPayment!F33),_xlfn.FORMULATEXT(LoanPayment!F33),LoanPayment!F33),"""",""))&gt;LEN(IF(_xlfn.ISFORMULA('#_LoanPayment'!F33),_xlfn.FORMULATEXT('#_LoanPayment'!F33),'#_LoanPayment'!F33))-LEN(SUBSTITUTE(IF(_xlfn.ISFORMULA('#_LoanPayment'!F33),_xlfn.FORMULATEXT('#_LoanPayment'!F33),'#_LoanPayment'!F33),"""","")),TRUE,FALSE),"HardQuoteMsg",IF(LEN(IF(_xlfn.ISFORMULA(LoanPayment!F33),_xlfn.FORMULATEXT(LoanPayment!F33),LoanPayment!F33))-LEN(SUBSTITUTE(IF(_xlfn.ISFORMULA(LoanPayment!F33),_xlfn.FORMULATEXT(LoanPayment!F33),LoanPayment!F33),"$",""))&lt;0.5*(LEN(IF(_xlfn.ISFORMULA('#_LoanPayment'!F33),_xlfn.FORMULATEXT('#_LoanPayment'!F33),'#_LoanPayment'!F33))-LEN(SUBSTITUTE(IF(_xlfn.ISFORMULA('#_LoanPayment'!F33),_xlfn.FORMULATEXT('#_LoanPayment'!F33),'#_LoanPayment'!F33),"$",""))),TRUE,FALSE),"MissingAbsMsg",TRUE,"PerfectMsg")</f>
        <v/>
      </c>
      <c r="G33" s="280" t="str">
        <f ca="1">_xlfn.IFS(ISBLANK(LoanPayment!G33),"",IF(NOT(ISNA('#_LoanPayment'!G33)),IF(ISNA(LoanPayment!G33),TRUE,FALSE),FALSE),"StuNAMsg",IF(AND(ISNA('#_LoanPayment'!G33),ISNA(LoanPayment!G33)),TRUE,FALSE),"PerfectMsg",IF(NOT(ISERROR('#_LoanPayment'!G33)),IF(ISERROR(LoanPayment!G33),TRUE,FALSE),FALSE),"StuErrorMsg",IF(TYPE('#_LoanPayment'!G33)&lt;&gt;TYPE(LoanPayment!G33),TRUE,FALSE),"WrongTypeMsg",IF(_xlfn.ISFORMULA('#_LoanPayment'!G33),IF(NOT(_xlfn.ISFORMULA(LoanPayment!G33)),TRUE),FALSE),"MissingFormulaMsg",IF(NOT(AND(ISNUMBER(FIND("[",_xlfn.FORMULATEXT('#_LoanPayment'!G33))),ISNUMBER(FIND("!",_xlfn.FORMULATEXT('#_LoanPayment'!G33))))),AND(ISNUMBER(FIND("[",_xlfn.FORMULATEXT(LoanPayment!G33))),ISNUMBER(FIND("!",_xlfn.FORMULATEXT(LoanPayment!G33)))),FALSE),"ExternalRefsMsg",IF(ISNUMBER('#_LoanPayment'!G33),IF(ABS('#_LoanPayment'!G33-LoanPayment!G33)&gt;0.00001,TRUE,FALSE),IF('#_LoanPayment'!G33&lt;&gt;LoanPayment!G33,TRUE,FALSE)),IF(ISNUMBER('#_LoanPayment'!G33),IF('#_LoanPayment'!G33&gt;LoanPayment!G33,"TooLow","TooHigh"),"WrongAnswer"),NOT(_xlfn.ISFORMULA('#_LoanPayment'!G33)),"PerfectMsg",IF((LEN(SUBSTITUTE(SUBSTITUTE(SUBSTITUTE(SUBSTITUTE(SUBSTITUTE(SUBSTITUTE(SUBSTITUTE(SUBSTITUTE(SUBSTITUTE(SUBSTITUTE(SUBSTITUTE(SUBSTITUTE(SUBSTITUTE(SUBSTITUTE(SUBSTITUTE(SUBSTITUTE(SUBSTITUTE(SUBSTITUTE(SUBSTITUTE(SUBSTITUTE(SUBSTITUTE(SUBSTITUTE(SUBSTITUTE(IF(_xlfn.ISFORMULA(LoanPayment!G33),_xlfn.FORMULATEXT(LoanPayment!G33),LoanPayment!G33),"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G33),_xlfn.FORMULATEXT(LoanPayment!G33),LoanPayment!G33),"9","#"),"8","#"),"7","#"),"6","#"),"5","#"),"4","#"),"3","#"),"2","#"),"1","#"),"0","#"),"$","")," ",""),",","@"),"&gt;","@"),"&lt;","@"),"=","@"),")","@"),"(","@"),"^","@"),"/","@"),"+","@"),"*","@"),"-","@"),"@#","")))/2&gt;(LEN(SUBSTITUTE(SUBSTITUTE(SUBSTITUTE(SUBSTITUTE(SUBSTITUTE(SUBSTITUTE(SUBSTITUTE(SUBSTITUTE(SUBSTITUTE(SUBSTITUTE(SUBSTITUTE(SUBSTITUTE(SUBSTITUTE(SUBSTITUTE(SUBSTITUTE(SUBSTITUTE(SUBSTITUTE(SUBSTITUTE(SUBSTITUTE(SUBSTITUTE(SUBSTITUTE(SUBSTITUTE(SUBSTITUTE(IF(_xlfn.ISFORMULA('#_LoanPayment'!G33),_xlfn.FORMULATEXT('#_LoanPayment'!G33),'#_LoanPayment'!G33),"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G33),_xlfn.FORMULATEXT('#_LoanPayment'!G33),'#_LoanPayment'!G33),"9","#"),"8","#"),"7","#"),"6","#"),"5","#"),"4","#"),"3","#"),"2","#"),"1","#"),"0","#"),"$","")," ",""),",","@"),"&gt;","@"),"&lt;","@"),"=","@"),")","@"),"(","@"),"^","@"),"/","@"),"+","@"),"*","@"),"-","@"),"@#","")))/2,TRUE,FALSE),"HardCodeMsg",IF(LEN(IF(_xlfn.ISFORMULA(LoanPayment!G33),_xlfn.FORMULATEXT(LoanPayment!G33),LoanPayment!G33))-LEN(SUBSTITUTE(IF(_xlfn.ISFORMULA(LoanPayment!G33),_xlfn.FORMULATEXT(LoanPayment!G33),LoanPayment!G33),"""",""))&gt;LEN(IF(_xlfn.ISFORMULA('#_LoanPayment'!G33),_xlfn.FORMULATEXT('#_LoanPayment'!G33),'#_LoanPayment'!G33))-LEN(SUBSTITUTE(IF(_xlfn.ISFORMULA('#_LoanPayment'!G33),_xlfn.FORMULATEXT('#_LoanPayment'!G33),'#_LoanPayment'!G33),"""","")),TRUE,FALSE),"HardQuoteMsg",IF(LEN(IF(_xlfn.ISFORMULA(LoanPayment!G33),_xlfn.FORMULATEXT(LoanPayment!G33),LoanPayment!G33))-LEN(SUBSTITUTE(IF(_xlfn.ISFORMULA(LoanPayment!G33),_xlfn.FORMULATEXT(LoanPayment!G33),LoanPayment!G33),"$",""))&lt;0.5*(LEN(IF(_xlfn.ISFORMULA('#_LoanPayment'!G33),_xlfn.FORMULATEXT('#_LoanPayment'!G33),'#_LoanPayment'!G33))-LEN(SUBSTITUTE(IF(_xlfn.ISFORMULA('#_LoanPayment'!G33),_xlfn.FORMULATEXT('#_LoanPayment'!G33),'#_LoanPayment'!G33),"$",""))),TRUE,FALSE),"MissingAbsMsg",TRUE,"PerfectMsg")</f>
        <v/>
      </c>
    </row>
    <row r="34" spans="2:7" x14ac:dyDescent="0.15">
      <c r="B34" s="278">
        <v>0</v>
      </c>
      <c r="C34" s="279">
        <v>0</v>
      </c>
      <c r="D34" s="278">
        <v>0</v>
      </c>
      <c r="E34" s="279" t="str">
        <f ca="1">_xlfn.IFS(ISBLANK(LoanPayment!E34),"",IF(NOT(ISNA('#_LoanPayment'!E34)),IF(ISNA(LoanPayment!E34),TRUE,FALSE),FALSE),"StuNAMsg",IF(AND(ISNA('#_LoanPayment'!E34),ISNA(LoanPayment!E34)),TRUE,FALSE),"PerfectMsg",IF(NOT(ISERROR('#_LoanPayment'!E34)),IF(ISERROR(LoanPayment!E34),TRUE,FALSE),FALSE),"StuErrorMsg",IF(TYPE('#_LoanPayment'!E34)&lt;&gt;TYPE(LoanPayment!E34),TRUE,FALSE),"WrongTypeMsg",IF(_xlfn.ISFORMULA('#_LoanPayment'!E34),IF(NOT(_xlfn.ISFORMULA(LoanPayment!E34)),TRUE),FALSE),"MissingFormulaMsg",IF(NOT(AND(ISNUMBER(FIND("[",_xlfn.FORMULATEXT('#_LoanPayment'!E34))),ISNUMBER(FIND("!",_xlfn.FORMULATEXT('#_LoanPayment'!E34))))),AND(ISNUMBER(FIND("[",_xlfn.FORMULATEXT(LoanPayment!E34))),ISNUMBER(FIND("!",_xlfn.FORMULATEXT(LoanPayment!E34)))),FALSE),"ExternalRefsMsg",IF(ISNUMBER('#_LoanPayment'!E34),IF(ABS('#_LoanPayment'!E34-LoanPayment!E34)&gt;0.00001,TRUE,FALSE),IF('#_LoanPayment'!E34&lt;&gt;LoanPayment!E34,TRUE,FALSE)),IF(ISNUMBER('#_LoanPayment'!E34),IF('#_LoanPayment'!E34&gt;LoanPayment!E34,"TooLow","TooHigh"),"WrongAnswer"),NOT(_xlfn.ISFORMULA('#_LoanPayment'!E34)),"PerfectMsg",IF((LEN(SUBSTITUTE(SUBSTITUTE(SUBSTITUTE(SUBSTITUTE(SUBSTITUTE(SUBSTITUTE(SUBSTITUTE(SUBSTITUTE(SUBSTITUTE(SUBSTITUTE(SUBSTITUTE(SUBSTITUTE(SUBSTITUTE(SUBSTITUTE(SUBSTITUTE(SUBSTITUTE(SUBSTITUTE(SUBSTITUTE(SUBSTITUTE(SUBSTITUTE(SUBSTITUTE(SUBSTITUTE(SUBSTITUTE(IF(_xlfn.ISFORMULA(LoanPayment!E34),_xlfn.FORMULATEXT(LoanPayment!E34),LoanPayment!E34),"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E34),_xlfn.FORMULATEXT(LoanPayment!E34),LoanPayment!E34),"9","#"),"8","#"),"7","#"),"6","#"),"5","#"),"4","#"),"3","#"),"2","#"),"1","#"),"0","#"),"$","")," ",""),",","@"),"&gt;","@"),"&lt;","@"),"=","@"),")","@"),"(","@"),"^","@"),"/","@"),"+","@"),"*","@"),"-","@"),"@#","")))/2&gt;(LEN(SUBSTITUTE(SUBSTITUTE(SUBSTITUTE(SUBSTITUTE(SUBSTITUTE(SUBSTITUTE(SUBSTITUTE(SUBSTITUTE(SUBSTITUTE(SUBSTITUTE(SUBSTITUTE(SUBSTITUTE(SUBSTITUTE(SUBSTITUTE(SUBSTITUTE(SUBSTITUTE(SUBSTITUTE(SUBSTITUTE(SUBSTITUTE(SUBSTITUTE(SUBSTITUTE(SUBSTITUTE(SUBSTITUTE(IF(_xlfn.ISFORMULA('#_LoanPayment'!E34),_xlfn.FORMULATEXT('#_LoanPayment'!E34),'#_LoanPayment'!E34),"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E34),_xlfn.FORMULATEXT('#_LoanPayment'!E34),'#_LoanPayment'!E34),"9","#"),"8","#"),"7","#"),"6","#"),"5","#"),"4","#"),"3","#"),"2","#"),"1","#"),"0","#"),"$","")," ",""),",","@"),"&gt;","@"),"&lt;","@"),"=","@"),")","@"),"(","@"),"^","@"),"/","@"),"+","@"),"*","@"),"-","@"),"@#","")))/2,TRUE,FALSE),"HardCodeMsg",IF(LEN(IF(_xlfn.ISFORMULA(LoanPayment!E34),_xlfn.FORMULATEXT(LoanPayment!E34),LoanPayment!E34))-LEN(SUBSTITUTE(IF(_xlfn.ISFORMULA(LoanPayment!E34),_xlfn.FORMULATEXT(LoanPayment!E34),LoanPayment!E34),"""",""))&gt;LEN(IF(_xlfn.ISFORMULA('#_LoanPayment'!E34),_xlfn.FORMULATEXT('#_LoanPayment'!E34),'#_LoanPayment'!E34))-LEN(SUBSTITUTE(IF(_xlfn.ISFORMULA('#_LoanPayment'!E34),_xlfn.FORMULATEXT('#_LoanPayment'!E34),'#_LoanPayment'!E34),"""","")),TRUE,FALSE),"HardQuoteMsg",IF(LEN(IF(_xlfn.ISFORMULA(LoanPayment!E34),_xlfn.FORMULATEXT(LoanPayment!E34),LoanPayment!E34))-LEN(SUBSTITUTE(IF(_xlfn.ISFORMULA(LoanPayment!E34),_xlfn.FORMULATEXT(LoanPayment!E34),LoanPayment!E34),"$",""))&lt;0.5*(LEN(IF(_xlfn.ISFORMULA('#_LoanPayment'!E34),_xlfn.FORMULATEXT('#_LoanPayment'!E34),'#_LoanPayment'!E34))-LEN(SUBSTITUTE(IF(_xlfn.ISFORMULA('#_LoanPayment'!E34),_xlfn.FORMULATEXT('#_LoanPayment'!E34),'#_LoanPayment'!E34),"$",""))),TRUE,FALSE),"MissingAbsMsg",TRUE,"PerfectMsg")</f>
        <v/>
      </c>
      <c r="F34" s="279" t="str">
        <f ca="1">_xlfn.IFS(ISBLANK(LoanPayment!F34),"",IF(NOT(ISNA('#_LoanPayment'!F34)),IF(ISNA(LoanPayment!F34),TRUE,FALSE),FALSE),"StuNAMsg",IF(AND(ISNA('#_LoanPayment'!F34),ISNA(LoanPayment!F34)),TRUE,FALSE),"PerfectMsg",IF(NOT(ISERROR('#_LoanPayment'!F34)),IF(ISERROR(LoanPayment!F34),TRUE,FALSE),FALSE),"StuErrorMsg",IF(TYPE('#_LoanPayment'!F34)&lt;&gt;TYPE(LoanPayment!F34),TRUE,FALSE),"WrongTypeMsg",IF(_xlfn.ISFORMULA('#_LoanPayment'!F34),IF(NOT(_xlfn.ISFORMULA(LoanPayment!F34)),TRUE),FALSE),"MissingFormulaMsg",IF(NOT(AND(ISNUMBER(FIND("[",_xlfn.FORMULATEXT('#_LoanPayment'!F34))),ISNUMBER(FIND("!",_xlfn.FORMULATEXT('#_LoanPayment'!F34))))),AND(ISNUMBER(FIND("[",_xlfn.FORMULATEXT(LoanPayment!F34))),ISNUMBER(FIND("!",_xlfn.FORMULATEXT(LoanPayment!F34)))),FALSE),"ExternalRefsMsg",IF(ISNUMBER('#_LoanPayment'!F34),IF(ABS('#_LoanPayment'!F34-LoanPayment!F34)&gt;0.00001,TRUE,FALSE),IF('#_LoanPayment'!F34&lt;&gt;LoanPayment!F34,TRUE,FALSE)),IF(ISNUMBER('#_LoanPayment'!F34),IF('#_LoanPayment'!F34&gt;LoanPayment!F34,"TooLow","TooHigh"),"WrongAnswer"),NOT(_xlfn.ISFORMULA('#_LoanPayment'!F34)),"PerfectMsg",IF((LEN(SUBSTITUTE(SUBSTITUTE(SUBSTITUTE(SUBSTITUTE(SUBSTITUTE(SUBSTITUTE(SUBSTITUTE(SUBSTITUTE(SUBSTITUTE(SUBSTITUTE(SUBSTITUTE(SUBSTITUTE(SUBSTITUTE(SUBSTITUTE(SUBSTITUTE(SUBSTITUTE(SUBSTITUTE(SUBSTITUTE(SUBSTITUTE(SUBSTITUTE(SUBSTITUTE(SUBSTITUTE(SUBSTITUTE(IF(_xlfn.ISFORMULA(LoanPayment!F34),_xlfn.FORMULATEXT(LoanPayment!F34),LoanPayment!F34),"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F34),_xlfn.FORMULATEXT(LoanPayment!F34),LoanPayment!F34),"9","#"),"8","#"),"7","#"),"6","#"),"5","#"),"4","#"),"3","#"),"2","#"),"1","#"),"0","#"),"$","")," ",""),",","@"),"&gt;","@"),"&lt;","@"),"=","@"),")","@"),"(","@"),"^","@"),"/","@"),"+","@"),"*","@"),"-","@"),"@#","")))/2&gt;(LEN(SUBSTITUTE(SUBSTITUTE(SUBSTITUTE(SUBSTITUTE(SUBSTITUTE(SUBSTITUTE(SUBSTITUTE(SUBSTITUTE(SUBSTITUTE(SUBSTITUTE(SUBSTITUTE(SUBSTITUTE(SUBSTITUTE(SUBSTITUTE(SUBSTITUTE(SUBSTITUTE(SUBSTITUTE(SUBSTITUTE(SUBSTITUTE(SUBSTITUTE(SUBSTITUTE(SUBSTITUTE(SUBSTITUTE(IF(_xlfn.ISFORMULA('#_LoanPayment'!F34),_xlfn.FORMULATEXT('#_LoanPayment'!F34),'#_LoanPayment'!F34),"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F34),_xlfn.FORMULATEXT('#_LoanPayment'!F34),'#_LoanPayment'!F34),"9","#"),"8","#"),"7","#"),"6","#"),"5","#"),"4","#"),"3","#"),"2","#"),"1","#"),"0","#"),"$","")," ",""),",","@"),"&gt;","@"),"&lt;","@"),"=","@"),")","@"),"(","@"),"^","@"),"/","@"),"+","@"),"*","@"),"-","@"),"@#","")))/2,TRUE,FALSE),"HardCodeMsg",IF(LEN(IF(_xlfn.ISFORMULA(LoanPayment!F34),_xlfn.FORMULATEXT(LoanPayment!F34),LoanPayment!F34))-LEN(SUBSTITUTE(IF(_xlfn.ISFORMULA(LoanPayment!F34),_xlfn.FORMULATEXT(LoanPayment!F34),LoanPayment!F34),"""",""))&gt;LEN(IF(_xlfn.ISFORMULA('#_LoanPayment'!F34),_xlfn.FORMULATEXT('#_LoanPayment'!F34),'#_LoanPayment'!F34))-LEN(SUBSTITUTE(IF(_xlfn.ISFORMULA('#_LoanPayment'!F34),_xlfn.FORMULATEXT('#_LoanPayment'!F34),'#_LoanPayment'!F34),"""","")),TRUE,FALSE),"HardQuoteMsg",IF(LEN(IF(_xlfn.ISFORMULA(LoanPayment!F34),_xlfn.FORMULATEXT(LoanPayment!F34),LoanPayment!F34))-LEN(SUBSTITUTE(IF(_xlfn.ISFORMULA(LoanPayment!F34),_xlfn.FORMULATEXT(LoanPayment!F34),LoanPayment!F34),"$",""))&lt;0.5*(LEN(IF(_xlfn.ISFORMULA('#_LoanPayment'!F34),_xlfn.FORMULATEXT('#_LoanPayment'!F34),'#_LoanPayment'!F34))-LEN(SUBSTITUTE(IF(_xlfn.ISFORMULA('#_LoanPayment'!F34),_xlfn.FORMULATEXT('#_LoanPayment'!F34),'#_LoanPayment'!F34),"$",""))),TRUE,FALSE),"MissingAbsMsg",TRUE,"PerfectMsg")</f>
        <v/>
      </c>
      <c r="G34" s="280" t="str">
        <f ca="1">_xlfn.IFS(ISBLANK(LoanPayment!G34),"",IF(NOT(ISNA('#_LoanPayment'!G34)),IF(ISNA(LoanPayment!G34),TRUE,FALSE),FALSE),"StuNAMsg",IF(AND(ISNA('#_LoanPayment'!G34),ISNA(LoanPayment!G34)),TRUE,FALSE),"PerfectMsg",IF(NOT(ISERROR('#_LoanPayment'!G34)),IF(ISERROR(LoanPayment!G34),TRUE,FALSE),FALSE),"StuErrorMsg",IF(TYPE('#_LoanPayment'!G34)&lt;&gt;TYPE(LoanPayment!G34),TRUE,FALSE),"WrongTypeMsg",IF(_xlfn.ISFORMULA('#_LoanPayment'!G34),IF(NOT(_xlfn.ISFORMULA(LoanPayment!G34)),TRUE),FALSE),"MissingFormulaMsg",IF(NOT(AND(ISNUMBER(FIND("[",_xlfn.FORMULATEXT('#_LoanPayment'!G34))),ISNUMBER(FIND("!",_xlfn.FORMULATEXT('#_LoanPayment'!G34))))),AND(ISNUMBER(FIND("[",_xlfn.FORMULATEXT(LoanPayment!G34))),ISNUMBER(FIND("!",_xlfn.FORMULATEXT(LoanPayment!G34)))),FALSE),"ExternalRefsMsg",IF(ISNUMBER('#_LoanPayment'!G34),IF(ABS('#_LoanPayment'!G34-LoanPayment!G34)&gt;0.00001,TRUE,FALSE),IF('#_LoanPayment'!G34&lt;&gt;LoanPayment!G34,TRUE,FALSE)),IF(ISNUMBER('#_LoanPayment'!G34),IF('#_LoanPayment'!G34&gt;LoanPayment!G34,"TooLow","TooHigh"),"WrongAnswer"),NOT(_xlfn.ISFORMULA('#_LoanPayment'!G34)),"PerfectMsg",IF((LEN(SUBSTITUTE(SUBSTITUTE(SUBSTITUTE(SUBSTITUTE(SUBSTITUTE(SUBSTITUTE(SUBSTITUTE(SUBSTITUTE(SUBSTITUTE(SUBSTITUTE(SUBSTITUTE(SUBSTITUTE(SUBSTITUTE(SUBSTITUTE(SUBSTITUTE(SUBSTITUTE(SUBSTITUTE(SUBSTITUTE(SUBSTITUTE(SUBSTITUTE(SUBSTITUTE(SUBSTITUTE(SUBSTITUTE(IF(_xlfn.ISFORMULA(LoanPayment!G34),_xlfn.FORMULATEXT(LoanPayment!G34),LoanPayment!G34),"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G34),_xlfn.FORMULATEXT(LoanPayment!G34),LoanPayment!G34),"9","#"),"8","#"),"7","#"),"6","#"),"5","#"),"4","#"),"3","#"),"2","#"),"1","#"),"0","#"),"$","")," ",""),",","@"),"&gt;","@"),"&lt;","@"),"=","@"),")","@"),"(","@"),"^","@"),"/","@"),"+","@"),"*","@"),"-","@"),"@#","")))/2&gt;(LEN(SUBSTITUTE(SUBSTITUTE(SUBSTITUTE(SUBSTITUTE(SUBSTITUTE(SUBSTITUTE(SUBSTITUTE(SUBSTITUTE(SUBSTITUTE(SUBSTITUTE(SUBSTITUTE(SUBSTITUTE(SUBSTITUTE(SUBSTITUTE(SUBSTITUTE(SUBSTITUTE(SUBSTITUTE(SUBSTITUTE(SUBSTITUTE(SUBSTITUTE(SUBSTITUTE(SUBSTITUTE(SUBSTITUTE(IF(_xlfn.ISFORMULA('#_LoanPayment'!G34),_xlfn.FORMULATEXT('#_LoanPayment'!G34),'#_LoanPayment'!G34),"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G34),_xlfn.FORMULATEXT('#_LoanPayment'!G34),'#_LoanPayment'!G34),"9","#"),"8","#"),"7","#"),"6","#"),"5","#"),"4","#"),"3","#"),"2","#"),"1","#"),"0","#"),"$","")," ",""),",","@"),"&gt;","@"),"&lt;","@"),"=","@"),")","@"),"(","@"),"^","@"),"/","@"),"+","@"),"*","@"),"-","@"),"@#","")))/2,TRUE,FALSE),"HardCodeMsg",IF(LEN(IF(_xlfn.ISFORMULA(LoanPayment!G34),_xlfn.FORMULATEXT(LoanPayment!G34),LoanPayment!G34))-LEN(SUBSTITUTE(IF(_xlfn.ISFORMULA(LoanPayment!G34),_xlfn.FORMULATEXT(LoanPayment!G34),LoanPayment!G34),"""",""))&gt;LEN(IF(_xlfn.ISFORMULA('#_LoanPayment'!G34),_xlfn.FORMULATEXT('#_LoanPayment'!G34),'#_LoanPayment'!G34))-LEN(SUBSTITUTE(IF(_xlfn.ISFORMULA('#_LoanPayment'!G34),_xlfn.FORMULATEXT('#_LoanPayment'!G34),'#_LoanPayment'!G34),"""","")),TRUE,FALSE),"HardQuoteMsg",IF(LEN(IF(_xlfn.ISFORMULA(LoanPayment!G34),_xlfn.FORMULATEXT(LoanPayment!G34),LoanPayment!G34))-LEN(SUBSTITUTE(IF(_xlfn.ISFORMULA(LoanPayment!G34),_xlfn.FORMULATEXT(LoanPayment!G34),LoanPayment!G34),"$",""))&lt;0.5*(LEN(IF(_xlfn.ISFORMULA('#_LoanPayment'!G34),_xlfn.FORMULATEXT('#_LoanPayment'!G34),'#_LoanPayment'!G34))-LEN(SUBSTITUTE(IF(_xlfn.ISFORMULA('#_LoanPayment'!G34),_xlfn.FORMULATEXT('#_LoanPayment'!G34),'#_LoanPayment'!G34),"$",""))),TRUE,FALSE),"MissingAbsMsg",TRUE,"PerfectMsg")</f>
        <v/>
      </c>
    </row>
    <row r="35" spans="2:7" x14ac:dyDescent="0.15">
      <c r="B35" s="278">
        <v>0</v>
      </c>
      <c r="C35" s="279">
        <v>0</v>
      </c>
      <c r="D35" s="278">
        <v>0</v>
      </c>
      <c r="E35" s="279" t="str">
        <f ca="1">_xlfn.IFS(ISBLANK(LoanPayment!E35),"",IF(NOT(ISNA('#_LoanPayment'!E35)),IF(ISNA(LoanPayment!E35),TRUE,FALSE),FALSE),"StuNAMsg",IF(AND(ISNA('#_LoanPayment'!E35),ISNA(LoanPayment!E35)),TRUE,FALSE),"PerfectMsg",IF(NOT(ISERROR('#_LoanPayment'!E35)),IF(ISERROR(LoanPayment!E35),TRUE,FALSE),FALSE),"StuErrorMsg",IF(TYPE('#_LoanPayment'!E35)&lt;&gt;TYPE(LoanPayment!E35),TRUE,FALSE),"WrongTypeMsg",IF(_xlfn.ISFORMULA('#_LoanPayment'!E35),IF(NOT(_xlfn.ISFORMULA(LoanPayment!E35)),TRUE),FALSE),"MissingFormulaMsg",IF(NOT(AND(ISNUMBER(FIND("[",_xlfn.FORMULATEXT('#_LoanPayment'!E35))),ISNUMBER(FIND("!",_xlfn.FORMULATEXT('#_LoanPayment'!E35))))),AND(ISNUMBER(FIND("[",_xlfn.FORMULATEXT(LoanPayment!E35))),ISNUMBER(FIND("!",_xlfn.FORMULATEXT(LoanPayment!E35)))),FALSE),"ExternalRefsMsg",IF(ISNUMBER('#_LoanPayment'!E35),IF(ABS('#_LoanPayment'!E35-LoanPayment!E35)&gt;0.00001,TRUE,FALSE),IF('#_LoanPayment'!E35&lt;&gt;LoanPayment!E35,TRUE,FALSE)),IF(ISNUMBER('#_LoanPayment'!E35),IF('#_LoanPayment'!E35&gt;LoanPayment!E35,"TooLow","TooHigh"),"WrongAnswer"),NOT(_xlfn.ISFORMULA('#_LoanPayment'!E35)),"PerfectMsg",IF((LEN(SUBSTITUTE(SUBSTITUTE(SUBSTITUTE(SUBSTITUTE(SUBSTITUTE(SUBSTITUTE(SUBSTITUTE(SUBSTITUTE(SUBSTITUTE(SUBSTITUTE(SUBSTITUTE(SUBSTITUTE(SUBSTITUTE(SUBSTITUTE(SUBSTITUTE(SUBSTITUTE(SUBSTITUTE(SUBSTITUTE(SUBSTITUTE(SUBSTITUTE(SUBSTITUTE(SUBSTITUTE(SUBSTITUTE(IF(_xlfn.ISFORMULA(LoanPayment!E35),_xlfn.FORMULATEXT(LoanPayment!E35),LoanPayment!E35),"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E35),_xlfn.FORMULATEXT(LoanPayment!E35),LoanPayment!E35),"9","#"),"8","#"),"7","#"),"6","#"),"5","#"),"4","#"),"3","#"),"2","#"),"1","#"),"0","#"),"$","")," ",""),",","@"),"&gt;","@"),"&lt;","@"),"=","@"),")","@"),"(","@"),"^","@"),"/","@"),"+","@"),"*","@"),"-","@"),"@#","")))/2&gt;(LEN(SUBSTITUTE(SUBSTITUTE(SUBSTITUTE(SUBSTITUTE(SUBSTITUTE(SUBSTITUTE(SUBSTITUTE(SUBSTITUTE(SUBSTITUTE(SUBSTITUTE(SUBSTITUTE(SUBSTITUTE(SUBSTITUTE(SUBSTITUTE(SUBSTITUTE(SUBSTITUTE(SUBSTITUTE(SUBSTITUTE(SUBSTITUTE(SUBSTITUTE(SUBSTITUTE(SUBSTITUTE(SUBSTITUTE(IF(_xlfn.ISFORMULA('#_LoanPayment'!E35),_xlfn.FORMULATEXT('#_LoanPayment'!E35),'#_LoanPayment'!E35),"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E35),_xlfn.FORMULATEXT('#_LoanPayment'!E35),'#_LoanPayment'!E35),"9","#"),"8","#"),"7","#"),"6","#"),"5","#"),"4","#"),"3","#"),"2","#"),"1","#"),"0","#"),"$","")," ",""),",","@"),"&gt;","@"),"&lt;","@"),"=","@"),")","@"),"(","@"),"^","@"),"/","@"),"+","@"),"*","@"),"-","@"),"@#","")))/2,TRUE,FALSE),"HardCodeMsg",IF(LEN(IF(_xlfn.ISFORMULA(LoanPayment!E35),_xlfn.FORMULATEXT(LoanPayment!E35),LoanPayment!E35))-LEN(SUBSTITUTE(IF(_xlfn.ISFORMULA(LoanPayment!E35),_xlfn.FORMULATEXT(LoanPayment!E35),LoanPayment!E35),"""",""))&gt;LEN(IF(_xlfn.ISFORMULA('#_LoanPayment'!E35),_xlfn.FORMULATEXT('#_LoanPayment'!E35),'#_LoanPayment'!E35))-LEN(SUBSTITUTE(IF(_xlfn.ISFORMULA('#_LoanPayment'!E35),_xlfn.FORMULATEXT('#_LoanPayment'!E35),'#_LoanPayment'!E35),"""","")),TRUE,FALSE),"HardQuoteMsg",IF(LEN(IF(_xlfn.ISFORMULA(LoanPayment!E35),_xlfn.FORMULATEXT(LoanPayment!E35),LoanPayment!E35))-LEN(SUBSTITUTE(IF(_xlfn.ISFORMULA(LoanPayment!E35),_xlfn.FORMULATEXT(LoanPayment!E35),LoanPayment!E35),"$",""))&lt;0.5*(LEN(IF(_xlfn.ISFORMULA('#_LoanPayment'!E35),_xlfn.FORMULATEXT('#_LoanPayment'!E35),'#_LoanPayment'!E35))-LEN(SUBSTITUTE(IF(_xlfn.ISFORMULA('#_LoanPayment'!E35),_xlfn.FORMULATEXT('#_LoanPayment'!E35),'#_LoanPayment'!E35),"$",""))),TRUE,FALSE),"MissingAbsMsg",TRUE,"PerfectMsg")</f>
        <v/>
      </c>
      <c r="F35" s="279" t="str">
        <f ca="1">_xlfn.IFS(ISBLANK(LoanPayment!F35),"",IF(NOT(ISNA('#_LoanPayment'!F35)),IF(ISNA(LoanPayment!F35),TRUE,FALSE),FALSE),"StuNAMsg",IF(AND(ISNA('#_LoanPayment'!F35),ISNA(LoanPayment!F35)),TRUE,FALSE),"PerfectMsg",IF(NOT(ISERROR('#_LoanPayment'!F35)),IF(ISERROR(LoanPayment!F35),TRUE,FALSE),FALSE),"StuErrorMsg",IF(TYPE('#_LoanPayment'!F35)&lt;&gt;TYPE(LoanPayment!F35),TRUE,FALSE),"WrongTypeMsg",IF(_xlfn.ISFORMULA('#_LoanPayment'!F35),IF(NOT(_xlfn.ISFORMULA(LoanPayment!F35)),TRUE),FALSE),"MissingFormulaMsg",IF(NOT(AND(ISNUMBER(FIND("[",_xlfn.FORMULATEXT('#_LoanPayment'!F35))),ISNUMBER(FIND("!",_xlfn.FORMULATEXT('#_LoanPayment'!F35))))),AND(ISNUMBER(FIND("[",_xlfn.FORMULATEXT(LoanPayment!F35))),ISNUMBER(FIND("!",_xlfn.FORMULATEXT(LoanPayment!F35)))),FALSE),"ExternalRefsMsg",IF(ISNUMBER('#_LoanPayment'!F35),IF(ABS('#_LoanPayment'!F35-LoanPayment!F35)&gt;0.00001,TRUE,FALSE),IF('#_LoanPayment'!F35&lt;&gt;LoanPayment!F35,TRUE,FALSE)),IF(ISNUMBER('#_LoanPayment'!F35),IF('#_LoanPayment'!F35&gt;LoanPayment!F35,"TooLow","TooHigh"),"WrongAnswer"),NOT(_xlfn.ISFORMULA('#_LoanPayment'!F35)),"PerfectMsg",IF((LEN(SUBSTITUTE(SUBSTITUTE(SUBSTITUTE(SUBSTITUTE(SUBSTITUTE(SUBSTITUTE(SUBSTITUTE(SUBSTITUTE(SUBSTITUTE(SUBSTITUTE(SUBSTITUTE(SUBSTITUTE(SUBSTITUTE(SUBSTITUTE(SUBSTITUTE(SUBSTITUTE(SUBSTITUTE(SUBSTITUTE(SUBSTITUTE(SUBSTITUTE(SUBSTITUTE(SUBSTITUTE(SUBSTITUTE(IF(_xlfn.ISFORMULA(LoanPayment!F35),_xlfn.FORMULATEXT(LoanPayment!F35),LoanPayment!F35),"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F35),_xlfn.FORMULATEXT(LoanPayment!F35),LoanPayment!F35),"9","#"),"8","#"),"7","#"),"6","#"),"5","#"),"4","#"),"3","#"),"2","#"),"1","#"),"0","#"),"$","")," ",""),",","@"),"&gt;","@"),"&lt;","@"),"=","@"),")","@"),"(","@"),"^","@"),"/","@"),"+","@"),"*","@"),"-","@"),"@#","")))/2&gt;(LEN(SUBSTITUTE(SUBSTITUTE(SUBSTITUTE(SUBSTITUTE(SUBSTITUTE(SUBSTITUTE(SUBSTITUTE(SUBSTITUTE(SUBSTITUTE(SUBSTITUTE(SUBSTITUTE(SUBSTITUTE(SUBSTITUTE(SUBSTITUTE(SUBSTITUTE(SUBSTITUTE(SUBSTITUTE(SUBSTITUTE(SUBSTITUTE(SUBSTITUTE(SUBSTITUTE(SUBSTITUTE(SUBSTITUTE(IF(_xlfn.ISFORMULA('#_LoanPayment'!F35),_xlfn.FORMULATEXT('#_LoanPayment'!F35),'#_LoanPayment'!F35),"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F35),_xlfn.FORMULATEXT('#_LoanPayment'!F35),'#_LoanPayment'!F35),"9","#"),"8","#"),"7","#"),"6","#"),"5","#"),"4","#"),"3","#"),"2","#"),"1","#"),"0","#"),"$","")," ",""),",","@"),"&gt;","@"),"&lt;","@"),"=","@"),")","@"),"(","@"),"^","@"),"/","@"),"+","@"),"*","@"),"-","@"),"@#","")))/2,TRUE,FALSE),"HardCodeMsg",IF(LEN(IF(_xlfn.ISFORMULA(LoanPayment!F35),_xlfn.FORMULATEXT(LoanPayment!F35),LoanPayment!F35))-LEN(SUBSTITUTE(IF(_xlfn.ISFORMULA(LoanPayment!F35),_xlfn.FORMULATEXT(LoanPayment!F35),LoanPayment!F35),"""",""))&gt;LEN(IF(_xlfn.ISFORMULA('#_LoanPayment'!F35),_xlfn.FORMULATEXT('#_LoanPayment'!F35),'#_LoanPayment'!F35))-LEN(SUBSTITUTE(IF(_xlfn.ISFORMULA('#_LoanPayment'!F35),_xlfn.FORMULATEXT('#_LoanPayment'!F35),'#_LoanPayment'!F35),"""","")),TRUE,FALSE),"HardQuoteMsg",IF(LEN(IF(_xlfn.ISFORMULA(LoanPayment!F35),_xlfn.FORMULATEXT(LoanPayment!F35),LoanPayment!F35))-LEN(SUBSTITUTE(IF(_xlfn.ISFORMULA(LoanPayment!F35),_xlfn.FORMULATEXT(LoanPayment!F35),LoanPayment!F35),"$",""))&lt;0.5*(LEN(IF(_xlfn.ISFORMULA('#_LoanPayment'!F35),_xlfn.FORMULATEXT('#_LoanPayment'!F35),'#_LoanPayment'!F35))-LEN(SUBSTITUTE(IF(_xlfn.ISFORMULA('#_LoanPayment'!F35),_xlfn.FORMULATEXT('#_LoanPayment'!F35),'#_LoanPayment'!F35),"$",""))),TRUE,FALSE),"MissingAbsMsg",TRUE,"PerfectMsg")</f>
        <v/>
      </c>
      <c r="G35" s="280" t="str">
        <f ca="1">_xlfn.IFS(ISBLANK(LoanPayment!G35),"",IF(NOT(ISNA('#_LoanPayment'!G35)),IF(ISNA(LoanPayment!G35),TRUE,FALSE),FALSE),"StuNAMsg",IF(AND(ISNA('#_LoanPayment'!G35),ISNA(LoanPayment!G35)),TRUE,FALSE),"PerfectMsg",IF(NOT(ISERROR('#_LoanPayment'!G35)),IF(ISERROR(LoanPayment!G35),TRUE,FALSE),FALSE),"StuErrorMsg",IF(TYPE('#_LoanPayment'!G35)&lt;&gt;TYPE(LoanPayment!G35),TRUE,FALSE),"WrongTypeMsg",IF(_xlfn.ISFORMULA('#_LoanPayment'!G35),IF(NOT(_xlfn.ISFORMULA(LoanPayment!G35)),TRUE),FALSE),"MissingFormulaMsg",IF(NOT(AND(ISNUMBER(FIND("[",_xlfn.FORMULATEXT('#_LoanPayment'!G35))),ISNUMBER(FIND("!",_xlfn.FORMULATEXT('#_LoanPayment'!G35))))),AND(ISNUMBER(FIND("[",_xlfn.FORMULATEXT(LoanPayment!G35))),ISNUMBER(FIND("!",_xlfn.FORMULATEXT(LoanPayment!G35)))),FALSE),"ExternalRefsMsg",IF(ISNUMBER('#_LoanPayment'!G35),IF(ABS('#_LoanPayment'!G35-LoanPayment!G35)&gt;0.00001,TRUE,FALSE),IF('#_LoanPayment'!G35&lt;&gt;LoanPayment!G35,TRUE,FALSE)),IF(ISNUMBER('#_LoanPayment'!G35),IF('#_LoanPayment'!G35&gt;LoanPayment!G35,"TooLow","TooHigh"),"WrongAnswer"),NOT(_xlfn.ISFORMULA('#_LoanPayment'!G35)),"PerfectMsg",IF((LEN(SUBSTITUTE(SUBSTITUTE(SUBSTITUTE(SUBSTITUTE(SUBSTITUTE(SUBSTITUTE(SUBSTITUTE(SUBSTITUTE(SUBSTITUTE(SUBSTITUTE(SUBSTITUTE(SUBSTITUTE(SUBSTITUTE(SUBSTITUTE(SUBSTITUTE(SUBSTITUTE(SUBSTITUTE(SUBSTITUTE(SUBSTITUTE(SUBSTITUTE(SUBSTITUTE(SUBSTITUTE(SUBSTITUTE(IF(_xlfn.ISFORMULA(LoanPayment!G35),_xlfn.FORMULATEXT(LoanPayment!G35),LoanPayment!G35),"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G35),_xlfn.FORMULATEXT(LoanPayment!G35),LoanPayment!G35),"9","#"),"8","#"),"7","#"),"6","#"),"5","#"),"4","#"),"3","#"),"2","#"),"1","#"),"0","#"),"$","")," ",""),",","@"),"&gt;","@"),"&lt;","@"),"=","@"),")","@"),"(","@"),"^","@"),"/","@"),"+","@"),"*","@"),"-","@"),"@#","")))/2&gt;(LEN(SUBSTITUTE(SUBSTITUTE(SUBSTITUTE(SUBSTITUTE(SUBSTITUTE(SUBSTITUTE(SUBSTITUTE(SUBSTITUTE(SUBSTITUTE(SUBSTITUTE(SUBSTITUTE(SUBSTITUTE(SUBSTITUTE(SUBSTITUTE(SUBSTITUTE(SUBSTITUTE(SUBSTITUTE(SUBSTITUTE(SUBSTITUTE(SUBSTITUTE(SUBSTITUTE(SUBSTITUTE(SUBSTITUTE(IF(_xlfn.ISFORMULA('#_LoanPayment'!G35),_xlfn.FORMULATEXT('#_LoanPayment'!G35),'#_LoanPayment'!G35),"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G35),_xlfn.FORMULATEXT('#_LoanPayment'!G35),'#_LoanPayment'!G35),"9","#"),"8","#"),"7","#"),"6","#"),"5","#"),"4","#"),"3","#"),"2","#"),"1","#"),"0","#"),"$","")," ",""),",","@"),"&gt;","@"),"&lt;","@"),"=","@"),")","@"),"(","@"),"^","@"),"/","@"),"+","@"),"*","@"),"-","@"),"@#","")))/2,TRUE,FALSE),"HardCodeMsg",IF(LEN(IF(_xlfn.ISFORMULA(LoanPayment!G35),_xlfn.FORMULATEXT(LoanPayment!G35),LoanPayment!G35))-LEN(SUBSTITUTE(IF(_xlfn.ISFORMULA(LoanPayment!G35),_xlfn.FORMULATEXT(LoanPayment!G35),LoanPayment!G35),"""",""))&gt;LEN(IF(_xlfn.ISFORMULA('#_LoanPayment'!G35),_xlfn.FORMULATEXT('#_LoanPayment'!G35),'#_LoanPayment'!G35))-LEN(SUBSTITUTE(IF(_xlfn.ISFORMULA('#_LoanPayment'!G35),_xlfn.FORMULATEXT('#_LoanPayment'!G35),'#_LoanPayment'!G35),"""","")),TRUE,FALSE),"HardQuoteMsg",IF(LEN(IF(_xlfn.ISFORMULA(LoanPayment!G35),_xlfn.FORMULATEXT(LoanPayment!G35),LoanPayment!G35))-LEN(SUBSTITUTE(IF(_xlfn.ISFORMULA(LoanPayment!G35),_xlfn.FORMULATEXT(LoanPayment!G35),LoanPayment!G35),"$",""))&lt;0.5*(LEN(IF(_xlfn.ISFORMULA('#_LoanPayment'!G35),_xlfn.FORMULATEXT('#_LoanPayment'!G35),'#_LoanPayment'!G35))-LEN(SUBSTITUTE(IF(_xlfn.ISFORMULA('#_LoanPayment'!G35),_xlfn.FORMULATEXT('#_LoanPayment'!G35),'#_LoanPayment'!G35),"$",""))),TRUE,FALSE),"MissingAbsMsg",TRUE,"PerfectMsg")</f>
        <v/>
      </c>
    </row>
    <row r="36" spans="2:7" x14ac:dyDescent="0.15">
      <c r="B36" s="278">
        <v>0</v>
      </c>
      <c r="C36" s="279">
        <v>0</v>
      </c>
      <c r="D36" s="278">
        <v>0</v>
      </c>
      <c r="E36" s="279" t="str">
        <f ca="1">_xlfn.IFS(ISBLANK(LoanPayment!E36),"",IF(NOT(ISNA('#_LoanPayment'!E36)),IF(ISNA(LoanPayment!E36),TRUE,FALSE),FALSE),"StuNAMsg",IF(AND(ISNA('#_LoanPayment'!E36),ISNA(LoanPayment!E36)),TRUE,FALSE),"PerfectMsg",IF(NOT(ISERROR('#_LoanPayment'!E36)),IF(ISERROR(LoanPayment!E36),TRUE,FALSE),FALSE),"StuErrorMsg",IF(TYPE('#_LoanPayment'!E36)&lt;&gt;TYPE(LoanPayment!E36),TRUE,FALSE),"WrongTypeMsg",IF(_xlfn.ISFORMULA('#_LoanPayment'!E36),IF(NOT(_xlfn.ISFORMULA(LoanPayment!E36)),TRUE),FALSE),"MissingFormulaMsg",IF(NOT(AND(ISNUMBER(FIND("[",_xlfn.FORMULATEXT('#_LoanPayment'!E36))),ISNUMBER(FIND("!",_xlfn.FORMULATEXT('#_LoanPayment'!E36))))),AND(ISNUMBER(FIND("[",_xlfn.FORMULATEXT(LoanPayment!E36))),ISNUMBER(FIND("!",_xlfn.FORMULATEXT(LoanPayment!E36)))),FALSE),"ExternalRefsMsg",IF(ISNUMBER('#_LoanPayment'!E36),IF(ABS('#_LoanPayment'!E36-LoanPayment!E36)&gt;0.00001,TRUE,FALSE),IF('#_LoanPayment'!E36&lt;&gt;LoanPayment!E36,TRUE,FALSE)),IF(ISNUMBER('#_LoanPayment'!E36),IF('#_LoanPayment'!E36&gt;LoanPayment!E36,"TooLow","TooHigh"),"WrongAnswer"),NOT(_xlfn.ISFORMULA('#_LoanPayment'!E36)),"PerfectMsg",IF((LEN(SUBSTITUTE(SUBSTITUTE(SUBSTITUTE(SUBSTITUTE(SUBSTITUTE(SUBSTITUTE(SUBSTITUTE(SUBSTITUTE(SUBSTITUTE(SUBSTITUTE(SUBSTITUTE(SUBSTITUTE(SUBSTITUTE(SUBSTITUTE(SUBSTITUTE(SUBSTITUTE(SUBSTITUTE(SUBSTITUTE(SUBSTITUTE(SUBSTITUTE(SUBSTITUTE(SUBSTITUTE(SUBSTITUTE(IF(_xlfn.ISFORMULA(LoanPayment!E36),_xlfn.FORMULATEXT(LoanPayment!E36),LoanPayment!E36),"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E36),_xlfn.FORMULATEXT(LoanPayment!E36),LoanPayment!E36),"9","#"),"8","#"),"7","#"),"6","#"),"5","#"),"4","#"),"3","#"),"2","#"),"1","#"),"0","#"),"$","")," ",""),",","@"),"&gt;","@"),"&lt;","@"),"=","@"),")","@"),"(","@"),"^","@"),"/","@"),"+","@"),"*","@"),"-","@"),"@#","")))/2&gt;(LEN(SUBSTITUTE(SUBSTITUTE(SUBSTITUTE(SUBSTITUTE(SUBSTITUTE(SUBSTITUTE(SUBSTITUTE(SUBSTITUTE(SUBSTITUTE(SUBSTITUTE(SUBSTITUTE(SUBSTITUTE(SUBSTITUTE(SUBSTITUTE(SUBSTITUTE(SUBSTITUTE(SUBSTITUTE(SUBSTITUTE(SUBSTITUTE(SUBSTITUTE(SUBSTITUTE(SUBSTITUTE(SUBSTITUTE(IF(_xlfn.ISFORMULA('#_LoanPayment'!E36),_xlfn.FORMULATEXT('#_LoanPayment'!E36),'#_LoanPayment'!E36),"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E36),_xlfn.FORMULATEXT('#_LoanPayment'!E36),'#_LoanPayment'!E36),"9","#"),"8","#"),"7","#"),"6","#"),"5","#"),"4","#"),"3","#"),"2","#"),"1","#"),"0","#"),"$","")," ",""),",","@"),"&gt;","@"),"&lt;","@"),"=","@"),")","@"),"(","@"),"^","@"),"/","@"),"+","@"),"*","@"),"-","@"),"@#","")))/2,TRUE,FALSE),"HardCodeMsg",IF(LEN(IF(_xlfn.ISFORMULA(LoanPayment!E36),_xlfn.FORMULATEXT(LoanPayment!E36),LoanPayment!E36))-LEN(SUBSTITUTE(IF(_xlfn.ISFORMULA(LoanPayment!E36),_xlfn.FORMULATEXT(LoanPayment!E36),LoanPayment!E36),"""",""))&gt;LEN(IF(_xlfn.ISFORMULA('#_LoanPayment'!E36),_xlfn.FORMULATEXT('#_LoanPayment'!E36),'#_LoanPayment'!E36))-LEN(SUBSTITUTE(IF(_xlfn.ISFORMULA('#_LoanPayment'!E36),_xlfn.FORMULATEXT('#_LoanPayment'!E36),'#_LoanPayment'!E36),"""","")),TRUE,FALSE),"HardQuoteMsg",IF(LEN(IF(_xlfn.ISFORMULA(LoanPayment!E36),_xlfn.FORMULATEXT(LoanPayment!E36),LoanPayment!E36))-LEN(SUBSTITUTE(IF(_xlfn.ISFORMULA(LoanPayment!E36),_xlfn.FORMULATEXT(LoanPayment!E36),LoanPayment!E36),"$",""))&lt;0.5*(LEN(IF(_xlfn.ISFORMULA('#_LoanPayment'!E36),_xlfn.FORMULATEXT('#_LoanPayment'!E36),'#_LoanPayment'!E36))-LEN(SUBSTITUTE(IF(_xlfn.ISFORMULA('#_LoanPayment'!E36),_xlfn.FORMULATEXT('#_LoanPayment'!E36),'#_LoanPayment'!E36),"$",""))),TRUE,FALSE),"MissingAbsMsg",TRUE,"PerfectMsg")</f>
        <v/>
      </c>
      <c r="F36" s="279" t="str">
        <f ca="1">_xlfn.IFS(ISBLANK(LoanPayment!F36),"",IF(NOT(ISNA('#_LoanPayment'!F36)),IF(ISNA(LoanPayment!F36),TRUE,FALSE),FALSE),"StuNAMsg",IF(AND(ISNA('#_LoanPayment'!F36),ISNA(LoanPayment!F36)),TRUE,FALSE),"PerfectMsg",IF(NOT(ISERROR('#_LoanPayment'!F36)),IF(ISERROR(LoanPayment!F36),TRUE,FALSE),FALSE),"StuErrorMsg",IF(TYPE('#_LoanPayment'!F36)&lt;&gt;TYPE(LoanPayment!F36),TRUE,FALSE),"WrongTypeMsg",IF(_xlfn.ISFORMULA('#_LoanPayment'!F36),IF(NOT(_xlfn.ISFORMULA(LoanPayment!F36)),TRUE),FALSE),"MissingFormulaMsg",IF(NOT(AND(ISNUMBER(FIND("[",_xlfn.FORMULATEXT('#_LoanPayment'!F36))),ISNUMBER(FIND("!",_xlfn.FORMULATEXT('#_LoanPayment'!F36))))),AND(ISNUMBER(FIND("[",_xlfn.FORMULATEXT(LoanPayment!F36))),ISNUMBER(FIND("!",_xlfn.FORMULATEXT(LoanPayment!F36)))),FALSE),"ExternalRefsMsg",IF(ISNUMBER('#_LoanPayment'!F36),IF(ABS('#_LoanPayment'!F36-LoanPayment!F36)&gt;0.00001,TRUE,FALSE),IF('#_LoanPayment'!F36&lt;&gt;LoanPayment!F36,TRUE,FALSE)),IF(ISNUMBER('#_LoanPayment'!F36),IF('#_LoanPayment'!F36&gt;LoanPayment!F36,"TooLow","TooHigh"),"WrongAnswer"),NOT(_xlfn.ISFORMULA('#_LoanPayment'!F36)),"PerfectMsg",IF((LEN(SUBSTITUTE(SUBSTITUTE(SUBSTITUTE(SUBSTITUTE(SUBSTITUTE(SUBSTITUTE(SUBSTITUTE(SUBSTITUTE(SUBSTITUTE(SUBSTITUTE(SUBSTITUTE(SUBSTITUTE(SUBSTITUTE(SUBSTITUTE(SUBSTITUTE(SUBSTITUTE(SUBSTITUTE(SUBSTITUTE(SUBSTITUTE(SUBSTITUTE(SUBSTITUTE(SUBSTITUTE(SUBSTITUTE(IF(_xlfn.ISFORMULA(LoanPayment!F36),_xlfn.FORMULATEXT(LoanPayment!F36),LoanPayment!F36),"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F36),_xlfn.FORMULATEXT(LoanPayment!F36),LoanPayment!F36),"9","#"),"8","#"),"7","#"),"6","#"),"5","#"),"4","#"),"3","#"),"2","#"),"1","#"),"0","#"),"$","")," ",""),",","@"),"&gt;","@"),"&lt;","@"),"=","@"),")","@"),"(","@"),"^","@"),"/","@"),"+","@"),"*","@"),"-","@"),"@#","")))/2&gt;(LEN(SUBSTITUTE(SUBSTITUTE(SUBSTITUTE(SUBSTITUTE(SUBSTITUTE(SUBSTITUTE(SUBSTITUTE(SUBSTITUTE(SUBSTITUTE(SUBSTITUTE(SUBSTITUTE(SUBSTITUTE(SUBSTITUTE(SUBSTITUTE(SUBSTITUTE(SUBSTITUTE(SUBSTITUTE(SUBSTITUTE(SUBSTITUTE(SUBSTITUTE(SUBSTITUTE(SUBSTITUTE(SUBSTITUTE(IF(_xlfn.ISFORMULA('#_LoanPayment'!F36),_xlfn.FORMULATEXT('#_LoanPayment'!F36),'#_LoanPayment'!F36),"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F36),_xlfn.FORMULATEXT('#_LoanPayment'!F36),'#_LoanPayment'!F36),"9","#"),"8","#"),"7","#"),"6","#"),"5","#"),"4","#"),"3","#"),"2","#"),"1","#"),"0","#"),"$","")," ",""),",","@"),"&gt;","@"),"&lt;","@"),"=","@"),")","@"),"(","@"),"^","@"),"/","@"),"+","@"),"*","@"),"-","@"),"@#","")))/2,TRUE,FALSE),"HardCodeMsg",IF(LEN(IF(_xlfn.ISFORMULA(LoanPayment!F36),_xlfn.FORMULATEXT(LoanPayment!F36),LoanPayment!F36))-LEN(SUBSTITUTE(IF(_xlfn.ISFORMULA(LoanPayment!F36),_xlfn.FORMULATEXT(LoanPayment!F36),LoanPayment!F36),"""",""))&gt;LEN(IF(_xlfn.ISFORMULA('#_LoanPayment'!F36),_xlfn.FORMULATEXT('#_LoanPayment'!F36),'#_LoanPayment'!F36))-LEN(SUBSTITUTE(IF(_xlfn.ISFORMULA('#_LoanPayment'!F36),_xlfn.FORMULATEXT('#_LoanPayment'!F36),'#_LoanPayment'!F36),"""","")),TRUE,FALSE),"HardQuoteMsg",IF(LEN(IF(_xlfn.ISFORMULA(LoanPayment!F36),_xlfn.FORMULATEXT(LoanPayment!F36),LoanPayment!F36))-LEN(SUBSTITUTE(IF(_xlfn.ISFORMULA(LoanPayment!F36),_xlfn.FORMULATEXT(LoanPayment!F36),LoanPayment!F36),"$",""))&lt;0.5*(LEN(IF(_xlfn.ISFORMULA('#_LoanPayment'!F36),_xlfn.FORMULATEXT('#_LoanPayment'!F36),'#_LoanPayment'!F36))-LEN(SUBSTITUTE(IF(_xlfn.ISFORMULA('#_LoanPayment'!F36),_xlfn.FORMULATEXT('#_LoanPayment'!F36),'#_LoanPayment'!F36),"$",""))),TRUE,FALSE),"MissingAbsMsg",TRUE,"PerfectMsg")</f>
        <v/>
      </c>
      <c r="G36" s="280" t="str">
        <f ca="1">_xlfn.IFS(ISBLANK(LoanPayment!G36),"",IF(NOT(ISNA('#_LoanPayment'!G36)),IF(ISNA(LoanPayment!G36),TRUE,FALSE),FALSE),"StuNAMsg",IF(AND(ISNA('#_LoanPayment'!G36),ISNA(LoanPayment!G36)),TRUE,FALSE),"PerfectMsg",IF(NOT(ISERROR('#_LoanPayment'!G36)),IF(ISERROR(LoanPayment!G36),TRUE,FALSE),FALSE),"StuErrorMsg",IF(TYPE('#_LoanPayment'!G36)&lt;&gt;TYPE(LoanPayment!G36),TRUE,FALSE),"WrongTypeMsg",IF(_xlfn.ISFORMULA('#_LoanPayment'!G36),IF(NOT(_xlfn.ISFORMULA(LoanPayment!G36)),TRUE),FALSE),"MissingFormulaMsg",IF(NOT(AND(ISNUMBER(FIND("[",_xlfn.FORMULATEXT('#_LoanPayment'!G36))),ISNUMBER(FIND("!",_xlfn.FORMULATEXT('#_LoanPayment'!G36))))),AND(ISNUMBER(FIND("[",_xlfn.FORMULATEXT(LoanPayment!G36))),ISNUMBER(FIND("!",_xlfn.FORMULATEXT(LoanPayment!G36)))),FALSE),"ExternalRefsMsg",IF(ISNUMBER('#_LoanPayment'!G36),IF(ABS('#_LoanPayment'!G36-LoanPayment!G36)&gt;0.00001,TRUE,FALSE),IF('#_LoanPayment'!G36&lt;&gt;LoanPayment!G36,TRUE,FALSE)),IF(ISNUMBER('#_LoanPayment'!G36),IF('#_LoanPayment'!G36&gt;LoanPayment!G36,"TooLow","TooHigh"),"WrongAnswer"),NOT(_xlfn.ISFORMULA('#_LoanPayment'!G36)),"PerfectMsg",IF((LEN(SUBSTITUTE(SUBSTITUTE(SUBSTITUTE(SUBSTITUTE(SUBSTITUTE(SUBSTITUTE(SUBSTITUTE(SUBSTITUTE(SUBSTITUTE(SUBSTITUTE(SUBSTITUTE(SUBSTITUTE(SUBSTITUTE(SUBSTITUTE(SUBSTITUTE(SUBSTITUTE(SUBSTITUTE(SUBSTITUTE(SUBSTITUTE(SUBSTITUTE(SUBSTITUTE(SUBSTITUTE(SUBSTITUTE(IF(_xlfn.ISFORMULA(LoanPayment!G36),_xlfn.FORMULATEXT(LoanPayment!G36),LoanPayment!G36),"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G36),_xlfn.FORMULATEXT(LoanPayment!G36),LoanPayment!G36),"9","#"),"8","#"),"7","#"),"6","#"),"5","#"),"4","#"),"3","#"),"2","#"),"1","#"),"0","#"),"$","")," ",""),",","@"),"&gt;","@"),"&lt;","@"),"=","@"),")","@"),"(","@"),"^","@"),"/","@"),"+","@"),"*","@"),"-","@"),"@#","")))/2&gt;(LEN(SUBSTITUTE(SUBSTITUTE(SUBSTITUTE(SUBSTITUTE(SUBSTITUTE(SUBSTITUTE(SUBSTITUTE(SUBSTITUTE(SUBSTITUTE(SUBSTITUTE(SUBSTITUTE(SUBSTITUTE(SUBSTITUTE(SUBSTITUTE(SUBSTITUTE(SUBSTITUTE(SUBSTITUTE(SUBSTITUTE(SUBSTITUTE(SUBSTITUTE(SUBSTITUTE(SUBSTITUTE(SUBSTITUTE(IF(_xlfn.ISFORMULA('#_LoanPayment'!G36),_xlfn.FORMULATEXT('#_LoanPayment'!G36),'#_LoanPayment'!G36),"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G36),_xlfn.FORMULATEXT('#_LoanPayment'!G36),'#_LoanPayment'!G36),"9","#"),"8","#"),"7","#"),"6","#"),"5","#"),"4","#"),"3","#"),"2","#"),"1","#"),"0","#"),"$","")," ",""),",","@"),"&gt;","@"),"&lt;","@"),"=","@"),")","@"),"(","@"),"^","@"),"/","@"),"+","@"),"*","@"),"-","@"),"@#","")))/2,TRUE,FALSE),"HardCodeMsg",IF(LEN(IF(_xlfn.ISFORMULA(LoanPayment!G36),_xlfn.FORMULATEXT(LoanPayment!G36),LoanPayment!G36))-LEN(SUBSTITUTE(IF(_xlfn.ISFORMULA(LoanPayment!G36),_xlfn.FORMULATEXT(LoanPayment!G36),LoanPayment!G36),"""",""))&gt;LEN(IF(_xlfn.ISFORMULA('#_LoanPayment'!G36),_xlfn.FORMULATEXT('#_LoanPayment'!G36),'#_LoanPayment'!G36))-LEN(SUBSTITUTE(IF(_xlfn.ISFORMULA('#_LoanPayment'!G36),_xlfn.FORMULATEXT('#_LoanPayment'!G36),'#_LoanPayment'!G36),"""","")),TRUE,FALSE),"HardQuoteMsg",IF(LEN(IF(_xlfn.ISFORMULA(LoanPayment!G36),_xlfn.FORMULATEXT(LoanPayment!G36),LoanPayment!G36))-LEN(SUBSTITUTE(IF(_xlfn.ISFORMULA(LoanPayment!G36),_xlfn.FORMULATEXT(LoanPayment!G36),LoanPayment!G36),"$",""))&lt;0.5*(LEN(IF(_xlfn.ISFORMULA('#_LoanPayment'!G36),_xlfn.FORMULATEXT('#_LoanPayment'!G36),'#_LoanPayment'!G36))-LEN(SUBSTITUTE(IF(_xlfn.ISFORMULA('#_LoanPayment'!G36),_xlfn.FORMULATEXT('#_LoanPayment'!G36),'#_LoanPayment'!G36),"$",""))),TRUE,FALSE),"MissingAbsMsg",TRUE,"PerfectMsg")</f>
        <v/>
      </c>
    </row>
    <row r="37" spans="2:7" x14ac:dyDescent="0.15">
      <c r="B37" s="278">
        <v>0</v>
      </c>
      <c r="C37" s="279">
        <v>0</v>
      </c>
      <c r="D37" s="278">
        <v>0</v>
      </c>
      <c r="E37" s="279" t="str">
        <f ca="1">_xlfn.IFS(ISBLANK(LoanPayment!E37),"",IF(NOT(ISNA('#_LoanPayment'!E37)),IF(ISNA(LoanPayment!E37),TRUE,FALSE),FALSE),"StuNAMsg",IF(AND(ISNA('#_LoanPayment'!E37),ISNA(LoanPayment!E37)),TRUE,FALSE),"PerfectMsg",IF(NOT(ISERROR('#_LoanPayment'!E37)),IF(ISERROR(LoanPayment!E37),TRUE,FALSE),FALSE),"StuErrorMsg",IF(TYPE('#_LoanPayment'!E37)&lt;&gt;TYPE(LoanPayment!E37),TRUE,FALSE),"WrongTypeMsg",IF(_xlfn.ISFORMULA('#_LoanPayment'!E37),IF(NOT(_xlfn.ISFORMULA(LoanPayment!E37)),TRUE),FALSE),"MissingFormulaMsg",IF(NOT(AND(ISNUMBER(FIND("[",_xlfn.FORMULATEXT('#_LoanPayment'!E37))),ISNUMBER(FIND("!",_xlfn.FORMULATEXT('#_LoanPayment'!E37))))),AND(ISNUMBER(FIND("[",_xlfn.FORMULATEXT(LoanPayment!E37))),ISNUMBER(FIND("!",_xlfn.FORMULATEXT(LoanPayment!E37)))),FALSE),"ExternalRefsMsg",IF(ISNUMBER('#_LoanPayment'!E37),IF(ABS('#_LoanPayment'!E37-LoanPayment!E37)&gt;0.00001,TRUE,FALSE),IF('#_LoanPayment'!E37&lt;&gt;LoanPayment!E37,TRUE,FALSE)),IF(ISNUMBER('#_LoanPayment'!E37),IF('#_LoanPayment'!E37&gt;LoanPayment!E37,"TooLow","TooHigh"),"WrongAnswer"),NOT(_xlfn.ISFORMULA('#_LoanPayment'!E37)),"PerfectMsg",IF((LEN(SUBSTITUTE(SUBSTITUTE(SUBSTITUTE(SUBSTITUTE(SUBSTITUTE(SUBSTITUTE(SUBSTITUTE(SUBSTITUTE(SUBSTITUTE(SUBSTITUTE(SUBSTITUTE(SUBSTITUTE(SUBSTITUTE(SUBSTITUTE(SUBSTITUTE(SUBSTITUTE(SUBSTITUTE(SUBSTITUTE(SUBSTITUTE(SUBSTITUTE(SUBSTITUTE(SUBSTITUTE(SUBSTITUTE(IF(_xlfn.ISFORMULA(LoanPayment!E37),_xlfn.FORMULATEXT(LoanPayment!E37),LoanPayment!E37),"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E37),_xlfn.FORMULATEXT(LoanPayment!E37),LoanPayment!E37),"9","#"),"8","#"),"7","#"),"6","#"),"5","#"),"4","#"),"3","#"),"2","#"),"1","#"),"0","#"),"$","")," ",""),",","@"),"&gt;","@"),"&lt;","@"),"=","@"),")","@"),"(","@"),"^","@"),"/","@"),"+","@"),"*","@"),"-","@"),"@#","")))/2&gt;(LEN(SUBSTITUTE(SUBSTITUTE(SUBSTITUTE(SUBSTITUTE(SUBSTITUTE(SUBSTITUTE(SUBSTITUTE(SUBSTITUTE(SUBSTITUTE(SUBSTITUTE(SUBSTITUTE(SUBSTITUTE(SUBSTITUTE(SUBSTITUTE(SUBSTITUTE(SUBSTITUTE(SUBSTITUTE(SUBSTITUTE(SUBSTITUTE(SUBSTITUTE(SUBSTITUTE(SUBSTITUTE(SUBSTITUTE(IF(_xlfn.ISFORMULA('#_LoanPayment'!E37),_xlfn.FORMULATEXT('#_LoanPayment'!E37),'#_LoanPayment'!E37),"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E37),_xlfn.FORMULATEXT('#_LoanPayment'!E37),'#_LoanPayment'!E37),"9","#"),"8","#"),"7","#"),"6","#"),"5","#"),"4","#"),"3","#"),"2","#"),"1","#"),"0","#"),"$","")," ",""),",","@"),"&gt;","@"),"&lt;","@"),"=","@"),")","@"),"(","@"),"^","@"),"/","@"),"+","@"),"*","@"),"-","@"),"@#","")))/2,TRUE,FALSE),"HardCodeMsg",IF(LEN(IF(_xlfn.ISFORMULA(LoanPayment!E37),_xlfn.FORMULATEXT(LoanPayment!E37),LoanPayment!E37))-LEN(SUBSTITUTE(IF(_xlfn.ISFORMULA(LoanPayment!E37),_xlfn.FORMULATEXT(LoanPayment!E37),LoanPayment!E37),"""",""))&gt;LEN(IF(_xlfn.ISFORMULA('#_LoanPayment'!E37),_xlfn.FORMULATEXT('#_LoanPayment'!E37),'#_LoanPayment'!E37))-LEN(SUBSTITUTE(IF(_xlfn.ISFORMULA('#_LoanPayment'!E37),_xlfn.FORMULATEXT('#_LoanPayment'!E37),'#_LoanPayment'!E37),"""","")),TRUE,FALSE),"HardQuoteMsg",IF(LEN(IF(_xlfn.ISFORMULA(LoanPayment!E37),_xlfn.FORMULATEXT(LoanPayment!E37),LoanPayment!E37))-LEN(SUBSTITUTE(IF(_xlfn.ISFORMULA(LoanPayment!E37),_xlfn.FORMULATEXT(LoanPayment!E37),LoanPayment!E37),"$",""))&lt;0.5*(LEN(IF(_xlfn.ISFORMULA('#_LoanPayment'!E37),_xlfn.FORMULATEXT('#_LoanPayment'!E37),'#_LoanPayment'!E37))-LEN(SUBSTITUTE(IF(_xlfn.ISFORMULA('#_LoanPayment'!E37),_xlfn.FORMULATEXT('#_LoanPayment'!E37),'#_LoanPayment'!E37),"$",""))),TRUE,FALSE),"MissingAbsMsg",TRUE,"PerfectMsg")</f>
        <v/>
      </c>
      <c r="F37" s="279" t="str">
        <f ca="1">_xlfn.IFS(ISBLANK(LoanPayment!F37),"",IF(NOT(ISNA('#_LoanPayment'!F37)),IF(ISNA(LoanPayment!F37),TRUE,FALSE),FALSE),"StuNAMsg",IF(AND(ISNA('#_LoanPayment'!F37),ISNA(LoanPayment!F37)),TRUE,FALSE),"PerfectMsg",IF(NOT(ISERROR('#_LoanPayment'!F37)),IF(ISERROR(LoanPayment!F37),TRUE,FALSE),FALSE),"StuErrorMsg",IF(TYPE('#_LoanPayment'!F37)&lt;&gt;TYPE(LoanPayment!F37),TRUE,FALSE),"WrongTypeMsg",IF(_xlfn.ISFORMULA('#_LoanPayment'!F37),IF(NOT(_xlfn.ISFORMULA(LoanPayment!F37)),TRUE),FALSE),"MissingFormulaMsg",IF(NOT(AND(ISNUMBER(FIND("[",_xlfn.FORMULATEXT('#_LoanPayment'!F37))),ISNUMBER(FIND("!",_xlfn.FORMULATEXT('#_LoanPayment'!F37))))),AND(ISNUMBER(FIND("[",_xlfn.FORMULATEXT(LoanPayment!F37))),ISNUMBER(FIND("!",_xlfn.FORMULATEXT(LoanPayment!F37)))),FALSE),"ExternalRefsMsg",IF(ISNUMBER('#_LoanPayment'!F37),IF(ABS('#_LoanPayment'!F37-LoanPayment!F37)&gt;0.00001,TRUE,FALSE),IF('#_LoanPayment'!F37&lt;&gt;LoanPayment!F37,TRUE,FALSE)),IF(ISNUMBER('#_LoanPayment'!F37),IF('#_LoanPayment'!F37&gt;LoanPayment!F37,"TooLow","TooHigh"),"WrongAnswer"),NOT(_xlfn.ISFORMULA('#_LoanPayment'!F37)),"PerfectMsg",IF((LEN(SUBSTITUTE(SUBSTITUTE(SUBSTITUTE(SUBSTITUTE(SUBSTITUTE(SUBSTITUTE(SUBSTITUTE(SUBSTITUTE(SUBSTITUTE(SUBSTITUTE(SUBSTITUTE(SUBSTITUTE(SUBSTITUTE(SUBSTITUTE(SUBSTITUTE(SUBSTITUTE(SUBSTITUTE(SUBSTITUTE(SUBSTITUTE(SUBSTITUTE(SUBSTITUTE(SUBSTITUTE(SUBSTITUTE(IF(_xlfn.ISFORMULA(LoanPayment!F37),_xlfn.FORMULATEXT(LoanPayment!F37),LoanPayment!F37),"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F37),_xlfn.FORMULATEXT(LoanPayment!F37),LoanPayment!F37),"9","#"),"8","#"),"7","#"),"6","#"),"5","#"),"4","#"),"3","#"),"2","#"),"1","#"),"0","#"),"$","")," ",""),",","@"),"&gt;","@"),"&lt;","@"),"=","@"),")","@"),"(","@"),"^","@"),"/","@"),"+","@"),"*","@"),"-","@"),"@#","")))/2&gt;(LEN(SUBSTITUTE(SUBSTITUTE(SUBSTITUTE(SUBSTITUTE(SUBSTITUTE(SUBSTITUTE(SUBSTITUTE(SUBSTITUTE(SUBSTITUTE(SUBSTITUTE(SUBSTITUTE(SUBSTITUTE(SUBSTITUTE(SUBSTITUTE(SUBSTITUTE(SUBSTITUTE(SUBSTITUTE(SUBSTITUTE(SUBSTITUTE(SUBSTITUTE(SUBSTITUTE(SUBSTITUTE(SUBSTITUTE(IF(_xlfn.ISFORMULA('#_LoanPayment'!F37),_xlfn.FORMULATEXT('#_LoanPayment'!F37),'#_LoanPayment'!F37),"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F37),_xlfn.FORMULATEXT('#_LoanPayment'!F37),'#_LoanPayment'!F37),"9","#"),"8","#"),"7","#"),"6","#"),"5","#"),"4","#"),"3","#"),"2","#"),"1","#"),"0","#"),"$","")," ",""),",","@"),"&gt;","@"),"&lt;","@"),"=","@"),")","@"),"(","@"),"^","@"),"/","@"),"+","@"),"*","@"),"-","@"),"@#","")))/2,TRUE,FALSE),"HardCodeMsg",IF(LEN(IF(_xlfn.ISFORMULA(LoanPayment!F37),_xlfn.FORMULATEXT(LoanPayment!F37),LoanPayment!F37))-LEN(SUBSTITUTE(IF(_xlfn.ISFORMULA(LoanPayment!F37),_xlfn.FORMULATEXT(LoanPayment!F37),LoanPayment!F37),"""",""))&gt;LEN(IF(_xlfn.ISFORMULA('#_LoanPayment'!F37),_xlfn.FORMULATEXT('#_LoanPayment'!F37),'#_LoanPayment'!F37))-LEN(SUBSTITUTE(IF(_xlfn.ISFORMULA('#_LoanPayment'!F37),_xlfn.FORMULATEXT('#_LoanPayment'!F37),'#_LoanPayment'!F37),"""","")),TRUE,FALSE),"HardQuoteMsg",IF(LEN(IF(_xlfn.ISFORMULA(LoanPayment!F37),_xlfn.FORMULATEXT(LoanPayment!F37),LoanPayment!F37))-LEN(SUBSTITUTE(IF(_xlfn.ISFORMULA(LoanPayment!F37),_xlfn.FORMULATEXT(LoanPayment!F37),LoanPayment!F37),"$",""))&lt;0.5*(LEN(IF(_xlfn.ISFORMULA('#_LoanPayment'!F37),_xlfn.FORMULATEXT('#_LoanPayment'!F37),'#_LoanPayment'!F37))-LEN(SUBSTITUTE(IF(_xlfn.ISFORMULA('#_LoanPayment'!F37),_xlfn.FORMULATEXT('#_LoanPayment'!F37),'#_LoanPayment'!F37),"$",""))),TRUE,FALSE),"MissingAbsMsg",TRUE,"PerfectMsg")</f>
        <v/>
      </c>
      <c r="G37" s="280" t="str">
        <f ca="1">_xlfn.IFS(ISBLANK(LoanPayment!G37),"",IF(NOT(ISNA('#_LoanPayment'!G37)),IF(ISNA(LoanPayment!G37),TRUE,FALSE),FALSE),"StuNAMsg",IF(AND(ISNA('#_LoanPayment'!G37),ISNA(LoanPayment!G37)),TRUE,FALSE),"PerfectMsg",IF(NOT(ISERROR('#_LoanPayment'!G37)),IF(ISERROR(LoanPayment!G37),TRUE,FALSE),FALSE),"StuErrorMsg",IF(TYPE('#_LoanPayment'!G37)&lt;&gt;TYPE(LoanPayment!G37),TRUE,FALSE),"WrongTypeMsg",IF(_xlfn.ISFORMULA('#_LoanPayment'!G37),IF(NOT(_xlfn.ISFORMULA(LoanPayment!G37)),TRUE),FALSE),"MissingFormulaMsg",IF(NOT(AND(ISNUMBER(FIND("[",_xlfn.FORMULATEXT('#_LoanPayment'!G37))),ISNUMBER(FIND("!",_xlfn.FORMULATEXT('#_LoanPayment'!G37))))),AND(ISNUMBER(FIND("[",_xlfn.FORMULATEXT(LoanPayment!G37))),ISNUMBER(FIND("!",_xlfn.FORMULATEXT(LoanPayment!G37)))),FALSE),"ExternalRefsMsg",IF(ISNUMBER('#_LoanPayment'!G37),IF(ABS('#_LoanPayment'!G37-LoanPayment!G37)&gt;0.00001,TRUE,FALSE),IF('#_LoanPayment'!G37&lt;&gt;LoanPayment!G37,TRUE,FALSE)),IF(ISNUMBER('#_LoanPayment'!G37),IF('#_LoanPayment'!G37&gt;LoanPayment!G37,"TooLow","TooHigh"),"WrongAnswer"),NOT(_xlfn.ISFORMULA('#_LoanPayment'!G37)),"PerfectMsg",IF((LEN(SUBSTITUTE(SUBSTITUTE(SUBSTITUTE(SUBSTITUTE(SUBSTITUTE(SUBSTITUTE(SUBSTITUTE(SUBSTITUTE(SUBSTITUTE(SUBSTITUTE(SUBSTITUTE(SUBSTITUTE(SUBSTITUTE(SUBSTITUTE(SUBSTITUTE(SUBSTITUTE(SUBSTITUTE(SUBSTITUTE(SUBSTITUTE(SUBSTITUTE(SUBSTITUTE(SUBSTITUTE(SUBSTITUTE(IF(_xlfn.ISFORMULA(LoanPayment!G37),_xlfn.FORMULATEXT(LoanPayment!G37),LoanPayment!G37),"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G37),_xlfn.FORMULATEXT(LoanPayment!G37),LoanPayment!G37),"9","#"),"8","#"),"7","#"),"6","#"),"5","#"),"4","#"),"3","#"),"2","#"),"1","#"),"0","#"),"$","")," ",""),",","@"),"&gt;","@"),"&lt;","@"),"=","@"),")","@"),"(","@"),"^","@"),"/","@"),"+","@"),"*","@"),"-","@"),"@#","")))/2&gt;(LEN(SUBSTITUTE(SUBSTITUTE(SUBSTITUTE(SUBSTITUTE(SUBSTITUTE(SUBSTITUTE(SUBSTITUTE(SUBSTITUTE(SUBSTITUTE(SUBSTITUTE(SUBSTITUTE(SUBSTITUTE(SUBSTITUTE(SUBSTITUTE(SUBSTITUTE(SUBSTITUTE(SUBSTITUTE(SUBSTITUTE(SUBSTITUTE(SUBSTITUTE(SUBSTITUTE(SUBSTITUTE(SUBSTITUTE(IF(_xlfn.ISFORMULA('#_LoanPayment'!G37),_xlfn.FORMULATEXT('#_LoanPayment'!G37),'#_LoanPayment'!G37),"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G37),_xlfn.FORMULATEXT('#_LoanPayment'!G37),'#_LoanPayment'!G37),"9","#"),"8","#"),"7","#"),"6","#"),"5","#"),"4","#"),"3","#"),"2","#"),"1","#"),"0","#"),"$","")," ",""),",","@"),"&gt;","@"),"&lt;","@"),"=","@"),")","@"),"(","@"),"^","@"),"/","@"),"+","@"),"*","@"),"-","@"),"@#","")))/2,TRUE,FALSE),"HardCodeMsg",IF(LEN(IF(_xlfn.ISFORMULA(LoanPayment!G37),_xlfn.FORMULATEXT(LoanPayment!G37),LoanPayment!G37))-LEN(SUBSTITUTE(IF(_xlfn.ISFORMULA(LoanPayment!G37),_xlfn.FORMULATEXT(LoanPayment!G37),LoanPayment!G37),"""",""))&gt;LEN(IF(_xlfn.ISFORMULA('#_LoanPayment'!G37),_xlfn.FORMULATEXT('#_LoanPayment'!G37),'#_LoanPayment'!G37))-LEN(SUBSTITUTE(IF(_xlfn.ISFORMULA('#_LoanPayment'!G37),_xlfn.FORMULATEXT('#_LoanPayment'!G37),'#_LoanPayment'!G37),"""","")),TRUE,FALSE),"HardQuoteMsg",IF(LEN(IF(_xlfn.ISFORMULA(LoanPayment!G37),_xlfn.FORMULATEXT(LoanPayment!G37),LoanPayment!G37))-LEN(SUBSTITUTE(IF(_xlfn.ISFORMULA(LoanPayment!G37),_xlfn.FORMULATEXT(LoanPayment!G37),LoanPayment!G37),"$",""))&lt;0.5*(LEN(IF(_xlfn.ISFORMULA('#_LoanPayment'!G37),_xlfn.FORMULATEXT('#_LoanPayment'!G37),'#_LoanPayment'!G37))-LEN(SUBSTITUTE(IF(_xlfn.ISFORMULA('#_LoanPayment'!G37),_xlfn.FORMULATEXT('#_LoanPayment'!G37),'#_LoanPayment'!G37),"$",""))),TRUE,FALSE),"MissingAbsMsg",TRUE,"PerfectMsg")</f>
        <v/>
      </c>
    </row>
    <row r="38" spans="2:7" x14ac:dyDescent="0.15">
      <c r="B38" s="278">
        <v>0</v>
      </c>
      <c r="C38" s="279">
        <v>0</v>
      </c>
      <c r="D38" s="278">
        <v>0</v>
      </c>
      <c r="E38" s="279" t="str">
        <f ca="1">_xlfn.IFS(ISBLANK(LoanPayment!E38),"",IF(NOT(ISNA('#_LoanPayment'!E38)),IF(ISNA(LoanPayment!E38),TRUE,FALSE),FALSE),"StuNAMsg",IF(AND(ISNA('#_LoanPayment'!E38),ISNA(LoanPayment!E38)),TRUE,FALSE),"PerfectMsg",IF(NOT(ISERROR('#_LoanPayment'!E38)),IF(ISERROR(LoanPayment!E38),TRUE,FALSE),FALSE),"StuErrorMsg",IF(TYPE('#_LoanPayment'!E38)&lt;&gt;TYPE(LoanPayment!E38),TRUE,FALSE),"WrongTypeMsg",IF(_xlfn.ISFORMULA('#_LoanPayment'!E38),IF(NOT(_xlfn.ISFORMULA(LoanPayment!E38)),TRUE),FALSE),"MissingFormulaMsg",IF(NOT(AND(ISNUMBER(FIND("[",_xlfn.FORMULATEXT('#_LoanPayment'!E38))),ISNUMBER(FIND("!",_xlfn.FORMULATEXT('#_LoanPayment'!E38))))),AND(ISNUMBER(FIND("[",_xlfn.FORMULATEXT(LoanPayment!E38))),ISNUMBER(FIND("!",_xlfn.FORMULATEXT(LoanPayment!E38)))),FALSE),"ExternalRefsMsg",IF(ISNUMBER('#_LoanPayment'!E38),IF(ABS('#_LoanPayment'!E38-LoanPayment!E38)&gt;0.00001,TRUE,FALSE),IF('#_LoanPayment'!E38&lt;&gt;LoanPayment!E38,TRUE,FALSE)),IF(ISNUMBER('#_LoanPayment'!E38),IF('#_LoanPayment'!E38&gt;LoanPayment!E38,"TooLow","TooHigh"),"WrongAnswer"),NOT(_xlfn.ISFORMULA('#_LoanPayment'!E38)),"PerfectMsg",IF((LEN(SUBSTITUTE(SUBSTITUTE(SUBSTITUTE(SUBSTITUTE(SUBSTITUTE(SUBSTITUTE(SUBSTITUTE(SUBSTITUTE(SUBSTITUTE(SUBSTITUTE(SUBSTITUTE(SUBSTITUTE(SUBSTITUTE(SUBSTITUTE(SUBSTITUTE(SUBSTITUTE(SUBSTITUTE(SUBSTITUTE(SUBSTITUTE(SUBSTITUTE(SUBSTITUTE(SUBSTITUTE(SUBSTITUTE(IF(_xlfn.ISFORMULA(LoanPayment!E38),_xlfn.FORMULATEXT(LoanPayment!E38),LoanPayment!E38),"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E38),_xlfn.FORMULATEXT(LoanPayment!E38),LoanPayment!E38),"9","#"),"8","#"),"7","#"),"6","#"),"5","#"),"4","#"),"3","#"),"2","#"),"1","#"),"0","#"),"$","")," ",""),",","@"),"&gt;","@"),"&lt;","@"),"=","@"),")","@"),"(","@"),"^","@"),"/","@"),"+","@"),"*","@"),"-","@"),"@#","")))/2&gt;(LEN(SUBSTITUTE(SUBSTITUTE(SUBSTITUTE(SUBSTITUTE(SUBSTITUTE(SUBSTITUTE(SUBSTITUTE(SUBSTITUTE(SUBSTITUTE(SUBSTITUTE(SUBSTITUTE(SUBSTITUTE(SUBSTITUTE(SUBSTITUTE(SUBSTITUTE(SUBSTITUTE(SUBSTITUTE(SUBSTITUTE(SUBSTITUTE(SUBSTITUTE(SUBSTITUTE(SUBSTITUTE(SUBSTITUTE(IF(_xlfn.ISFORMULA('#_LoanPayment'!E38),_xlfn.FORMULATEXT('#_LoanPayment'!E38),'#_LoanPayment'!E38),"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E38),_xlfn.FORMULATEXT('#_LoanPayment'!E38),'#_LoanPayment'!E38),"9","#"),"8","#"),"7","#"),"6","#"),"5","#"),"4","#"),"3","#"),"2","#"),"1","#"),"0","#"),"$","")," ",""),",","@"),"&gt;","@"),"&lt;","@"),"=","@"),")","@"),"(","@"),"^","@"),"/","@"),"+","@"),"*","@"),"-","@"),"@#","")))/2,TRUE,FALSE),"HardCodeMsg",IF(LEN(IF(_xlfn.ISFORMULA(LoanPayment!E38),_xlfn.FORMULATEXT(LoanPayment!E38),LoanPayment!E38))-LEN(SUBSTITUTE(IF(_xlfn.ISFORMULA(LoanPayment!E38),_xlfn.FORMULATEXT(LoanPayment!E38),LoanPayment!E38),"""",""))&gt;LEN(IF(_xlfn.ISFORMULA('#_LoanPayment'!E38),_xlfn.FORMULATEXT('#_LoanPayment'!E38),'#_LoanPayment'!E38))-LEN(SUBSTITUTE(IF(_xlfn.ISFORMULA('#_LoanPayment'!E38),_xlfn.FORMULATEXT('#_LoanPayment'!E38),'#_LoanPayment'!E38),"""","")),TRUE,FALSE),"HardQuoteMsg",IF(LEN(IF(_xlfn.ISFORMULA(LoanPayment!E38),_xlfn.FORMULATEXT(LoanPayment!E38),LoanPayment!E38))-LEN(SUBSTITUTE(IF(_xlfn.ISFORMULA(LoanPayment!E38),_xlfn.FORMULATEXT(LoanPayment!E38),LoanPayment!E38),"$",""))&lt;0.5*(LEN(IF(_xlfn.ISFORMULA('#_LoanPayment'!E38),_xlfn.FORMULATEXT('#_LoanPayment'!E38),'#_LoanPayment'!E38))-LEN(SUBSTITUTE(IF(_xlfn.ISFORMULA('#_LoanPayment'!E38),_xlfn.FORMULATEXT('#_LoanPayment'!E38),'#_LoanPayment'!E38),"$",""))),TRUE,FALSE),"MissingAbsMsg",TRUE,"PerfectMsg")</f>
        <v/>
      </c>
      <c r="F38" s="279" t="str">
        <f ca="1">_xlfn.IFS(ISBLANK(LoanPayment!F38),"",IF(NOT(ISNA('#_LoanPayment'!F38)),IF(ISNA(LoanPayment!F38),TRUE,FALSE),FALSE),"StuNAMsg",IF(AND(ISNA('#_LoanPayment'!F38),ISNA(LoanPayment!F38)),TRUE,FALSE),"PerfectMsg",IF(NOT(ISERROR('#_LoanPayment'!F38)),IF(ISERROR(LoanPayment!F38),TRUE,FALSE),FALSE),"StuErrorMsg",IF(TYPE('#_LoanPayment'!F38)&lt;&gt;TYPE(LoanPayment!F38),TRUE,FALSE),"WrongTypeMsg",IF(_xlfn.ISFORMULA('#_LoanPayment'!F38),IF(NOT(_xlfn.ISFORMULA(LoanPayment!F38)),TRUE),FALSE),"MissingFormulaMsg",IF(NOT(AND(ISNUMBER(FIND("[",_xlfn.FORMULATEXT('#_LoanPayment'!F38))),ISNUMBER(FIND("!",_xlfn.FORMULATEXT('#_LoanPayment'!F38))))),AND(ISNUMBER(FIND("[",_xlfn.FORMULATEXT(LoanPayment!F38))),ISNUMBER(FIND("!",_xlfn.FORMULATEXT(LoanPayment!F38)))),FALSE),"ExternalRefsMsg",IF(ISNUMBER('#_LoanPayment'!F38),IF(ABS('#_LoanPayment'!F38-LoanPayment!F38)&gt;0.00001,TRUE,FALSE),IF('#_LoanPayment'!F38&lt;&gt;LoanPayment!F38,TRUE,FALSE)),IF(ISNUMBER('#_LoanPayment'!F38),IF('#_LoanPayment'!F38&gt;LoanPayment!F38,"TooLow","TooHigh"),"WrongAnswer"),NOT(_xlfn.ISFORMULA('#_LoanPayment'!F38)),"PerfectMsg",IF((LEN(SUBSTITUTE(SUBSTITUTE(SUBSTITUTE(SUBSTITUTE(SUBSTITUTE(SUBSTITUTE(SUBSTITUTE(SUBSTITUTE(SUBSTITUTE(SUBSTITUTE(SUBSTITUTE(SUBSTITUTE(SUBSTITUTE(SUBSTITUTE(SUBSTITUTE(SUBSTITUTE(SUBSTITUTE(SUBSTITUTE(SUBSTITUTE(SUBSTITUTE(SUBSTITUTE(SUBSTITUTE(SUBSTITUTE(IF(_xlfn.ISFORMULA(LoanPayment!F38),_xlfn.FORMULATEXT(LoanPayment!F38),LoanPayment!F38),"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F38),_xlfn.FORMULATEXT(LoanPayment!F38),LoanPayment!F38),"9","#"),"8","#"),"7","#"),"6","#"),"5","#"),"4","#"),"3","#"),"2","#"),"1","#"),"0","#"),"$","")," ",""),",","@"),"&gt;","@"),"&lt;","@"),"=","@"),")","@"),"(","@"),"^","@"),"/","@"),"+","@"),"*","@"),"-","@"),"@#","")))/2&gt;(LEN(SUBSTITUTE(SUBSTITUTE(SUBSTITUTE(SUBSTITUTE(SUBSTITUTE(SUBSTITUTE(SUBSTITUTE(SUBSTITUTE(SUBSTITUTE(SUBSTITUTE(SUBSTITUTE(SUBSTITUTE(SUBSTITUTE(SUBSTITUTE(SUBSTITUTE(SUBSTITUTE(SUBSTITUTE(SUBSTITUTE(SUBSTITUTE(SUBSTITUTE(SUBSTITUTE(SUBSTITUTE(SUBSTITUTE(IF(_xlfn.ISFORMULA('#_LoanPayment'!F38),_xlfn.FORMULATEXT('#_LoanPayment'!F38),'#_LoanPayment'!F38),"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F38),_xlfn.FORMULATEXT('#_LoanPayment'!F38),'#_LoanPayment'!F38),"9","#"),"8","#"),"7","#"),"6","#"),"5","#"),"4","#"),"3","#"),"2","#"),"1","#"),"0","#"),"$","")," ",""),",","@"),"&gt;","@"),"&lt;","@"),"=","@"),")","@"),"(","@"),"^","@"),"/","@"),"+","@"),"*","@"),"-","@"),"@#","")))/2,TRUE,FALSE),"HardCodeMsg",IF(LEN(IF(_xlfn.ISFORMULA(LoanPayment!F38),_xlfn.FORMULATEXT(LoanPayment!F38),LoanPayment!F38))-LEN(SUBSTITUTE(IF(_xlfn.ISFORMULA(LoanPayment!F38),_xlfn.FORMULATEXT(LoanPayment!F38),LoanPayment!F38),"""",""))&gt;LEN(IF(_xlfn.ISFORMULA('#_LoanPayment'!F38),_xlfn.FORMULATEXT('#_LoanPayment'!F38),'#_LoanPayment'!F38))-LEN(SUBSTITUTE(IF(_xlfn.ISFORMULA('#_LoanPayment'!F38),_xlfn.FORMULATEXT('#_LoanPayment'!F38),'#_LoanPayment'!F38),"""","")),TRUE,FALSE),"HardQuoteMsg",IF(LEN(IF(_xlfn.ISFORMULA(LoanPayment!F38),_xlfn.FORMULATEXT(LoanPayment!F38),LoanPayment!F38))-LEN(SUBSTITUTE(IF(_xlfn.ISFORMULA(LoanPayment!F38),_xlfn.FORMULATEXT(LoanPayment!F38),LoanPayment!F38),"$",""))&lt;0.5*(LEN(IF(_xlfn.ISFORMULA('#_LoanPayment'!F38),_xlfn.FORMULATEXT('#_LoanPayment'!F38),'#_LoanPayment'!F38))-LEN(SUBSTITUTE(IF(_xlfn.ISFORMULA('#_LoanPayment'!F38),_xlfn.FORMULATEXT('#_LoanPayment'!F38),'#_LoanPayment'!F38),"$",""))),TRUE,FALSE),"MissingAbsMsg",TRUE,"PerfectMsg")</f>
        <v/>
      </c>
      <c r="G38" s="280" t="str">
        <f ca="1">_xlfn.IFS(ISBLANK(LoanPayment!G38),"",IF(NOT(ISNA('#_LoanPayment'!G38)),IF(ISNA(LoanPayment!G38),TRUE,FALSE),FALSE),"StuNAMsg",IF(AND(ISNA('#_LoanPayment'!G38),ISNA(LoanPayment!G38)),TRUE,FALSE),"PerfectMsg",IF(NOT(ISERROR('#_LoanPayment'!G38)),IF(ISERROR(LoanPayment!G38),TRUE,FALSE),FALSE),"StuErrorMsg",IF(TYPE('#_LoanPayment'!G38)&lt;&gt;TYPE(LoanPayment!G38),TRUE,FALSE),"WrongTypeMsg",IF(_xlfn.ISFORMULA('#_LoanPayment'!G38),IF(NOT(_xlfn.ISFORMULA(LoanPayment!G38)),TRUE),FALSE),"MissingFormulaMsg",IF(NOT(AND(ISNUMBER(FIND("[",_xlfn.FORMULATEXT('#_LoanPayment'!G38))),ISNUMBER(FIND("!",_xlfn.FORMULATEXT('#_LoanPayment'!G38))))),AND(ISNUMBER(FIND("[",_xlfn.FORMULATEXT(LoanPayment!G38))),ISNUMBER(FIND("!",_xlfn.FORMULATEXT(LoanPayment!G38)))),FALSE),"ExternalRefsMsg",IF(ISNUMBER('#_LoanPayment'!G38),IF(ABS('#_LoanPayment'!G38-LoanPayment!G38)&gt;0.00001,TRUE,FALSE),IF('#_LoanPayment'!G38&lt;&gt;LoanPayment!G38,TRUE,FALSE)),IF(ISNUMBER('#_LoanPayment'!G38),IF('#_LoanPayment'!G38&gt;LoanPayment!G38,"TooLow","TooHigh"),"WrongAnswer"),NOT(_xlfn.ISFORMULA('#_LoanPayment'!G38)),"PerfectMsg",IF((LEN(SUBSTITUTE(SUBSTITUTE(SUBSTITUTE(SUBSTITUTE(SUBSTITUTE(SUBSTITUTE(SUBSTITUTE(SUBSTITUTE(SUBSTITUTE(SUBSTITUTE(SUBSTITUTE(SUBSTITUTE(SUBSTITUTE(SUBSTITUTE(SUBSTITUTE(SUBSTITUTE(SUBSTITUTE(SUBSTITUTE(SUBSTITUTE(SUBSTITUTE(SUBSTITUTE(SUBSTITUTE(SUBSTITUTE(IF(_xlfn.ISFORMULA(LoanPayment!G38),_xlfn.FORMULATEXT(LoanPayment!G38),LoanPayment!G38),"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G38),_xlfn.FORMULATEXT(LoanPayment!G38),LoanPayment!G38),"9","#"),"8","#"),"7","#"),"6","#"),"5","#"),"4","#"),"3","#"),"2","#"),"1","#"),"0","#"),"$","")," ",""),",","@"),"&gt;","@"),"&lt;","@"),"=","@"),")","@"),"(","@"),"^","@"),"/","@"),"+","@"),"*","@"),"-","@"),"@#","")))/2&gt;(LEN(SUBSTITUTE(SUBSTITUTE(SUBSTITUTE(SUBSTITUTE(SUBSTITUTE(SUBSTITUTE(SUBSTITUTE(SUBSTITUTE(SUBSTITUTE(SUBSTITUTE(SUBSTITUTE(SUBSTITUTE(SUBSTITUTE(SUBSTITUTE(SUBSTITUTE(SUBSTITUTE(SUBSTITUTE(SUBSTITUTE(SUBSTITUTE(SUBSTITUTE(SUBSTITUTE(SUBSTITUTE(SUBSTITUTE(IF(_xlfn.ISFORMULA('#_LoanPayment'!G38),_xlfn.FORMULATEXT('#_LoanPayment'!G38),'#_LoanPayment'!G38),"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G38),_xlfn.FORMULATEXT('#_LoanPayment'!G38),'#_LoanPayment'!G38),"9","#"),"8","#"),"7","#"),"6","#"),"5","#"),"4","#"),"3","#"),"2","#"),"1","#"),"0","#"),"$","")," ",""),",","@"),"&gt;","@"),"&lt;","@"),"=","@"),")","@"),"(","@"),"^","@"),"/","@"),"+","@"),"*","@"),"-","@"),"@#","")))/2,TRUE,FALSE),"HardCodeMsg",IF(LEN(IF(_xlfn.ISFORMULA(LoanPayment!G38),_xlfn.FORMULATEXT(LoanPayment!G38),LoanPayment!G38))-LEN(SUBSTITUTE(IF(_xlfn.ISFORMULA(LoanPayment!G38),_xlfn.FORMULATEXT(LoanPayment!G38),LoanPayment!G38),"""",""))&gt;LEN(IF(_xlfn.ISFORMULA('#_LoanPayment'!G38),_xlfn.FORMULATEXT('#_LoanPayment'!G38),'#_LoanPayment'!G38))-LEN(SUBSTITUTE(IF(_xlfn.ISFORMULA('#_LoanPayment'!G38),_xlfn.FORMULATEXT('#_LoanPayment'!G38),'#_LoanPayment'!G38),"""","")),TRUE,FALSE),"HardQuoteMsg",IF(LEN(IF(_xlfn.ISFORMULA(LoanPayment!G38),_xlfn.FORMULATEXT(LoanPayment!G38),LoanPayment!G38))-LEN(SUBSTITUTE(IF(_xlfn.ISFORMULA(LoanPayment!G38),_xlfn.FORMULATEXT(LoanPayment!G38),LoanPayment!G38),"$",""))&lt;0.5*(LEN(IF(_xlfn.ISFORMULA('#_LoanPayment'!G38),_xlfn.FORMULATEXT('#_LoanPayment'!G38),'#_LoanPayment'!G38))-LEN(SUBSTITUTE(IF(_xlfn.ISFORMULA('#_LoanPayment'!G38),_xlfn.FORMULATEXT('#_LoanPayment'!G38),'#_LoanPayment'!G38),"$",""))),TRUE,FALSE),"MissingAbsMsg",TRUE,"PerfectMsg")</f>
        <v/>
      </c>
    </row>
    <row r="39" spans="2:7" x14ac:dyDescent="0.15">
      <c r="B39" s="281">
        <v>0</v>
      </c>
      <c r="C39" s="279">
        <v>0</v>
      </c>
      <c r="D39" s="278">
        <v>0</v>
      </c>
      <c r="E39" s="279" t="str">
        <f ca="1">_xlfn.IFS(ISBLANK(LoanPayment!E39),"",IF(NOT(ISNA('#_LoanPayment'!E39)),IF(ISNA(LoanPayment!E39),TRUE,FALSE),FALSE),"StuNAMsg",IF(AND(ISNA('#_LoanPayment'!E39),ISNA(LoanPayment!E39)),TRUE,FALSE),"PerfectMsg",IF(NOT(ISERROR('#_LoanPayment'!E39)),IF(ISERROR(LoanPayment!E39),TRUE,FALSE),FALSE),"StuErrorMsg",IF(TYPE('#_LoanPayment'!E39)&lt;&gt;TYPE(LoanPayment!E39),TRUE,FALSE),"WrongTypeMsg",IF(_xlfn.ISFORMULA('#_LoanPayment'!E39),IF(NOT(_xlfn.ISFORMULA(LoanPayment!E39)),TRUE),FALSE),"MissingFormulaMsg",IF(NOT(AND(ISNUMBER(FIND("[",_xlfn.FORMULATEXT('#_LoanPayment'!E39))),ISNUMBER(FIND("!",_xlfn.FORMULATEXT('#_LoanPayment'!E39))))),AND(ISNUMBER(FIND("[",_xlfn.FORMULATEXT(LoanPayment!E39))),ISNUMBER(FIND("!",_xlfn.FORMULATEXT(LoanPayment!E39)))),FALSE),"ExternalRefsMsg",IF(ISNUMBER('#_LoanPayment'!E39),IF(ABS('#_LoanPayment'!E39-LoanPayment!E39)&gt;0.00001,TRUE,FALSE),IF('#_LoanPayment'!E39&lt;&gt;LoanPayment!E39,TRUE,FALSE)),IF(ISNUMBER('#_LoanPayment'!E39),IF('#_LoanPayment'!E39&gt;LoanPayment!E39,"TooLow","TooHigh"),"WrongAnswer"),NOT(_xlfn.ISFORMULA('#_LoanPayment'!E39)),"PerfectMsg",IF((LEN(SUBSTITUTE(SUBSTITUTE(SUBSTITUTE(SUBSTITUTE(SUBSTITUTE(SUBSTITUTE(SUBSTITUTE(SUBSTITUTE(SUBSTITUTE(SUBSTITUTE(SUBSTITUTE(SUBSTITUTE(SUBSTITUTE(SUBSTITUTE(SUBSTITUTE(SUBSTITUTE(SUBSTITUTE(SUBSTITUTE(SUBSTITUTE(SUBSTITUTE(SUBSTITUTE(SUBSTITUTE(SUBSTITUTE(IF(_xlfn.ISFORMULA(LoanPayment!E39),_xlfn.FORMULATEXT(LoanPayment!E39),LoanPayment!E39),"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E39),_xlfn.FORMULATEXT(LoanPayment!E39),LoanPayment!E39),"9","#"),"8","#"),"7","#"),"6","#"),"5","#"),"4","#"),"3","#"),"2","#"),"1","#"),"0","#"),"$","")," ",""),",","@"),"&gt;","@"),"&lt;","@"),"=","@"),")","@"),"(","@"),"^","@"),"/","@"),"+","@"),"*","@"),"-","@"),"@#","")))/2&gt;(LEN(SUBSTITUTE(SUBSTITUTE(SUBSTITUTE(SUBSTITUTE(SUBSTITUTE(SUBSTITUTE(SUBSTITUTE(SUBSTITUTE(SUBSTITUTE(SUBSTITUTE(SUBSTITUTE(SUBSTITUTE(SUBSTITUTE(SUBSTITUTE(SUBSTITUTE(SUBSTITUTE(SUBSTITUTE(SUBSTITUTE(SUBSTITUTE(SUBSTITUTE(SUBSTITUTE(SUBSTITUTE(SUBSTITUTE(IF(_xlfn.ISFORMULA('#_LoanPayment'!E39),_xlfn.FORMULATEXT('#_LoanPayment'!E39),'#_LoanPayment'!E39),"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E39),_xlfn.FORMULATEXT('#_LoanPayment'!E39),'#_LoanPayment'!E39),"9","#"),"8","#"),"7","#"),"6","#"),"5","#"),"4","#"),"3","#"),"2","#"),"1","#"),"0","#"),"$","")," ",""),",","@"),"&gt;","@"),"&lt;","@"),"=","@"),")","@"),"(","@"),"^","@"),"/","@"),"+","@"),"*","@"),"-","@"),"@#","")))/2,TRUE,FALSE),"HardCodeMsg",IF(LEN(IF(_xlfn.ISFORMULA(LoanPayment!E39),_xlfn.FORMULATEXT(LoanPayment!E39),LoanPayment!E39))-LEN(SUBSTITUTE(IF(_xlfn.ISFORMULA(LoanPayment!E39),_xlfn.FORMULATEXT(LoanPayment!E39),LoanPayment!E39),"""",""))&gt;LEN(IF(_xlfn.ISFORMULA('#_LoanPayment'!E39),_xlfn.FORMULATEXT('#_LoanPayment'!E39),'#_LoanPayment'!E39))-LEN(SUBSTITUTE(IF(_xlfn.ISFORMULA('#_LoanPayment'!E39),_xlfn.FORMULATEXT('#_LoanPayment'!E39),'#_LoanPayment'!E39),"""","")),TRUE,FALSE),"HardQuoteMsg",IF(LEN(IF(_xlfn.ISFORMULA(LoanPayment!E39),_xlfn.FORMULATEXT(LoanPayment!E39),LoanPayment!E39))-LEN(SUBSTITUTE(IF(_xlfn.ISFORMULA(LoanPayment!E39),_xlfn.FORMULATEXT(LoanPayment!E39),LoanPayment!E39),"$",""))&lt;0.5*(LEN(IF(_xlfn.ISFORMULA('#_LoanPayment'!E39),_xlfn.FORMULATEXT('#_LoanPayment'!E39),'#_LoanPayment'!E39))-LEN(SUBSTITUTE(IF(_xlfn.ISFORMULA('#_LoanPayment'!E39),_xlfn.FORMULATEXT('#_LoanPayment'!E39),'#_LoanPayment'!E39),"$",""))),TRUE,FALSE),"MissingAbsMsg",TRUE,"PerfectMsg")</f>
        <v/>
      </c>
      <c r="F39" s="279" t="str">
        <f ca="1">_xlfn.IFS(ISBLANK(LoanPayment!F39),"",IF(NOT(ISNA('#_LoanPayment'!F39)),IF(ISNA(LoanPayment!F39),TRUE,FALSE),FALSE),"StuNAMsg",IF(AND(ISNA('#_LoanPayment'!F39),ISNA(LoanPayment!F39)),TRUE,FALSE),"PerfectMsg",IF(NOT(ISERROR('#_LoanPayment'!F39)),IF(ISERROR(LoanPayment!F39),TRUE,FALSE),FALSE),"StuErrorMsg",IF(TYPE('#_LoanPayment'!F39)&lt;&gt;TYPE(LoanPayment!F39),TRUE,FALSE),"WrongTypeMsg",IF(_xlfn.ISFORMULA('#_LoanPayment'!F39),IF(NOT(_xlfn.ISFORMULA(LoanPayment!F39)),TRUE),FALSE),"MissingFormulaMsg",IF(NOT(AND(ISNUMBER(FIND("[",_xlfn.FORMULATEXT('#_LoanPayment'!F39))),ISNUMBER(FIND("!",_xlfn.FORMULATEXT('#_LoanPayment'!F39))))),AND(ISNUMBER(FIND("[",_xlfn.FORMULATEXT(LoanPayment!F39))),ISNUMBER(FIND("!",_xlfn.FORMULATEXT(LoanPayment!F39)))),FALSE),"ExternalRefsMsg",IF(ISNUMBER('#_LoanPayment'!F39),IF(ABS('#_LoanPayment'!F39-LoanPayment!F39)&gt;0.00001,TRUE,FALSE),IF('#_LoanPayment'!F39&lt;&gt;LoanPayment!F39,TRUE,FALSE)),IF(ISNUMBER('#_LoanPayment'!F39),IF('#_LoanPayment'!F39&gt;LoanPayment!F39,"TooLow","TooHigh"),"WrongAnswer"),NOT(_xlfn.ISFORMULA('#_LoanPayment'!F39)),"PerfectMsg",IF((LEN(SUBSTITUTE(SUBSTITUTE(SUBSTITUTE(SUBSTITUTE(SUBSTITUTE(SUBSTITUTE(SUBSTITUTE(SUBSTITUTE(SUBSTITUTE(SUBSTITUTE(SUBSTITUTE(SUBSTITUTE(SUBSTITUTE(SUBSTITUTE(SUBSTITUTE(SUBSTITUTE(SUBSTITUTE(SUBSTITUTE(SUBSTITUTE(SUBSTITUTE(SUBSTITUTE(SUBSTITUTE(SUBSTITUTE(IF(_xlfn.ISFORMULA(LoanPayment!F39),_xlfn.FORMULATEXT(LoanPayment!F39),LoanPayment!F39),"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F39),_xlfn.FORMULATEXT(LoanPayment!F39),LoanPayment!F39),"9","#"),"8","#"),"7","#"),"6","#"),"5","#"),"4","#"),"3","#"),"2","#"),"1","#"),"0","#"),"$","")," ",""),",","@"),"&gt;","@"),"&lt;","@"),"=","@"),")","@"),"(","@"),"^","@"),"/","@"),"+","@"),"*","@"),"-","@"),"@#","")))/2&gt;(LEN(SUBSTITUTE(SUBSTITUTE(SUBSTITUTE(SUBSTITUTE(SUBSTITUTE(SUBSTITUTE(SUBSTITUTE(SUBSTITUTE(SUBSTITUTE(SUBSTITUTE(SUBSTITUTE(SUBSTITUTE(SUBSTITUTE(SUBSTITUTE(SUBSTITUTE(SUBSTITUTE(SUBSTITUTE(SUBSTITUTE(SUBSTITUTE(SUBSTITUTE(SUBSTITUTE(SUBSTITUTE(SUBSTITUTE(IF(_xlfn.ISFORMULA('#_LoanPayment'!F39),_xlfn.FORMULATEXT('#_LoanPayment'!F39),'#_LoanPayment'!F39),"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F39),_xlfn.FORMULATEXT('#_LoanPayment'!F39),'#_LoanPayment'!F39),"9","#"),"8","#"),"7","#"),"6","#"),"5","#"),"4","#"),"3","#"),"2","#"),"1","#"),"0","#"),"$","")," ",""),",","@"),"&gt;","@"),"&lt;","@"),"=","@"),")","@"),"(","@"),"^","@"),"/","@"),"+","@"),"*","@"),"-","@"),"@#","")))/2,TRUE,FALSE),"HardCodeMsg",IF(LEN(IF(_xlfn.ISFORMULA(LoanPayment!F39),_xlfn.FORMULATEXT(LoanPayment!F39),LoanPayment!F39))-LEN(SUBSTITUTE(IF(_xlfn.ISFORMULA(LoanPayment!F39),_xlfn.FORMULATEXT(LoanPayment!F39),LoanPayment!F39),"""",""))&gt;LEN(IF(_xlfn.ISFORMULA('#_LoanPayment'!F39),_xlfn.FORMULATEXT('#_LoanPayment'!F39),'#_LoanPayment'!F39))-LEN(SUBSTITUTE(IF(_xlfn.ISFORMULA('#_LoanPayment'!F39),_xlfn.FORMULATEXT('#_LoanPayment'!F39),'#_LoanPayment'!F39),"""","")),TRUE,FALSE),"HardQuoteMsg",IF(LEN(IF(_xlfn.ISFORMULA(LoanPayment!F39),_xlfn.FORMULATEXT(LoanPayment!F39),LoanPayment!F39))-LEN(SUBSTITUTE(IF(_xlfn.ISFORMULA(LoanPayment!F39),_xlfn.FORMULATEXT(LoanPayment!F39),LoanPayment!F39),"$",""))&lt;0.5*(LEN(IF(_xlfn.ISFORMULA('#_LoanPayment'!F39),_xlfn.FORMULATEXT('#_LoanPayment'!F39),'#_LoanPayment'!F39))-LEN(SUBSTITUTE(IF(_xlfn.ISFORMULA('#_LoanPayment'!F39),_xlfn.FORMULATEXT('#_LoanPayment'!F39),'#_LoanPayment'!F39),"$",""))),TRUE,FALSE),"MissingAbsMsg",TRUE,"PerfectMsg")</f>
        <v/>
      </c>
      <c r="G39" s="280" t="str">
        <f ca="1">_xlfn.IFS(ISBLANK(LoanPayment!G39),"",IF(NOT(ISNA('#_LoanPayment'!G39)),IF(ISNA(LoanPayment!G39),TRUE,FALSE),FALSE),"StuNAMsg",IF(AND(ISNA('#_LoanPayment'!G39),ISNA(LoanPayment!G39)),TRUE,FALSE),"PerfectMsg",IF(NOT(ISERROR('#_LoanPayment'!G39)),IF(ISERROR(LoanPayment!G39),TRUE,FALSE),FALSE),"StuErrorMsg",IF(TYPE('#_LoanPayment'!G39)&lt;&gt;TYPE(LoanPayment!G39),TRUE,FALSE),"WrongTypeMsg",IF(_xlfn.ISFORMULA('#_LoanPayment'!G39),IF(NOT(_xlfn.ISFORMULA(LoanPayment!G39)),TRUE),FALSE),"MissingFormulaMsg",IF(NOT(AND(ISNUMBER(FIND("[",_xlfn.FORMULATEXT('#_LoanPayment'!G39))),ISNUMBER(FIND("!",_xlfn.FORMULATEXT('#_LoanPayment'!G39))))),AND(ISNUMBER(FIND("[",_xlfn.FORMULATEXT(LoanPayment!G39))),ISNUMBER(FIND("!",_xlfn.FORMULATEXT(LoanPayment!G39)))),FALSE),"ExternalRefsMsg",IF(ISNUMBER('#_LoanPayment'!G39),IF(ABS('#_LoanPayment'!G39-LoanPayment!G39)&gt;0.00001,TRUE,FALSE),IF('#_LoanPayment'!G39&lt;&gt;LoanPayment!G39,TRUE,FALSE)),IF(ISNUMBER('#_LoanPayment'!G39),IF('#_LoanPayment'!G39&gt;LoanPayment!G39,"TooLow","TooHigh"),"WrongAnswer"),NOT(_xlfn.ISFORMULA('#_LoanPayment'!G39)),"PerfectMsg",IF((LEN(SUBSTITUTE(SUBSTITUTE(SUBSTITUTE(SUBSTITUTE(SUBSTITUTE(SUBSTITUTE(SUBSTITUTE(SUBSTITUTE(SUBSTITUTE(SUBSTITUTE(SUBSTITUTE(SUBSTITUTE(SUBSTITUTE(SUBSTITUTE(SUBSTITUTE(SUBSTITUTE(SUBSTITUTE(SUBSTITUTE(SUBSTITUTE(SUBSTITUTE(SUBSTITUTE(SUBSTITUTE(SUBSTITUTE(IF(_xlfn.ISFORMULA(LoanPayment!G39),_xlfn.FORMULATEXT(LoanPayment!G39),LoanPayment!G39),"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G39),_xlfn.FORMULATEXT(LoanPayment!G39),LoanPayment!G39),"9","#"),"8","#"),"7","#"),"6","#"),"5","#"),"4","#"),"3","#"),"2","#"),"1","#"),"0","#"),"$","")," ",""),",","@"),"&gt;","@"),"&lt;","@"),"=","@"),")","@"),"(","@"),"^","@"),"/","@"),"+","@"),"*","@"),"-","@"),"@#","")))/2&gt;(LEN(SUBSTITUTE(SUBSTITUTE(SUBSTITUTE(SUBSTITUTE(SUBSTITUTE(SUBSTITUTE(SUBSTITUTE(SUBSTITUTE(SUBSTITUTE(SUBSTITUTE(SUBSTITUTE(SUBSTITUTE(SUBSTITUTE(SUBSTITUTE(SUBSTITUTE(SUBSTITUTE(SUBSTITUTE(SUBSTITUTE(SUBSTITUTE(SUBSTITUTE(SUBSTITUTE(SUBSTITUTE(SUBSTITUTE(IF(_xlfn.ISFORMULA('#_LoanPayment'!G39),_xlfn.FORMULATEXT('#_LoanPayment'!G39),'#_LoanPayment'!G39),"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G39),_xlfn.FORMULATEXT('#_LoanPayment'!G39),'#_LoanPayment'!G39),"9","#"),"8","#"),"7","#"),"6","#"),"5","#"),"4","#"),"3","#"),"2","#"),"1","#"),"0","#"),"$","")," ",""),",","@"),"&gt;","@"),"&lt;","@"),"=","@"),")","@"),"(","@"),"^","@"),"/","@"),"+","@"),"*","@"),"-","@"),"@#","")))/2,TRUE,FALSE),"HardCodeMsg",IF(LEN(IF(_xlfn.ISFORMULA(LoanPayment!G39),_xlfn.FORMULATEXT(LoanPayment!G39),LoanPayment!G39))-LEN(SUBSTITUTE(IF(_xlfn.ISFORMULA(LoanPayment!G39),_xlfn.FORMULATEXT(LoanPayment!G39),LoanPayment!G39),"""",""))&gt;LEN(IF(_xlfn.ISFORMULA('#_LoanPayment'!G39),_xlfn.FORMULATEXT('#_LoanPayment'!G39),'#_LoanPayment'!G39))-LEN(SUBSTITUTE(IF(_xlfn.ISFORMULA('#_LoanPayment'!G39),_xlfn.FORMULATEXT('#_LoanPayment'!G39),'#_LoanPayment'!G39),"""","")),TRUE,FALSE),"HardQuoteMsg",IF(LEN(IF(_xlfn.ISFORMULA(LoanPayment!G39),_xlfn.FORMULATEXT(LoanPayment!G39),LoanPayment!G39))-LEN(SUBSTITUTE(IF(_xlfn.ISFORMULA(LoanPayment!G39),_xlfn.FORMULATEXT(LoanPayment!G39),LoanPayment!G39),"$",""))&lt;0.5*(LEN(IF(_xlfn.ISFORMULA('#_LoanPayment'!G39),_xlfn.FORMULATEXT('#_LoanPayment'!G39),'#_LoanPayment'!G39))-LEN(SUBSTITUTE(IF(_xlfn.ISFORMULA('#_LoanPayment'!G39),_xlfn.FORMULATEXT('#_LoanPayment'!G39),'#_LoanPayment'!G39),"$",""))),TRUE,FALSE),"MissingAbsMsg",TRUE,"PerfectMsg")</f>
        <v/>
      </c>
    </row>
    <row r="40" spans="2:7" x14ac:dyDescent="0.15">
      <c r="B40" s="281">
        <v>0</v>
      </c>
      <c r="C40" s="279">
        <v>0</v>
      </c>
      <c r="D40" s="278">
        <v>0</v>
      </c>
      <c r="E40" s="279" t="str">
        <f ca="1">_xlfn.IFS(ISBLANK(LoanPayment!E40),"",IF(NOT(ISNA('#_LoanPayment'!E40)),IF(ISNA(LoanPayment!E40),TRUE,FALSE),FALSE),"StuNAMsg",IF(AND(ISNA('#_LoanPayment'!E40),ISNA(LoanPayment!E40)),TRUE,FALSE),"PerfectMsg",IF(NOT(ISERROR('#_LoanPayment'!E40)),IF(ISERROR(LoanPayment!E40),TRUE,FALSE),FALSE),"StuErrorMsg",IF(TYPE('#_LoanPayment'!E40)&lt;&gt;TYPE(LoanPayment!E40),TRUE,FALSE),"WrongTypeMsg",IF(_xlfn.ISFORMULA('#_LoanPayment'!E40),IF(NOT(_xlfn.ISFORMULA(LoanPayment!E40)),TRUE),FALSE),"MissingFormulaMsg",IF(NOT(AND(ISNUMBER(FIND("[",_xlfn.FORMULATEXT('#_LoanPayment'!E40))),ISNUMBER(FIND("!",_xlfn.FORMULATEXT('#_LoanPayment'!E40))))),AND(ISNUMBER(FIND("[",_xlfn.FORMULATEXT(LoanPayment!E40))),ISNUMBER(FIND("!",_xlfn.FORMULATEXT(LoanPayment!E40)))),FALSE),"ExternalRefsMsg",IF(ISNUMBER('#_LoanPayment'!E40),IF(ABS('#_LoanPayment'!E40-LoanPayment!E40)&gt;0.00001,TRUE,FALSE),IF('#_LoanPayment'!E40&lt;&gt;LoanPayment!E40,TRUE,FALSE)),IF(ISNUMBER('#_LoanPayment'!E40),IF('#_LoanPayment'!E40&gt;LoanPayment!E40,"TooLow","TooHigh"),"WrongAnswer"),NOT(_xlfn.ISFORMULA('#_LoanPayment'!E40)),"PerfectMsg",IF((LEN(SUBSTITUTE(SUBSTITUTE(SUBSTITUTE(SUBSTITUTE(SUBSTITUTE(SUBSTITUTE(SUBSTITUTE(SUBSTITUTE(SUBSTITUTE(SUBSTITUTE(SUBSTITUTE(SUBSTITUTE(SUBSTITUTE(SUBSTITUTE(SUBSTITUTE(SUBSTITUTE(SUBSTITUTE(SUBSTITUTE(SUBSTITUTE(SUBSTITUTE(SUBSTITUTE(SUBSTITUTE(SUBSTITUTE(IF(_xlfn.ISFORMULA(LoanPayment!E40),_xlfn.FORMULATEXT(LoanPayment!E40),LoanPayment!E40),"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E40),_xlfn.FORMULATEXT(LoanPayment!E40),LoanPayment!E40),"9","#"),"8","#"),"7","#"),"6","#"),"5","#"),"4","#"),"3","#"),"2","#"),"1","#"),"0","#"),"$","")," ",""),",","@"),"&gt;","@"),"&lt;","@"),"=","@"),")","@"),"(","@"),"^","@"),"/","@"),"+","@"),"*","@"),"-","@"),"@#","")))/2&gt;(LEN(SUBSTITUTE(SUBSTITUTE(SUBSTITUTE(SUBSTITUTE(SUBSTITUTE(SUBSTITUTE(SUBSTITUTE(SUBSTITUTE(SUBSTITUTE(SUBSTITUTE(SUBSTITUTE(SUBSTITUTE(SUBSTITUTE(SUBSTITUTE(SUBSTITUTE(SUBSTITUTE(SUBSTITUTE(SUBSTITUTE(SUBSTITUTE(SUBSTITUTE(SUBSTITUTE(SUBSTITUTE(SUBSTITUTE(IF(_xlfn.ISFORMULA('#_LoanPayment'!E40),_xlfn.FORMULATEXT('#_LoanPayment'!E40),'#_LoanPayment'!E40),"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E40),_xlfn.FORMULATEXT('#_LoanPayment'!E40),'#_LoanPayment'!E40),"9","#"),"8","#"),"7","#"),"6","#"),"5","#"),"4","#"),"3","#"),"2","#"),"1","#"),"0","#"),"$","")," ",""),",","@"),"&gt;","@"),"&lt;","@"),"=","@"),")","@"),"(","@"),"^","@"),"/","@"),"+","@"),"*","@"),"-","@"),"@#","")))/2,TRUE,FALSE),"HardCodeMsg",IF(LEN(IF(_xlfn.ISFORMULA(LoanPayment!E40),_xlfn.FORMULATEXT(LoanPayment!E40),LoanPayment!E40))-LEN(SUBSTITUTE(IF(_xlfn.ISFORMULA(LoanPayment!E40),_xlfn.FORMULATEXT(LoanPayment!E40),LoanPayment!E40),"""",""))&gt;LEN(IF(_xlfn.ISFORMULA('#_LoanPayment'!E40),_xlfn.FORMULATEXT('#_LoanPayment'!E40),'#_LoanPayment'!E40))-LEN(SUBSTITUTE(IF(_xlfn.ISFORMULA('#_LoanPayment'!E40),_xlfn.FORMULATEXT('#_LoanPayment'!E40),'#_LoanPayment'!E40),"""","")),TRUE,FALSE),"HardQuoteMsg",IF(LEN(IF(_xlfn.ISFORMULA(LoanPayment!E40),_xlfn.FORMULATEXT(LoanPayment!E40),LoanPayment!E40))-LEN(SUBSTITUTE(IF(_xlfn.ISFORMULA(LoanPayment!E40),_xlfn.FORMULATEXT(LoanPayment!E40),LoanPayment!E40),"$",""))&lt;0.5*(LEN(IF(_xlfn.ISFORMULA('#_LoanPayment'!E40),_xlfn.FORMULATEXT('#_LoanPayment'!E40),'#_LoanPayment'!E40))-LEN(SUBSTITUTE(IF(_xlfn.ISFORMULA('#_LoanPayment'!E40),_xlfn.FORMULATEXT('#_LoanPayment'!E40),'#_LoanPayment'!E40),"$",""))),TRUE,FALSE),"MissingAbsMsg",TRUE,"PerfectMsg")</f>
        <v/>
      </c>
      <c r="F40" s="279" t="str">
        <f ca="1">_xlfn.IFS(ISBLANK(LoanPayment!F40),"",IF(NOT(ISNA('#_LoanPayment'!F40)),IF(ISNA(LoanPayment!F40),TRUE,FALSE),FALSE),"StuNAMsg",IF(AND(ISNA('#_LoanPayment'!F40),ISNA(LoanPayment!F40)),TRUE,FALSE),"PerfectMsg",IF(NOT(ISERROR('#_LoanPayment'!F40)),IF(ISERROR(LoanPayment!F40),TRUE,FALSE),FALSE),"StuErrorMsg",IF(TYPE('#_LoanPayment'!F40)&lt;&gt;TYPE(LoanPayment!F40),TRUE,FALSE),"WrongTypeMsg",IF(_xlfn.ISFORMULA('#_LoanPayment'!F40),IF(NOT(_xlfn.ISFORMULA(LoanPayment!F40)),TRUE),FALSE),"MissingFormulaMsg",IF(NOT(AND(ISNUMBER(FIND("[",_xlfn.FORMULATEXT('#_LoanPayment'!F40))),ISNUMBER(FIND("!",_xlfn.FORMULATEXT('#_LoanPayment'!F40))))),AND(ISNUMBER(FIND("[",_xlfn.FORMULATEXT(LoanPayment!F40))),ISNUMBER(FIND("!",_xlfn.FORMULATEXT(LoanPayment!F40)))),FALSE),"ExternalRefsMsg",IF(ISNUMBER('#_LoanPayment'!F40),IF(ABS('#_LoanPayment'!F40-LoanPayment!F40)&gt;0.00001,TRUE,FALSE),IF('#_LoanPayment'!F40&lt;&gt;LoanPayment!F40,TRUE,FALSE)),IF(ISNUMBER('#_LoanPayment'!F40),IF('#_LoanPayment'!F40&gt;LoanPayment!F40,"TooLow","TooHigh"),"WrongAnswer"),NOT(_xlfn.ISFORMULA('#_LoanPayment'!F40)),"PerfectMsg",IF((LEN(SUBSTITUTE(SUBSTITUTE(SUBSTITUTE(SUBSTITUTE(SUBSTITUTE(SUBSTITUTE(SUBSTITUTE(SUBSTITUTE(SUBSTITUTE(SUBSTITUTE(SUBSTITUTE(SUBSTITUTE(SUBSTITUTE(SUBSTITUTE(SUBSTITUTE(SUBSTITUTE(SUBSTITUTE(SUBSTITUTE(SUBSTITUTE(SUBSTITUTE(SUBSTITUTE(SUBSTITUTE(SUBSTITUTE(IF(_xlfn.ISFORMULA(LoanPayment!F40),_xlfn.FORMULATEXT(LoanPayment!F40),LoanPayment!F40),"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F40),_xlfn.FORMULATEXT(LoanPayment!F40),LoanPayment!F40),"9","#"),"8","#"),"7","#"),"6","#"),"5","#"),"4","#"),"3","#"),"2","#"),"1","#"),"0","#"),"$","")," ",""),",","@"),"&gt;","@"),"&lt;","@"),"=","@"),")","@"),"(","@"),"^","@"),"/","@"),"+","@"),"*","@"),"-","@"),"@#","")))/2&gt;(LEN(SUBSTITUTE(SUBSTITUTE(SUBSTITUTE(SUBSTITUTE(SUBSTITUTE(SUBSTITUTE(SUBSTITUTE(SUBSTITUTE(SUBSTITUTE(SUBSTITUTE(SUBSTITUTE(SUBSTITUTE(SUBSTITUTE(SUBSTITUTE(SUBSTITUTE(SUBSTITUTE(SUBSTITUTE(SUBSTITUTE(SUBSTITUTE(SUBSTITUTE(SUBSTITUTE(SUBSTITUTE(SUBSTITUTE(IF(_xlfn.ISFORMULA('#_LoanPayment'!F40),_xlfn.FORMULATEXT('#_LoanPayment'!F40),'#_LoanPayment'!F40),"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F40),_xlfn.FORMULATEXT('#_LoanPayment'!F40),'#_LoanPayment'!F40),"9","#"),"8","#"),"7","#"),"6","#"),"5","#"),"4","#"),"3","#"),"2","#"),"1","#"),"0","#"),"$","")," ",""),",","@"),"&gt;","@"),"&lt;","@"),"=","@"),")","@"),"(","@"),"^","@"),"/","@"),"+","@"),"*","@"),"-","@"),"@#","")))/2,TRUE,FALSE),"HardCodeMsg",IF(LEN(IF(_xlfn.ISFORMULA(LoanPayment!F40),_xlfn.FORMULATEXT(LoanPayment!F40),LoanPayment!F40))-LEN(SUBSTITUTE(IF(_xlfn.ISFORMULA(LoanPayment!F40),_xlfn.FORMULATEXT(LoanPayment!F40),LoanPayment!F40),"""",""))&gt;LEN(IF(_xlfn.ISFORMULA('#_LoanPayment'!F40),_xlfn.FORMULATEXT('#_LoanPayment'!F40),'#_LoanPayment'!F40))-LEN(SUBSTITUTE(IF(_xlfn.ISFORMULA('#_LoanPayment'!F40),_xlfn.FORMULATEXT('#_LoanPayment'!F40),'#_LoanPayment'!F40),"""","")),TRUE,FALSE),"HardQuoteMsg",IF(LEN(IF(_xlfn.ISFORMULA(LoanPayment!F40),_xlfn.FORMULATEXT(LoanPayment!F40),LoanPayment!F40))-LEN(SUBSTITUTE(IF(_xlfn.ISFORMULA(LoanPayment!F40),_xlfn.FORMULATEXT(LoanPayment!F40),LoanPayment!F40),"$",""))&lt;0.5*(LEN(IF(_xlfn.ISFORMULA('#_LoanPayment'!F40),_xlfn.FORMULATEXT('#_LoanPayment'!F40),'#_LoanPayment'!F40))-LEN(SUBSTITUTE(IF(_xlfn.ISFORMULA('#_LoanPayment'!F40),_xlfn.FORMULATEXT('#_LoanPayment'!F40),'#_LoanPayment'!F40),"$",""))),TRUE,FALSE),"MissingAbsMsg",TRUE,"PerfectMsg")</f>
        <v/>
      </c>
      <c r="G40" s="280" t="str">
        <f ca="1">_xlfn.IFS(ISBLANK(LoanPayment!G40),"",IF(NOT(ISNA('#_LoanPayment'!G40)),IF(ISNA(LoanPayment!G40),TRUE,FALSE),FALSE),"StuNAMsg",IF(AND(ISNA('#_LoanPayment'!G40),ISNA(LoanPayment!G40)),TRUE,FALSE),"PerfectMsg",IF(NOT(ISERROR('#_LoanPayment'!G40)),IF(ISERROR(LoanPayment!G40),TRUE,FALSE),FALSE),"StuErrorMsg",IF(TYPE('#_LoanPayment'!G40)&lt;&gt;TYPE(LoanPayment!G40),TRUE,FALSE),"WrongTypeMsg",IF(_xlfn.ISFORMULA('#_LoanPayment'!G40),IF(NOT(_xlfn.ISFORMULA(LoanPayment!G40)),TRUE),FALSE),"MissingFormulaMsg",IF(NOT(AND(ISNUMBER(FIND("[",_xlfn.FORMULATEXT('#_LoanPayment'!G40))),ISNUMBER(FIND("!",_xlfn.FORMULATEXT('#_LoanPayment'!G40))))),AND(ISNUMBER(FIND("[",_xlfn.FORMULATEXT(LoanPayment!G40))),ISNUMBER(FIND("!",_xlfn.FORMULATEXT(LoanPayment!G40)))),FALSE),"ExternalRefsMsg",IF(ISNUMBER('#_LoanPayment'!G40),IF(ABS('#_LoanPayment'!G40-LoanPayment!G40)&gt;0.00001,TRUE,FALSE),IF('#_LoanPayment'!G40&lt;&gt;LoanPayment!G40,TRUE,FALSE)),IF(ISNUMBER('#_LoanPayment'!G40),IF('#_LoanPayment'!G40&gt;LoanPayment!G40,"TooLow","TooHigh"),"WrongAnswer"),NOT(_xlfn.ISFORMULA('#_LoanPayment'!G40)),"PerfectMsg",IF((LEN(SUBSTITUTE(SUBSTITUTE(SUBSTITUTE(SUBSTITUTE(SUBSTITUTE(SUBSTITUTE(SUBSTITUTE(SUBSTITUTE(SUBSTITUTE(SUBSTITUTE(SUBSTITUTE(SUBSTITUTE(SUBSTITUTE(SUBSTITUTE(SUBSTITUTE(SUBSTITUTE(SUBSTITUTE(SUBSTITUTE(SUBSTITUTE(SUBSTITUTE(SUBSTITUTE(SUBSTITUTE(SUBSTITUTE(IF(_xlfn.ISFORMULA(LoanPayment!G40),_xlfn.FORMULATEXT(LoanPayment!G40),LoanPayment!G40),"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G40),_xlfn.FORMULATEXT(LoanPayment!G40),LoanPayment!G40),"9","#"),"8","#"),"7","#"),"6","#"),"5","#"),"4","#"),"3","#"),"2","#"),"1","#"),"0","#"),"$","")," ",""),",","@"),"&gt;","@"),"&lt;","@"),"=","@"),")","@"),"(","@"),"^","@"),"/","@"),"+","@"),"*","@"),"-","@"),"@#","")))/2&gt;(LEN(SUBSTITUTE(SUBSTITUTE(SUBSTITUTE(SUBSTITUTE(SUBSTITUTE(SUBSTITUTE(SUBSTITUTE(SUBSTITUTE(SUBSTITUTE(SUBSTITUTE(SUBSTITUTE(SUBSTITUTE(SUBSTITUTE(SUBSTITUTE(SUBSTITUTE(SUBSTITUTE(SUBSTITUTE(SUBSTITUTE(SUBSTITUTE(SUBSTITUTE(SUBSTITUTE(SUBSTITUTE(SUBSTITUTE(IF(_xlfn.ISFORMULA('#_LoanPayment'!G40),_xlfn.FORMULATEXT('#_LoanPayment'!G40),'#_LoanPayment'!G40),"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G40),_xlfn.FORMULATEXT('#_LoanPayment'!G40),'#_LoanPayment'!G40),"9","#"),"8","#"),"7","#"),"6","#"),"5","#"),"4","#"),"3","#"),"2","#"),"1","#"),"0","#"),"$","")," ",""),",","@"),"&gt;","@"),"&lt;","@"),"=","@"),")","@"),"(","@"),"^","@"),"/","@"),"+","@"),"*","@"),"-","@"),"@#","")))/2,TRUE,FALSE),"HardCodeMsg",IF(LEN(IF(_xlfn.ISFORMULA(LoanPayment!G40),_xlfn.FORMULATEXT(LoanPayment!G40),LoanPayment!G40))-LEN(SUBSTITUTE(IF(_xlfn.ISFORMULA(LoanPayment!G40),_xlfn.FORMULATEXT(LoanPayment!G40),LoanPayment!G40),"""",""))&gt;LEN(IF(_xlfn.ISFORMULA('#_LoanPayment'!G40),_xlfn.FORMULATEXT('#_LoanPayment'!G40),'#_LoanPayment'!G40))-LEN(SUBSTITUTE(IF(_xlfn.ISFORMULA('#_LoanPayment'!G40),_xlfn.FORMULATEXT('#_LoanPayment'!G40),'#_LoanPayment'!G40),"""","")),TRUE,FALSE),"HardQuoteMsg",IF(LEN(IF(_xlfn.ISFORMULA(LoanPayment!G40),_xlfn.FORMULATEXT(LoanPayment!G40),LoanPayment!G40))-LEN(SUBSTITUTE(IF(_xlfn.ISFORMULA(LoanPayment!G40),_xlfn.FORMULATEXT(LoanPayment!G40),LoanPayment!G40),"$",""))&lt;0.5*(LEN(IF(_xlfn.ISFORMULA('#_LoanPayment'!G40),_xlfn.FORMULATEXT('#_LoanPayment'!G40),'#_LoanPayment'!G40))-LEN(SUBSTITUTE(IF(_xlfn.ISFORMULA('#_LoanPayment'!G40),_xlfn.FORMULATEXT('#_LoanPayment'!G40),'#_LoanPayment'!G40),"$",""))),TRUE,FALSE),"MissingAbsMsg",TRUE,"PerfectMsg")</f>
        <v/>
      </c>
    </row>
    <row r="41" spans="2:7" x14ac:dyDescent="0.15">
      <c r="B41" s="281">
        <v>0</v>
      </c>
      <c r="C41" s="282">
        <v>0</v>
      </c>
      <c r="D41" s="278">
        <v>0</v>
      </c>
      <c r="E41" s="279" t="str">
        <f ca="1">_xlfn.IFS(ISBLANK(LoanPayment!E41),"",IF(NOT(ISNA('#_LoanPayment'!E41)),IF(ISNA(LoanPayment!E41),TRUE,FALSE),FALSE),"StuNAMsg",IF(AND(ISNA('#_LoanPayment'!E41),ISNA(LoanPayment!E41)),TRUE,FALSE),"PerfectMsg",IF(NOT(ISERROR('#_LoanPayment'!E41)),IF(ISERROR(LoanPayment!E41),TRUE,FALSE),FALSE),"StuErrorMsg",IF(TYPE('#_LoanPayment'!E41)&lt;&gt;TYPE(LoanPayment!E41),TRUE,FALSE),"WrongTypeMsg",IF(_xlfn.ISFORMULA('#_LoanPayment'!E41),IF(NOT(_xlfn.ISFORMULA(LoanPayment!E41)),TRUE),FALSE),"MissingFormulaMsg",IF(NOT(AND(ISNUMBER(FIND("[",_xlfn.FORMULATEXT('#_LoanPayment'!E41))),ISNUMBER(FIND("!",_xlfn.FORMULATEXT('#_LoanPayment'!E41))))),AND(ISNUMBER(FIND("[",_xlfn.FORMULATEXT(LoanPayment!E41))),ISNUMBER(FIND("!",_xlfn.FORMULATEXT(LoanPayment!E41)))),FALSE),"ExternalRefsMsg",IF(ISNUMBER('#_LoanPayment'!E41),IF(ABS('#_LoanPayment'!E41-LoanPayment!E41)&gt;0.00001,TRUE,FALSE),IF('#_LoanPayment'!E41&lt;&gt;LoanPayment!E41,TRUE,FALSE)),IF(ISNUMBER('#_LoanPayment'!E41),IF('#_LoanPayment'!E41&gt;LoanPayment!E41,"TooLow","TooHigh"),"WrongAnswer"),NOT(_xlfn.ISFORMULA('#_LoanPayment'!E41)),"PerfectMsg",IF((LEN(SUBSTITUTE(SUBSTITUTE(SUBSTITUTE(SUBSTITUTE(SUBSTITUTE(SUBSTITUTE(SUBSTITUTE(SUBSTITUTE(SUBSTITUTE(SUBSTITUTE(SUBSTITUTE(SUBSTITUTE(SUBSTITUTE(SUBSTITUTE(SUBSTITUTE(SUBSTITUTE(SUBSTITUTE(SUBSTITUTE(SUBSTITUTE(SUBSTITUTE(SUBSTITUTE(SUBSTITUTE(SUBSTITUTE(IF(_xlfn.ISFORMULA(LoanPayment!E41),_xlfn.FORMULATEXT(LoanPayment!E41),LoanPayment!E41),"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E41),_xlfn.FORMULATEXT(LoanPayment!E41),LoanPayment!E41),"9","#"),"8","#"),"7","#"),"6","#"),"5","#"),"4","#"),"3","#"),"2","#"),"1","#"),"0","#"),"$","")," ",""),",","@"),"&gt;","@"),"&lt;","@"),"=","@"),")","@"),"(","@"),"^","@"),"/","@"),"+","@"),"*","@"),"-","@"),"@#","")))/2&gt;(LEN(SUBSTITUTE(SUBSTITUTE(SUBSTITUTE(SUBSTITUTE(SUBSTITUTE(SUBSTITUTE(SUBSTITUTE(SUBSTITUTE(SUBSTITUTE(SUBSTITUTE(SUBSTITUTE(SUBSTITUTE(SUBSTITUTE(SUBSTITUTE(SUBSTITUTE(SUBSTITUTE(SUBSTITUTE(SUBSTITUTE(SUBSTITUTE(SUBSTITUTE(SUBSTITUTE(SUBSTITUTE(SUBSTITUTE(IF(_xlfn.ISFORMULA('#_LoanPayment'!E41),_xlfn.FORMULATEXT('#_LoanPayment'!E41),'#_LoanPayment'!E41),"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E41),_xlfn.FORMULATEXT('#_LoanPayment'!E41),'#_LoanPayment'!E41),"9","#"),"8","#"),"7","#"),"6","#"),"5","#"),"4","#"),"3","#"),"2","#"),"1","#"),"0","#"),"$","")," ",""),",","@"),"&gt;","@"),"&lt;","@"),"=","@"),")","@"),"(","@"),"^","@"),"/","@"),"+","@"),"*","@"),"-","@"),"@#","")))/2,TRUE,FALSE),"HardCodeMsg",IF(LEN(IF(_xlfn.ISFORMULA(LoanPayment!E41),_xlfn.FORMULATEXT(LoanPayment!E41),LoanPayment!E41))-LEN(SUBSTITUTE(IF(_xlfn.ISFORMULA(LoanPayment!E41),_xlfn.FORMULATEXT(LoanPayment!E41),LoanPayment!E41),"""",""))&gt;LEN(IF(_xlfn.ISFORMULA('#_LoanPayment'!E41),_xlfn.FORMULATEXT('#_LoanPayment'!E41),'#_LoanPayment'!E41))-LEN(SUBSTITUTE(IF(_xlfn.ISFORMULA('#_LoanPayment'!E41),_xlfn.FORMULATEXT('#_LoanPayment'!E41),'#_LoanPayment'!E41),"""","")),TRUE,FALSE),"HardQuoteMsg",IF(LEN(IF(_xlfn.ISFORMULA(LoanPayment!E41),_xlfn.FORMULATEXT(LoanPayment!E41),LoanPayment!E41))-LEN(SUBSTITUTE(IF(_xlfn.ISFORMULA(LoanPayment!E41),_xlfn.FORMULATEXT(LoanPayment!E41),LoanPayment!E41),"$",""))&lt;0.5*(LEN(IF(_xlfn.ISFORMULA('#_LoanPayment'!E41),_xlfn.FORMULATEXT('#_LoanPayment'!E41),'#_LoanPayment'!E41))-LEN(SUBSTITUTE(IF(_xlfn.ISFORMULA('#_LoanPayment'!E41),_xlfn.FORMULATEXT('#_LoanPayment'!E41),'#_LoanPayment'!E41),"$",""))),TRUE,FALSE),"MissingAbsMsg",TRUE,"PerfectMsg")</f>
        <v/>
      </c>
      <c r="F41" s="279" t="str">
        <f ca="1">_xlfn.IFS(ISBLANK(LoanPayment!F41),"",IF(NOT(ISNA('#_LoanPayment'!F41)),IF(ISNA(LoanPayment!F41),TRUE,FALSE),FALSE),"StuNAMsg",IF(AND(ISNA('#_LoanPayment'!F41),ISNA(LoanPayment!F41)),TRUE,FALSE),"PerfectMsg",IF(NOT(ISERROR('#_LoanPayment'!F41)),IF(ISERROR(LoanPayment!F41),TRUE,FALSE),FALSE),"StuErrorMsg",IF(TYPE('#_LoanPayment'!F41)&lt;&gt;TYPE(LoanPayment!F41),TRUE,FALSE),"WrongTypeMsg",IF(_xlfn.ISFORMULA('#_LoanPayment'!F41),IF(NOT(_xlfn.ISFORMULA(LoanPayment!F41)),TRUE),FALSE),"MissingFormulaMsg",IF(NOT(AND(ISNUMBER(FIND("[",_xlfn.FORMULATEXT('#_LoanPayment'!F41))),ISNUMBER(FIND("!",_xlfn.FORMULATEXT('#_LoanPayment'!F41))))),AND(ISNUMBER(FIND("[",_xlfn.FORMULATEXT(LoanPayment!F41))),ISNUMBER(FIND("!",_xlfn.FORMULATEXT(LoanPayment!F41)))),FALSE),"ExternalRefsMsg",IF(ISNUMBER('#_LoanPayment'!F41),IF(ABS('#_LoanPayment'!F41-LoanPayment!F41)&gt;0.00001,TRUE,FALSE),IF('#_LoanPayment'!F41&lt;&gt;LoanPayment!F41,TRUE,FALSE)),IF(ISNUMBER('#_LoanPayment'!F41),IF('#_LoanPayment'!F41&gt;LoanPayment!F41,"TooLow","TooHigh"),"WrongAnswer"),NOT(_xlfn.ISFORMULA('#_LoanPayment'!F41)),"PerfectMsg",IF((LEN(SUBSTITUTE(SUBSTITUTE(SUBSTITUTE(SUBSTITUTE(SUBSTITUTE(SUBSTITUTE(SUBSTITUTE(SUBSTITUTE(SUBSTITUTE(SUBSTITUTE(SUBSTITUTE(SUBSTITUTE(SUBSTITUTE(SUBSTITUTE(SUBSTITUTE(SUBSTITUTE(SUBSTITUTE(SUBSTITUTE(SUBSTITUTE(SUBSTITUTE(SUBSTITUTE(SUBSTITUTE(SUBSTITUTE(IF(_xlfn.ISFORMULA(LoanPayment!F41),_xlfn.FORMULATEXT(LoanPayment!F41),LoanPayment!F41),"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F41),_xlfn.FORMULATEXT(LoanPayment!F41),LoanPayment!F41),"9","#"),"8","#"),"7","#"),"6","#"),"5","#"),"4","#"),"3","#"),"2","#"),"1","#"),"0","#"),"$","")," ",""),",","@"),"&gt;","@"),"&lt;","@"),"=","@"),")","@"),"(","@"),"^","@"),"/","@"),"+","@"),"*","@"),"-","@"),"@#","")))/2&gt;(LEN(SUBSTITUTE(SUBSTITUTE(SUBSTITUTE(SUBSTITUTE(SUBSTITUTE(SUBSTITUTE(SUBSTITUTE(SUBSTITUTE(SUBSTITUTE(SUBSTITUTE(SUBSTITUTE(SUBSTITUTE(SUBSTITUTE(SUBSTITUTE(SUBSTITUTE(SUBSTITUTE(SUBSTITUTE(SUBSTITUTE(SUBSTITUTE(SUBSTITUTE(SUBSTITUTE(SUBSTITUTE(SUBSTITUTE(IF(_xlfn.ISFORMULA('#_LoanPayment'!F41),_xlfn.FORMULATEXT('#_LoanPayment'!F41),'#_LoanPayment'!F41),"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F41),_xlfn.FORMULATEXT('#_LoanPayment'!F41),'#_LoanPayment'!F41),"9","#"),"8","#"),"7","#"),"6","#"),"5","#"),"4","#"),"3","#"),"2","#"),"1","#"),"0","#"),"$","")," ",""),",","@"),"&gt;","@"),"&lt;","@"),"=","@"),")","@"),"(","@"),"^","@"),"/","@"),"+","@"),"*","@"),"-","@"),"@#","")))/2,TRUE,FALSE),"HardCodeMsg",IF(LEN(IF(_xlfn.ISFORMULA(LoanPayment!F41),_xlfn.FORMULATEXT(LoanPayment!F41),LoanPayment!F41))-LEN(SUBSTITUTE(IF(_xlfn.ISFORMULA(LoanPayment!F41),_xlfn.FORMULATEXT(LoanPayment!F41),LoanPayment!F41),"""",""))&gt;LEN(IF(_xlfn.ISFORMULA('#_LoanPayment'!F41),_xlfn.FORMULATEXT('#_LoanPayment'!F41),'#_LoanPayment'!F41))-LEN(SUBSTITUTE(IF(_xlfn.ISFORMULA('#_LoanPayment'!F41),_xlfn.FORMULATEXT('#_LoanPayment'!F41),'#_LoanPayment'!F41),"""","")),TRUE,FALSE),"HardQuoteMsg",IF(LEN(IF(_xlfn.ISFORMULA(LoanPayment!F41),_xlfn.FORMULATEXT(LoanPayment!F41),LoanPayment!F41))-LEN(SUBSTITUTE(IF(_xlfn.ISFORMULA(LoanPayment!F41),_xlfn.FORMULATEXT(LoanPayment!F41),LoanPayment!F41),"$",""))&lt;0.5*(LEN(IF(_xlfn.ISFORMULA('#_LoanPayment'!F41),_xlfn.FORMULATEXT('#_LoanPayment'!F41),'#_LoanPayment'!F41))-LEN(SUBSTITUTE(IF(_xlfn.ISFORMULA('#_LoanPayment'!F41),_xlfn.FORMULATEXT('#_LoanPayment'!F41),'#_LoanPayment'!F41),"$",""))),TRUE,FALSE),"MissingAbsMsg",TRUE,"PerfectMsg")</f>
        <v/>
      </c>
      <c r="G41" s="280" t="str">
        <f ca="1">_xlfn.IFS(ISBLANK(LoanPayment!G41),"",IF(NOT(ISNA('#_LoanPayment'!G41)),IF(ISNA(LoanPayment!G41),TRUE,FALSE),FALSE),"StuNAMsg",IF(AND(ISNA('#_LoanPayment'!G41),ISNA(LoanPayment!G41)),TRUE,FALSE),"PerfectMsg",IF(NOT(ISERROR('#_LoanPayment'!G41)),IF(ISERROR(LoanPayment!G41),TRUE,FALSE),FALSE),"StuErrorMsg",IF(TYPE('#_LoanPayment'!G41)&lt;&gt;TYPE(LoanPayment!G41),TRUE,FALSE),"WrongTypeMsg",IF(_xlfn.ISFORMULA('#_LoanPayment'!G41),IF(NOT(_xlfn.ISFORMULA(LoanPayment!G41)),TRUE),FALSE),"MissingFormulaMsg",IF(NOT(AND(ISNUMBER(FIND("[",_xlfn.FORMULATEXT('#_LoanPayment'!G41))),ISNUMBER(FIND("!",_xlfn.FORMULATEXT('#_LoanPayment'!G41))))),AND(ISNUMBER(FIND("[",_xlfn.FORMULATEXT(LoanPayment!G41))),ISNUMBER(FIND("!",_xlfn.FORMULATEXT(LoanPayment!G41)))),FALSE),"ExternalRefsMsg",IF(ISNUMBER('#_LoanPayment'!G41),IF(ABS('#_LoanPayment'!G41-LoanPayment!G41)&gt;0.00001,TRUE,FALSE),IF('#_LoanPayment'!G41&lt;&gt;LoanPayment!G41,TRUE,FALSE)),IF(ISNUMBER('#_LoanPayment'!G41),IF('#_LoanPayment'!G41&gt;LoanPayment!G41,"TooLow","TooHigh"),"WrongAnswer"),NOT(_xlfn.ISFORMULA('#_LoanPayment'!G41)),"PerfectMsg",IF((LEN(SUBSTITUTE(SUBSTITUTE(SUBSTITUTE(SUBSTITUTE(SUBSTITUTE(SUBSTITUTE(SUBSTITUTE(SUBSTITUTE(SUBSTITUTE(SUBSTITUTE(SUBSTITUTE(SUBSTITUTE(SUBSTITUTE(SUBSTITUTE(SUBSTITUTE(SUBSTITUTE(SUBSTITUTE(SUBSTITUTE(SUBSTITUTE(SUBSTITUTE(SUBSTITUTE(SUBSTITUTE(SUBSTITUTE(IF(_xlfn.ISFORMULA(LoanPayment!G41),_xlfn.FORMULATEXT(LoanPayment!G41),LoanPayment!G41),"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G41),_xlfn.FORMULATEXT(LoanPayment!G41),LoanPayment!G41),"9","#"),"8","#"),"7","#"),"6","#"),"5","#"),"4","#"),"3","#"),"2","#"),"1","#"),"0","#"),"$","")," ",""),",","@"),"&gt;","@"),"&lt;","@"),"=","@"),")","@"),"(","@"),"^","@"),"/","@"),"+","@"),"*","@"),"-","@"),"@#","")))/2&gt;(LEN(SUBSTITUTE(SUBSTITUTE(SUBSTITUTE(SUBSTITUTE(SUBSTITUTE(SUBSTITUTE(SUBSTITUTE(SUBSTITUTE(SUBSTITUTE(SUBSTITUTE(SUBSTITUTE(SUBSTITUTE(SUBSTITUTE(SUBSTITUTE(SUBSTITUTE(SUBSTITUTE(SUBSTITUTE(SUBSTITUTE(SUBSTITUTE(SUBSTITUTE(SUBSTITUTE(SUBSTITUTE(SUBSTITUTE(IF(_xlfn.ISFORMULA('#_LoanPayment'!G41),_xlfn.FORMULATEXT('#_LoanPayment'!G41),'#_LoanPayment'!G41),"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G41),_xlfn.FORMULATEXT('#_LoanPayment'!G41),'#_LoanPayment'!G41),"9","#"),"8","#"),"7","#"),"6","#"),"5","#"),"4","#"),"3","#"),"2","#"),"1","#"),"0","#"),"$","")," ",""),",","@"),"&gt;","@"),"&lt;","@"),"=","@"),")","@"),"(","@"),"^","@"),"/","@"),"+","@"),"*","@"),"-","@"),"@#","")))/2,TRUE,FALSE),"HardCodeMsg",IF(LEN(IF(_xlfn.ISFORMULA(LoanPayment!G41),_xlfn.FORMULATEXT(LoanPayment!G41),LoanPayment!G41))-LEN(SUBSTITUTE(IF(_xlfn.ISFORMULA(LoanPayment!G41),_xlfn.FORMULATEXT(LoanPayment!G41),LoanPayment!G41),"""",""))&gt;LEN(IF(_xlfn.ISFORMULA('#_LoanPayment'!G41),_xlfn.FORMULATEXT('#_LoanPayment'!G41),'#_LoanPayment'!G41))-LEN(SUBSTITUTE(IF(_xlfn.ISFORMULA('#_LoanPayment'!G41),_xlfn.FORMULATEXT('#_LoanPayment'!G41),'#_LoanPayment'!G41),"""","")),TRUE,FALSE),"HardQuoteMsg",IF(LEN(IF(_xlfn.ISFORMULA(LoanPayment!G41),_xlfn.FORMULATEXT(LoanPayment!G41),LoanPayment!G41))-LEN(SUBSTITUTE(IF(_xlfn.ISFORMULA(LoanPayment!G41),_xlfn.FORMULATEXT(LoanPayment!G41),LoanPayment!G41),"$",""))&lt;0.5*(LEN(IF(_xlfn.ISFORMULA('#_LoanPayment'!G41),_xlfn.FORMULATEXT('#_LoanPayment'!G41),'#_LoanPayment'!G41))-LEN(SUBSTITUTE(IF(_xlfn.ISFORMULA('#_LoanPayment'!G41),_xlfn.FORMULATEXT('#_LoanPayment'!G41),'#_LoanPayment'!G41),"$",""))),TRUE,FALSE),"MissingAbsMsg",TRUE,"PerfectMsg")</f>
        <v/>
      </c>
    </row>
    <row r="42" spans="2:7" x14ac:dyDescent="0.15">
      <c r="B42" s="281">
        <v>0</v>
      </c>
      <c r="C42" s="282">
        <v>0</v>
      </c>
      <c r="D42" s="278">
        <v>0</v>
      </c>
      <c r="E42" s="279" t="str">
        <f ca="1">_xlfn.IFS(ISBLANK(LoanPayment!E42),"",IF(NOT(ISNA('#_LoanPayment'!E42)),IF(ISNA(LoanPayment!E42),TRUE,FALSE),FALSE),"StuNAMsg",IF(AND(ISNA('#_LoanPayment'!E42),ISNA(LoanPayment!E42)),TRUE,FALSE),"PerfectMsg",IF(NOT(ISERROR('#_LoanPayment'!E42)),IF(ISERROR(LoanPayment!E42),TRUE,FALSE),FALSE),"StuErrorMsg",IF(TYPE('#_LoanPayment'!E42)&lt;&gt;TYPE(LoanPayment!E42),TRUE,FALSE),"WrongTypeMsg",IF(_xlfn.ISFORMULA('#_LoanPayment'!E42),IF(NOT(_xlfn.ISFORMULA(LoanPayment!E42)),TRUE),FALSE),"MissingFormulaMsg",IF(NOT(AND(ISNUMBER(FIND("[",_xlfn.FORMULATEXT('#_LoanPayment'!E42))),ISNUMBER(FIND("!",_xlfn.FORMULATEXT('#_LoanPayment'!E42))))),AND(ISNUMBER(FIND("[",_xlfn.FORMULATEXT(LoanPayment!E42))),ISNUMBER(FIND("!",_xlfn.FORMULATEXT(LoanPayment!E42)))),FALSE),"ExternalRefsMsg",IF(ISNUMBER('#_LoanPayment'!E42),IF(ABS('#_LoanPayment'!E42-LoanPayment!E42)&gt;0.00001,TRUE,FALSE),IF('#_LoanPayment'!E42&lt;&gt;LoanPayment!E42,TRUE,FALSE)),IF(ISNUMBER('#_LoanPayment'!E42),IF('#_LoanPayment'!E42&gt;LoanPayment!E42,"TooLow","TooHigh"),"WrongAnswer"),NOT(_xlfn.ISFORMULA('#_LoanPayment'!E42)),"PerfectMsg",IF((LEN(SUBSTITUTE(SUBSTITUTE(SUBSTITUTE(SUBSTITUTE(SUBSTITUTE(SUBSTITUTE(SUBSTITUTE(SUBSTITUTE(SUBSTITUTE(SUBSTITUTE(SUBSTITUTE(SUBSTITUTE(SUBSTITUTE(SUBSTITUTE(SUBSTITUTE(SUBSTITUTE(SUBSTITUTE(SUBSTITUTE(SUBSTITUTE(SUBSTITUTE(SUBSTITUTE(SUBSTITUTE(SUBSTITUTE(IF(_xlfn.ISFORMULA(LoanPayment!E42),_xlfn.FORMULATEXT(LoanPayment!E42),LoanPayment!E42),"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E42),_xlfn.FORMULATEXT(LoanPayment!E42),LoanPayment!E42),"9","#"),"8","#"),"7","#"),"6","#"),"5","#"),"4","#"),"3","#"),"2","#"),"1","#"),"0","#"),"$","")," ",""),",","@"),"&gt;","@"),"&lt;","@"),"=","@"),")","@"),"(","@"),"^","@"),"/","@"),"+","@"),"*","@"),"-","@"),"@#","")))/2&gt;(LEN(SUBSTITUTE(SUBSTITUTE(SUBSTITUTE(SUBSTITUTE(SUBSTITUTE(SUBSTITUTE(SUBSTITUTE(SUBSTITUTE(SUBSTITUTE(SUBSTITUTE(SUBSTITUTE(SUBSTITUTE(SUBSTITUTE(SUBSTITUTE(SUBSTITUTE(SUBSTITUTE(SUBSTITUTE(SUBSTITUTE(SUBSTITUTE(SUBSTITUTE(SUBSTITUTE(SUBSTITUTE(SUBSTITUTE(IF(_xlfn.ISFORMULA('#_LoanPayment'!E42),_xlfn.FORMULATEXT('#_LoanPayment'!E42),'#_LoanPayment'!E42),"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E42),_xlfn.FORMULATEXT('#_LoanPayment'!E42),'#_LoanPayment'!E42),"9","#"),"8","#"),"7","#"),"6","#"),"5","#"),"4","#"),"3","#"),"2","#"),"1","#"),"0","#"),"$","")," ",""),",","@"),"&gt;","@"),"&lt;","@"),"=","@"),")","@"),"(","@"),"^","@"),"/","@"),"+","@"),"*","@"),"-","@"),"@#","")))/2,TRUE,FALSE),"HardCodeMsg",IF(LEN(IF(_xlfn.ISFORMULA(LoanPayment!E42),_xlfn.FORMULATEXT(LoanPayment!E42),LoanPayment!E42))-LEN(SUBSTITUTE(IF(_xlfn.ISFORMULA(LoanPayment!E42),_xlfn.FORMULATEXT(LoanPayment!E42),LoanPayment!E42),"""",""))&gt;LEN(IF(_xlfn.ISFORMULA('#_LoanPayment'!E42),_xlfn.FORMULATEXT('#_LoanPayment'!E42),'#_LoanPayment'!E42))-LEN(SUBSTITUTE(IF(_xlfn.ISFORMULA('#_LoanPayment'!E42),_xlfn.FORMULATEXT('#_LoanPayment'!E42),'#_LoanPayment'!E42),"""","")),TRUE,FALSE),"HardQuoteMsg",IF(LEN(IF(_xlfn.ISFORMULA(LoanPayment!E42),_xlfn.FORMULATEXT(LoanPayment!E42),LoanPayment!E42))-LEN(SUBSTITUTE(IF(_xlfn.ISFORMULA(LoanPayment!E42),_xlfn.FORMULATEXT(LoanPayment!E42),LoanPayment!E42),"$",""))&lt;0.5*(LEN(IF(_xlfn.ISFORMULA('#_LoanPayment'!E42),_xlfn.FORMULATEXT('#_LoanPayment'!E42),'#_LoanPayment'!E42))-LEN(SUBSTITUTE(IF(_xlfn.ISFORMULA('#_LoanPayment'!E42),_xlfn.FORMULATEXT('#_LoanPayment'!E42),'#_LoanPayment'!E42),"$",""))),TRUE,FALSE),"MissingAbsMsg",TRUE,"PerfectMsg")</f>
        <v/>
      </c>
      <c r="F42" s="279" t="str">
        <f ca="1">_xlfn.IFS(ISBLANK(LoanPayment!F42),"",IF(NOT(ISNA('#_LoanPayment'!F42)),IF(ISNA(LoanPayment!F42),TRUE,FALSE),FALSE),"StuNAMsg",IF(AND(ISNA('#_LoanPayment'!F42),ISNA(LoanPayment!F42)),TRUE,FALSE),"PerfectMsg",IF(NOT(ISERROR('#_LoanPayment'!F42)),IF(ISERROR(LoanPayment!F42),TRUE,FALSE),FALSE),"StuErrorMsg",IF(TYPE('#_LoanPayment'!F42)&lt;&gt;TYPE(LoanPayment!F42),TRUE,FALSE),"WrongTypeMsg",IF(_xlfn.ISFORMULA('#_LoanPayment'!F42),IF(NOT(_xlfn.ISFORMULA(LoanPayment!F42)),TRUE),FALSE),"MissingFormulaMsg",IF(NOT(AND(ISNUMBER(FIND("[",_xlfn.FORMULATEXT('#_LoanPayment'!F42))),ISNUMBER(FIND("!",_xlfn.FORMULATEXT('#_LoanPayment'!F42))))),AND(ISNUMBER(FIND("[",_xlfn.FORMULATEXT(LoanPayment!F42))),ISNUMBER(FIND("!",_xlfn.FORMULATEXT(LoanPayment!F42)))),FALSE),"ExternalRefsMsg",IF(ISNUMBER('#_LoanPayment'!F42),IF(ABS('#_LoanPayment'!F42-LoanPayment!F42)&gt;0.00001,TRUE,FALSE),IF('#_LoanPayment'!F42&lt;&gt;LoanPayment!F42,TRUE,FALSE)),IF(ISNUMBER('#_LoanPayment'!F42),IF('#_LoanPayment'!F42&gt;LoanPayment!F42,"TooLow","TooHigh"),"WrongAnswer"),NOT(_xlfn.ISFORMULA('#_LoanPayment'!F42)),"PerfectMsg",IF((LEN(SUBSTITUTE(SUBSTITUTE(SUBSTITUTE(SUBSTITUTE(SUBSTITUTE(SUBSTITUTE(SUBSTITUTE(SUBSTITUTE(SUBSTITUTE(SUBSTITUTE(SUBSTITUTE(SUBSTITUTE(SUBSTITUTE(SUBSTITUTE(SUBSTITUTE(SUBSTITUTE(SUBSTITUTE(SUBSTITUTE(SUBSTITUTE(SUBSTITUTE(SUBSTITUTE(SUBSTITUTE(SUBSTITUTE(IF(_xlfn.ISFORMULA(LoanPayment!F42),_xlfn.FORMULATEXT(LoanPayment!F42),LoanPayment!F42),"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F42),_xlfn.FORMULATEXT(LoanPayment!F42),LoanPayment!F42),"9","#"),"8","#"),"7","#"),"6","#"),"5","#"),"4","#"),"3","#"),"2","#"),"1","#"),"0","#"),"$","")," ",""),",","@"),"&gt;","@"),"&lt;","@"),"=","@"),")","@"),"(","@"),"^","@"),"/","@"),"+","@"),"*","@"),"-","@"),"@#","")))/2&gt;(LEN(SUBSTITUTE(SUBSTITUTE(SUBSTITUTE(SUBSTITUTE(SUBSTITUTE(SUBSTITUTE(SUBSTITUTE(SUBSTITUTE(SUBSTITUTE(SUBSTITUTE(SUBSTITUTE(SUBSTITUTE(SUBSTITUTE(SUBSTITUTE(SUBSTITUTE(SUBSTITUTE(SUBSTITUTE(SUBSTITUTE(SUBSTITUTE(SUBSTITUTE(SUBSTITUTE(SUBSTITUTE(SUBSTITUTE(IF(_xlfn.ISFORMULA('#_LoanPayment'!F42),_xlfn.FORMULATEXT('#_LoanPayment'!F42),'#_LoanPayment'!F42),"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F42),_xlfn.FORMULATEXT('#_LoanPayment'!F42),'#_LoanPayment'!F42),"9","#"),"8","#"),"7","#"),"6","#"),"5","#"),"4","#"),"3","#"),"2","#"),"1","#"),"0","#"),"$","")," ",""),",","@"),"&gt;","@"),"&lt;","@"),"=","@"),")","@"),"(","@"),"^","@"),"/","@"),"+","@"),"*","@"),"-","@"),"@#","")))/2,TRUE,FALSE),"HardCodeMsg",IF(LEN(IF(_xlfn.ISFORMULA(LoanPayment!F42),_xlfn.FORMULATEXT(LoanPayment!F42),LoanPayment!F42))-LEN(SUBSTITUTE(IF(_xlfn.ISFORMULA(LoanPayment!F42),_xlfn.FORMULATEXT(LoanPayment!F42),LoanPayment!F42),"""",""))&gt;LEN(IF(_xlfn.ISFORMULA('#_LoanPayment'!F42),_xlfn.FORMULATEXT('#_LoanPayment'!F42),'#_LoanPayment'!F42))-LEN(SUBSTITUTE(IF(_xlfn.ISFORMULA('#_LoanPayment'!F42),_xlfn.FORMULATEXT('#_LoanPayment'!F42),'#_LoanPayment'!F42),"""","")),TRUE,FALSE),"HardQuoteMsg",IF(LEN(IF(_xlfn.ISFORMULA(LoanPayment!F42),_xlfn.FORMULATEXT(LoanPayment!F42),LoanPayment!F42))-LEN(SUBSTITUTE(IF(_xlfn.ISFORMULA(LoanPayment!F42),_xlfn.FORMULATEXT(LoanPayment!F42),LoanPayment!F42),"$",""))&lt;0.5*(LEN(IF(_xlfn.ISFORMULA('#_LoanPayment'!F42),_xlfn.FORMULATEXT('#_LoanPayment'!F42),'#_LoanPayment'!F42))-LEN(SUBSTITUTE(IF(_xlfn.ISFORMULA('#_LoanPayment'!F42),_xlfn.FORMULATEXT('#_LoanPayment'!F42),'#_LoanPayment'!F42),"$",""))),TRUE,FALSE),"MissingAbsMsg",TRUE,"PerfectMsg")</f>
        <v/>
      </c>
      <c r="G42" s="280" t="str">
        <f ca="1">_xlfn.IFS(ISBLANK(LoanPayment!G42),"",IF(NOT(ISNA('#_LoanPayment'!G42)),IF(ISNA(LoanPayment!G42),TRUE,FALSE),FALSE),"StuNAMsg",IF(AND(ISNA('#_LoanPayment'!G42),ISNA(LoanPayment!G42)),TRUE,FALSE),"PerfectMsg",IF(NOT(ISERROR('#_LoanPayment'!G42)),IF(ISERROR(LoanPayment!G42),TRUE,FALSE),FALSE),"StuErrorMsg",IF(TYPE('#_LoanPayment'!G42)&lt;&gt;TYPE(LoanPayment!G42),TRUE,FALSE),"WrongTypeMsg",IF(_xlfn.ISFORMULA('#_LoanPayment'!G42),IF(NOT(_xlfn.ISFORMULA(LoanPayment!G42)),TRUE),FALSE),"MissingFormulaMsg",IF(NOT(AND(ISNUMBER(FIND("[",_xlfn.FORMULATEXT('#_LoanPayment'!G42))),ISNUMBER(FIND("!",_xlfn.FORMULATEXT('#_LoanPayment'!G42))))),AND(ISNUMBER(FIND("[",_xlfn.FORMULATEXT(LoanPayment!G42))),ISNUMBER(FIND("!",_xlfn.FORMULATEXT(LoanPayment!G42)))),FALSE),"ExternalRefsMsg",IF(ISNUMBER('#_LoanPayment'!G42),IF(ABS('#_LoanPayment'!G42-LoanPayment!G42)&gt;0.00001,TRUE,FALSE),IF('#_LoanPayment'!G42&lt;&gt;LoanPayment!G42,TRUE,FALSE)),IF(ISNUMBER('#_LoanPayment'!G42),IF('#_LoanPayment'!G42&gt;LoanPayment!G42,"TooLow","TooHigh"),"WrongAnswer"),NOT(_xlfn.ISFORMULA('#_LoanPayment'!G42)),"PerfectMsg",IF((LEN(SUBSTITUTE(SUBSTITUTE(SUBSTITUTE(SUBSTITUTE(SUBSTITUTE(SUBSTITUTE(SUBSTITUTE(SUBSTITUTE(SUBSTITUTE(SUBSTITUTE(SUBSTITUTE(SUBSTITUTE(SUBSTITUTE(SUBSTITUTE(SUBSTITUTE(SUBSTITUTE(SUBSTITUTE(SUBSTITUTE(SUBSTITUTE(SUBSTITUTE(SUBSTITUTE(SUBSTITUTE(SUBSTITUTE(IF(_xlfn.ISFORMULA(LoanPayment!G42),_xlfn.FORMULATEXT(LoanPayment!G42),LoanPayment!G42),"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G42),_xlfn.FORMULATEXT(LoanPayment!G42),LoanPayment!G42),"9","#"),"8","#"),"7","#"),"6","#"),"5","#"),"4","#"),"3","#"),"2","#"),"1","#"),"0","#"),"$","")," ",""),",","@"),"&gt;","@"),"&lt;","@"),"=","@"),")","@"),"(","@"),"^","@"),"/","@"),"+","@"),"*","@"),"-","@"),"@#","")))/2&gt;(LEN(SUBSTITUTE(SUBSTITUTE(SUBSTITUTE(SUBSTITUTE(SUBSTITUTE(SUBSTITUTE(SUBSTITUTE(SUBSTITUTE(SUBSTITUTE(SUBSTITUTE(SUBSTITUTE(SUBSTITUTE(SUBSTITUTE(SUBSTITUTE(SUBSTITUTE(SUBSTITUTE(SUBSTITUTE(SUBSTITUTE(SUBSTITUTE(SUBSTITUTE(SUBSTITUTE(SUBSTITUTE(SUBSTITUTE(IF(_xlfn.ISFORMULA('#_LoanPayment'!G42),_xlfn.FORMULATEXT('#_LoanPayment'!G42),'#_LoanPayment'!G42),"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G42),_xlfn.FORMULATEXT('#_LoanPayment'!G42),'#_LoanPayment'!G42),"9","#"),"8","#"),"7","#"),"6","#"),"5","#"),"4","#"),"3","#"),"2","#"),"1","#"),"0","#"),"$","")," ",""),",","@"),"&gt;","@"),"&lt;","@"),"=","@"),")","@"),"(","@"),"^","@"),"/","@"),"+","@"),"*","@"),"-","@"),"@#","")))/2,TRUE,FALSE),"HardCodeMsg",IF(LEN(IF(_xlfn.ISFORMULA(LoanPayment!G42),_xlfn.FORMULATEXT(LoanPayment!G42),LoanPayment!G42))-LEN(SUBSTITUTE(IF(_xlfn.ISFORMULA(LoanPayment!G42),_xlfn.FORMULATEXT(LoanPayment!G42),LoanPayment!G42),"""",""))&gt;LEN(IF(_xlfn.ISFORMULA('#_LoanPayment'!G42),_xlfn.FORMULATEXT('#_LoanPayment'!G42),'#_LoanPayment'!G42))-LEN(SUBSTITUTE(IF(_xlfn.ISFORMULA('#_LoanPayment'!G42),_xlfn.FORMULATEXT('#_LoanPayment'!G42),'#_LoanPayment'!G42),"""","")),TRUE,FALSE),"HardQuoteMsg",IF(LEN(IF(_xlfn.ISFORMULA(LoanPayment!G42),_xlfn.FORMULATEXT(LoanPayment!G42),LoanPayment!G42))-LEN(SUBSTITUTE(IF(_xlfn.ISFORMULA(LoanPayment!G42),_xlfn.FORMULATEXT(LoanPayment!G42),LoanPayment!G42),"$",""))&lt;0.5*(LEN(IF(_xlfn.ISFORMULA('#_LoanPayment'!G42),_xlfn.FORMULATEXT('#_LoanPayment'!G42),'#_LoanPayment'!G42))-LEN(SUBSTITUTE(IF(_xlfn.ISFORMULA('#_LoanPayment'!G42),_xlfn.FORMULATEXT('#_LoanPayment'!G42),'#_LoanPayment'!G42),"$",""))),TRUE,FALSE),"MissingAbsMsg",TRUE,"PerfectMsg")</f>
        <v/>
      </c>
    </row>
    <row r="43" spans="2:7" x14ac:dyDescent="0.15">
      <c r="B43" s="281">
        <v>0</v>
      </c>
      <c r="C43" s="282">
        <v>0</v>
      </c>
      <c r="D43" s="278">
        <v>0</v>
      </c>
      <c r="E43" s="279" t="str">
        <f ca="1">_xlfn.IFS(ISBLANK(LoanPayment!E43),"",IF(NOT(ISNA('#_LoanPayment'!E43)),IF(ISNA(LoanPayment!E43),TRUE,FALSE),FALSE),"StuNAMsg",IF(AND(ISNA('#_LoanPayment'!E43),ISNA(LoanPayment!E43)),TRUE,FALSE),"PerfectMsg",IF(NOT(ISERROR('#_LoanPayment'!E43)),IF(ISERROR(LoanPayment!E43),TRUE,FALSE),FALSE),"StuErrorMsg",IF(TYPE('#_LoanPayment'!E43)&lt;&gt;TYPE(LoanPayment!E43),TRUE,FALSE),"WrongTypeMsg",IF(_xlfn.ISFORMULA('#_LoanPayment'!E43),IF(NOT(_xlfn.ISFORMULA(LoanPayment!E43)),TRUE),FALSE),"MissingFormulaMsg",IF(NOT(AND(ISNUMBER(FIND("[",_xlfn.FORMULATEXT('#_LoanPayment'!E43))),ISNUMBER(FIND("!",_xlfn.FORMULATEXT('#_LoanPayment'!E43))))),AND(ISNUMBER(FIND("[",_xlfn.FORMULATEXT(LoanPayment!E43))),ISNUMBER(FIND("!",_xlfn.FORMULATEXT(LoanPayment!E43)))),FALSE),"ExternalRefsMsg",IF(ISNUMBER('#_LoanPayment'!E43),IF(ABS('#_LoanPayment'!E43-LoanPayment!E43)&gt;0.00001,TRUE,FALSE),IF('#_LoanPayment'!E43&lt;&gt;LoanPayment!E43,TRUE,FALSE)),IF(ISNUMBER('#_LoanPayment'!E43),IF('#_LoanPayment'!E43&gt;LoanPayment!E43,"TooLow","TooHigh"),"WrongAnswer"),NOT(_xlfn.ISFORMULA('#_LoanPayment'!E43)),"PerfectMsg",IF((LEN(SUBSTITUTE(SUBSTITUTE(SUBSTITUTE(SUBSTITUTE(SUBSTITUTE(SUBSTITUTE(SUBSTITUTE(SUBSTITUTE(SUBSTITUTE(SUBSTITUTE(SUBSTITUTE(SUBSTITUTE(SUBSTITUTE(SUBSTITUTE(SUBSTITUTE(SUBSTITUTE(SUBSTITUTE(SUBSTITUTE(SUBSTITUTE(SUBSTITUTE(SUBSTITUTE(SUBSTITUTE(SUBSTITUTE(IF(_xlfn.ISFORMULA(LoanPayment!E43),_xlfn.FORMULATEXT(LoanPayment!E43),LoanPayment!E43),"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E43),_xlfn.FORMULATEXT(LoanPayment!E43),LoanPayment!E43),"9","#"),"8","#"),"7","#"),"6","#"),"5","#"),"4","#"),"3","#"),"2","#"),"1","#"),"0","#"),"$","")," ",""),",","@"),"&gt;","@"),"&lt;","@"),"=","@"),")","@"),"(","@"),"^","@"),"/","@"),"+","@"),"*","@"),"-","@"),"@#","")))/2&gt;(LEN(SUBSTITUTE(SUBSTITUTE(SUBSTITUTE(SUBSTITUTE(SUBSTITUTE(SUBSTITUTE(SUBSTITUTE(SUBSTITUTE(SUBSTITUTE(SUBSTITUTE(SUBSTITUTE(SUBSTITUTE(SUBSTITUTE(SUBSTITUTE(SUBSTITUTE(SUBSTITUTE(SUBSTITUTE(SUBSTITUTE(SUBSTITUTE(SUBSTITUTE(SUBSTITUTE(SUBSTITUTE(SUBSTITUTE(IF(_xlfn.ISFORMULA('#_LoanPayment'!E43),_xlfn.FORMULATEXT('#_LoanPayment'!E43),'#_LoanPayment'!E43),"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E43),_xlfn.FORMULATEXT('#_LoanPayment'!E43),'#_LoanPayment'!E43),"9","#"),"8","#"),"7","#"),"6","#"),"5","#"),"4","#"),"3","#"),"2","#"),"1","#"),"0","#"),"$","")," ",""),",","@"),"&gt;","@"),"&lt;","@"),"=","@"),")","@"),"(","@"),"^","@"),"/","@"),"+","@"),"*","@"),"-","@"),"@#","")))/2,TRUE,FALSE),"HardCodeMsg",IF(LEN(IF(_xlfn.ISFORMULA(LoanPayment!E43),_xlfn.FORMULATEXT(LoanPayment!E43),LoanPayment!E43))-LEN(SUBSTITUTE(IF(_xlfn.ISFORMULA(LoanPayment!E43),_xlfn.FORMULATEXT(LoanPayment!E43),LoanPayment!E43),"""",""))&gt;LEN(IF(_xlfn.ISFORMULA('#_LoanPayment'!E43),_xlfn.FORMULATEXT('#_LoanPayment'!E43),'#_LoanPayment'!E43))-LEN(SUBSTITUTE(IF(_xlfn.ISFORMULA('#_LoanPayment'!E43),_xlfn.FORMULATEXT('#_LoanPayment'!E43),'#_LoanPayment'!E43),"""","")),TRUE,FALSE),"HardQuoteMsg",IF(LEN(IF(_xlfn.ISFORMULA(LoanPayment!E43),_xlfn.FORMULATEXT(LoanPayment!E43),LoanPayment!E43))-LEN(SUBSTITUTE(IF(_xlfn.ISFORMULA(LoanPayment!E43),_xlfn.FORMULATEXT(LoanPayment!E43),LoanPayment!E43),"$",""))&lt;0.5*(LEN(IF(_xlfn.ISFORMULA('#_LoanPayment'!E43),_xlfn.FORMULATEXT('#_LoanPayment'!E43),'#_LoanPayment'!E43))-LEN(SUBSTITUTE(IF(_xlfn.ISFORMULA('#_LoanPayment'!E43),_xlfn.FORMULATEXT('#_LoanPayment'!E43),'#_LoanPayment'!E43),"$",""))),TRUE,FALSE),"MissingAbsMsg",TRUE,"PerfectMsg")</f>
        <v/>
      </c>
      <c r="F43" s="279" t="str">
        <f ca="1">_xlfn.IFS(ISBLANK(LoanPayment!F43),"",IF(NOT(ISNA('#_LoanPayment'!F43)),IF(ISNA(LoanPayment!F43),TRUE,FALSE),FALSE),"StuNAMsg",IF(AND(ISNA('#_LoanPayment'!F43),ISNA(LoanPayment!F43)),TRUE,FALSE),"PerfectMsg",IF(NOT(ISERROR('#_LoanPayment'!F43)),IF(ISERROR(LoanPayment!F43),TRUE,FALSE),FALSE),"StuErrorMsg",IF(TYPE('#_LoanPayment'!F43)&lt;&gt;TYPE(LoanPayment!F43),TRUE,FALSE),"WrongTypeMsg",IF(_xlfn.ISFORMULA('#_LoanPayment'!F43),IF(NOT(_xlfn.ISFORMULA(LoanPayment!F43)),TRUE),FALSE),"MissingFormulaMsg",IF(NOT(AND(ISNUMBER(FIND("[",_xlfn.FORMULATEXT('#_LoanPayment'!F43))),ISNUMBER(FIND("!",_xlfn.FORMULATEXT('#_LoanPayment'!F43))))),AND(ISNUMBER(FIND("[",_xlfn.FORMULATEXT(LoanPayment!F43))),ISNUMBER(FIND("!",_xlfn.FORMULATEXT(LoanPayment!F43)))),FALSE),"ExternalRefsMsg",IF(ISNUMBER('#_LoanPayment'!F43),IF(ABS('#_LoanPayment'!F43-LoanPayment!F43)&gt;0.00001,TRUE,FALSE),IF('#_LoanPayment'!F43&lt;&gt;LoanPayment!F43,TRUE,FALSE)),IF(ISNUMBER('#_LoanPayment'!F43),IF('#_LoanPayment'!F43&gt;LoanPayment!F43,"TooLow","TooHigh"),"WrongAnswer"),NOT(_xlfn.ISFORMULA('#_LoanPayment'!F43)),"PerfectMsg",IF((LEN(SUBSTITUTE(SUBSTITUTE(SUBSTITUTE(SUBSTITUTE(SUBSTITUTE(SUBSTITUTE(SUBSTITUTE(SUBSTITUTE(SUBSTITUTE(SUBSTITUTE(SUBSTITUTE(SUBSTITUTE(SUBSTITUTE(SUBSTITUTE(SUBSTITUTE(SUBSTITUTE(SUBSTITUTE(SUBSTITUTE(SUBSTITUTE(SUBSTITUTE(SUBSTITUTE(SUBSTITUTE(SUBSTITUTE(IF(_xlfn.ISFORMULA(LoanPayment!F43),_xlfn.FORMULATEXT(LoanPayment!F43),LoanPayment!F43),"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F43),_xlfn.FORMULATEXT(LoanPayment!F43),LoanPayment!F43),"9","#"),"8","#"),"7","#"),"6","#"),"5","#"),"4","#"),"3","#"),"2","#"),"1","#"),"0","#"),"$","")," ",""),",","@"),"&gt;","@"),"&lt;","@"),"=","@"),")","@"),"(","@"),"^","@"),"/","@"),"+","@"),"*","@"),"-","@"),"@#","")))/2&gt;(LEN(SUBSTITUTE(SUBSTITUTE(SUBSTITUTE(SUBSTITUTE(SUBSTITUTE(SUBSTITUTE(SUBSTITUTE(SUBSTITUTE(SUBSTITUTE(SUBSTITUTE(SUBSTITUTE(SUBSTITUTE(SUBSTITUTE(SUBSTITUTE(SUBSTITUTE(SUBSTITUTE(SUBSTITUTE(SUBSTITUTE(SUBSTITUTE(SUBSTITUTE(SUBSTITUTE(SUBSTITUTE(SUBSTITUTE(IF(_xlfn.ISFORMULA('#_LoanPayment'!F43),_xlfn.FORMULATEXT('#_LoanPayment'!F43),'#_LoanPayment'!F43),"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F43),_xlfn.FORMULATEXT('#_LoanPayment'!F43),'#_LoanPayment'!F43),"9","#"),"8","#"),"7","#"),"6","#"),"5","#"),"4","#"),"3","#"),"2","#"),"1","#"),"0","#"),"$","")," ",""),",","@"),"&gt;","@"),"&lt;","@"),"=","@"),")","@"),"(","@"),"^","@"),"/","@"),"+","@"),"*","@"),"-","@"),"@#","")))/2,TRUE,FALSE),"HardCodeMsg",IF(LEN(IF(_xlfn.ISFORMULA(LoanPayment!F43),_xlfn.FORMULATEXT(LoanPayment!F43),LoanPayment!F43))-LEN(SUBSTITUTE(IF(_xlfn.ISFORMULA(LoanPayment!F43),_xlfn.FORMULATEXT(LoanPayment!F43),LoanPayment!F43),"""",""))&gt;LEN(IF(_xlfn.ISFORMULA('#_LoanPayment'!F43),_xlfn.FORMULATEXT('#_LoanPayment'!F43),'#_LoanPayment'!F43))-LEN(SUBSTITUTE(IF(_xlfn.ISFORMULA('#_LoanPayment'!F43),_xlfn.FORMULATEXT('#_LoanPayment'!F43),'#_LoanPayment'!F43),"""","")),TRUE,FALSE),"HardQuoteMsg",IF(LEN(IF(_xlfn.ISFORMULA(LoanPayment!F43),_xlfn.FORMULATEXT(LoanPayment!F43),LoanPayment!F43))-LEN(SUBSTITUTE(IF(_xlfn.ISFORMULA(LoanPayment!F43),_xlfn.FORMULATEXT(LoanPayment!F43),LoanPayment!F43),"$",""))&lt;0.5*(LEN(IF(_xlfn.ISFORMULA('#_LoanPayment'!F43),_xlfn.FORMULATEXT('#_LoanPayment'!F43),'#_LoanPayment'!F43))-LEN(SUBSTITUTE(IF(_xlfn.ISFORMULA('#_LoanPayment'!F43),_xlfn.FORMULATEXT('#_LoanPayment'!F43),'#_LoanPayment'!F43),"$",""))),TRUE,FALSE),"MissingAbsMsg",TRUE,"PerfectMsg")</f>
        <v/>
      </c>
      <c r="G43" s="280" t="str">
        <f ca="1">_xlfn.IFS(ISBLANK(LoanPayment!G43),"",IF(NOT(ISNA('#_LoanPayment'!G43)),IF(ISNA(LoanPayment!G43),TRUE,FALSE),FALSE),"StuNAMsg",IF(AND(ISNA('#_LoanPayment'!G43),ISNA(LoanPayment!G43)),TRUE,FALSE),"PerfectMsg",IF(NOT(ISERROR('#_LoanPayment'!G43)),IF(ISERROR(LoanPayment!G43),TRUE,FALSE),FALSE),"StuErrorMsg",IF(TYPE('#_LoanPayment'!G43)&lt;&gt;TYPE(LoanPayment!G43),TRUE,FALSE),"WrongTypeMsg",IF(_xlfn.ISFORMULA('#_LoanPayment'!G43),IF(NOT(_xlfn.ISFORMULA(LoanPayment!G43)),TRUE),FALSE),"MissingFormulaMsg",IF(NOT(AND(ISNUMBER(FIND("[",_xlfn.FORMULATEXT('#_LoanPayment'!G43))),ISNUMBER(FIND("!",_xlfn.FORMULATEXT('#_LoanPayment'!G43))))),AND(ISNUMBER(FIND("[",_xlfn.FORMULATEXT(LoanPayment!G43))),ISNUMBER(FIND("!",_xlfn.FORMULATEXT(LoanPayment!G43)))),FALSE),"ExternalRefsMsg",IF(ISNUMBER('#_LoanPayment'!G43),IF(ABS('#_LoanPayment'!G43-LoanPayment!G43)&gt;0.00001,TRUE,FALSE),IF('#_LoanPayment'!G43&lt;&gt;LoanPayment!G43,TRUE,FALSE)),IF(ISNUMBER('#_LoanPayment'!G43),IF('#_LoanPayment'!G43&gt;LoanPayment!G43,"TooLow","TooHigh"),"WrongAnswer"),NOT(_xlfn.ISFORMULA('#_LoanPayment'!G43)),"PerfectMsg",IF((LEN(SUBSTITUTE(SUBSTITUTE(SUBSTITUTE(SUBSTITUTE(SUBSTITUTE(SUBSTITUTE(SUBSTITUTE(SUBSTITUTE(SUBSTITUTE(SUBSTITUTE(SUBSTITUTE(SUBSTITUTE(SUBSTITUTE(SUBSTITUTE(SUBSTITUTE(SUBSTITUTE(SUBSTITUTE(SUBSTITUTE(SUBSTITUTE(SUBSTITUTE(SUBSTITUTE(SUBSTITUTE(SUBSTITUTE(IF(_xlfn.ISFORMULA(LoanPayment!G43),_xlfn.FORMULATEXT(LoanPayment!G43),LoanPayment!G43),"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G43),_xlfn.FORMULATEXT(LoanPayment!G43),LoanPayment!G43),"9","#"),"8","#"),"7","#"),"6","#"),"5","#"),"4","#"),"3","#"),"2","#"),"1","#"),"0","#"),"$","")," ",""),",","@"),"&gt;","@"),"&lt;","@"),"=","@"),")","@"),"(","@"),"^","@"),"/","@"),"+","@"),"*","@"),"-","@"),"@#","")))/2&gt;(LEN(SUBSTITUTE(SUBSTITUTE(SUBSTITUTE(SUBSTITUTE(SUBSTITUTE(SUBSTITUTE(SUBSTITUTE(SUBSTITUTE(SUBSTITUTE(SUBSTITUTE(SUBSTITUTE(SUBSTITUTE(SUBSTITUTE(SUBSTITUTE(SUBSTITUTE(SUBSTITUTE(SUBSTITUTE(SUBSTITUTE(SUBSTITUTE(SUBSTITUTE(SUBSTITUTE(SUBSTITUTE(SUBSTITUTE(IF(_xlfn.ISFORMULA('#_LoanPayment'!G43),_xlfn.FORMULATEXT('#_LoanPayment'!G43),'#_LoanPayment'!G43),"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G43),_xlfn.FORMULATEXT('#_LoanPayment'!G43),'#_LoanPayment'!G43),"9","#"),"8","#"),"7","#"),"6","#"),"5","#"),"4","#"),"3","#"),"2","#"),"1","#"),"0","#"),"$","")," ",""),",","@"),"&gt;","@"),"&lt;","@"),"=","@"),")","@"),"(","@"),"^","@"),"/","@"),"+","@"),"*","@"),"-","@"),"@#","")))/2,TRUE,FALSE),"HardCodeMsg",IF(LEN(IF(_xlfn.ISFORMULA(LoanPayment!G43),_xlfn.FORMULATEXT(LoanPayment!G43),LoanPayment!G43))-LEN(SUBSTITUTE(IF(_xlfn.ISFORMULA(LoanPayment!G43),_xlfn.FORMULATEXT(LoanPayment!G43),LoanPayment!G43),"""",""))&gt;LEN(IF(_xlfn.ISFORMULA('#_LoanPayment'!G43),_xlfn.FORMULATEXT('#_LoanPayment'!G43),'#_LoanPayment'!G43))-LEN(SUBSTITUTE(IF(_xlfn.ISFORMULA('#_LoanPayment'!G43),_xlfn.FORMULATEXT('#_LoanPayment'!G43),'#_LoanPayment'!G43),"""","")),TRUE,FALSE),"HardQuoteMsg",IF(LEN(IF(_xlfn.ISFORMULA(LoanPayment!G43),_xlfn.FORMULATEXT(LoanPayment!G43),LoanPayment!G43))-LEN(SUBSTITUTE(IF(_xlfn.ISFORMULA(LoanPayment!G43),_xlfn.FORMULATEXT(LoanPayment!G43),LoanPayment!G43),"$",""))&lt;0.5*(LEN(IF(_xlfn.ISFORMULA('#_LoanPayment'!G43),_xlfn.FORMULATEXT('#_LoanPayment'!G43),'#_LoanPayment'!G43))-LEN(SUBSTITUTE(IF(_xlfn.ISFORMULA('#_LoanPayment'!G43),_xlfn.FORMULATEXT('#_LoanPayment'!G43),'#_LoanPayment'!G43),"$",""))),TRUE,FALSE),"MissingAbsMsg",TRUE,"PerfectMsg")</f>
        <v/>
      </c>
    </row>
    <row r="44" spans="2:7" x14ac:dyDescent="0.15">
      <c r="B44" s="281">
        <v>0</v>
      </c>
      <c r="C44" s="282">
        <v>269619</v>
      </c>
      <c r="D44" s="278">
        <v>0</v>
      </c>
      <c r="E44" s="279" t="str">
        <f ca="1">_xlfn.IFS(ISBLANK(LoanPayment!E44),"",IF(NOT(ISNA('#_LoanPayment'!E44)),IF(ISNA(LoanPayment!E44),TRUE,FALSE),FALSE),"StuNAMsg",IF(AND(ISNA('#_LoanPayment'!E44),ISNA(LoanPayment!E44)),TRUE,FALSE),"PerfectMsg",IF(NOT(ISERROR('#_LoanPayment'!E44)),IF(ISERROR(LoanPayment!E44),TRUE,FALSE),FALSE),"StuErrorMsg",IF(TYPE('#_LoanPayment'!E44)&lt;&gt;TYPE(LoanPayment!E44),TRUE,FALSE),"WrongTypeMsg",IF(_xlfn.ISFORMULA('#_LoanPayment'!E44),IF(NOT(_xlfn.ISFORMULA(LoanPayment!E44)),TRUE),FALSE),"MissingFormulaMsg",IF(NOT(AND(ISNUMBER(FIND("[",_xlfn.FORMULATEXT('#_LoanPayment'!E44))),ISNUMBER(FIND("!",_xlfn.FORMULATEXT('#_LoanPayment'!E44))))),AND(ISNUMBER(FIND("[",_xlfn.FORMULATEXT(LoanPayment!E44))),ISNUMBER(FIND("!",_xlfn.FORMULATEXT(LoanPayment!E44)))),FALSE),"ExternalRefsMsg",IF(ISNUMBER('#_LoanPayment'!E44),IF(ABS('#_LoanPayment'!E44-LoanPayment!E44)&gt;0.00001,TRUE,FALSE),IF('#_LoanPayment'!E44&lt;&gt;LoanPayment!E44,TRUE,FALSE)),IF(ISNUMBER('#_LoanPayment'!E44),IF('#_LoanPayment'!E44&gt;LoanPayment!E44,"TooLow","TooHigh"),"WrongAnswer"),NOT(_xlfn.ISFORMULA('#_LoanPayment'!E44)),"PerfectMsg",IF((LEN(SUBSTITUTE(SUBSTITUTE(SUBSTITUTE(SUBSTITUTE(SUBSTITUTE(SUBSTITUTE(SUBSTITUTE(SUBSTITUTE(SUBSTITUTE(SUBSTITUTE(SUBSTITUTE(SUBSTITUTE(SUBSTITUTE(SUBSTITUTE(SUBSTITUTE(SUBSTITUTE(SUBSTITUTE(SUBSTITUTE(SUBSTITUTE(SUBSTITUTE(SUBSTITUTE(SUBSTITUTE(SUBSTITUTE(IF(_xlfn.ISFORMULA(LoanPayment!E44),_xlfn.FORMULATEXT(LoanPayment!E44),LoanPayment!E44),"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E44),_xlfn.FORMULATEXT(LoanPayment!E44),LoanPayment!E44),"9","#"),"8","#"),"7","#"),"6","#"),"5","#"),"4","#"),"3","#"),"2","#"),"1","#"),"0","#"),"$","")," ",""),",","@"),"&gt;","@"),"&lt;","@"),"=","@"),")","@"),"(","@"),"^","@"),"/","@"),"+","@"),"*","@"),"-","@"),"@#","")))/2&gt;(LEN(SUBSTITUTE(SUBSTITUTE(SUBSTITUTE(SUBSTITUTE(SUBSTITUTE(SUBSTITUTE(SUBSTITUTE(SUBSTITUTE(SUBSTITUTE(SUBSTITUTE(SUBSTITUTE(SUBSTITUTE(SUBSTITUTE(SUBSTITUTE(SUBSTITUTE(SUBSTITUTE(SUBSTITUTE(SUBSTITUTE(SUBSTITUTE(SUBSTITUTE(SUBSTITUTE(SUBSTITUTE(SUBSTITUTE(IF(_xlfn.ISFORMULA('#_LoanPayment'!E44),_xlfn.FORMULATEXT('#_LoanPayment'!E44),'#_LoanPayment'!E44),"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E44),_xlfn.FORMULATEXT('#_LoanPayment'!E44),'#_LoanPayment'!E44),"9","#"),"8","#"),"7","#"),"6","#"),"5","#"),"4","#"),"3","#"),"2","#"),"1","#"),"0","#"),"$","")," ",""),",","@"),"&gt;","@"),"&lt;","@"),"=","@"),")","@"),"(","@"),"^","@"),"/","@"),"+","@"),"*","@"),"-","@"),"@#","")))/2,TRUE,FALSE),"HardCodeMsg",IF(LEN(IF(_xlfn.ISFORMULA(LoanPayment!E44),_xlfn.FORMULATEXT(LoanPayment!E44),LoanPayment!E44))-LEN(SUBSTITUTE(IF(_xlfn.ISFORMULA(LoanPayment!E44),_xlfn.FORMULATEXT(LoanPayment!E44),LoanPayment!E44),"""",""))&gt;LEN(IF(_xlfn.ISFORMULA('#_LoanPayment'!E44),_xlfn.FORMULATEXT('#_LoanPayment'!E44),'#_LoanPayment'!E44))-LEN(SUBSTITUTE(IF(_xlfn.ISFORMULA('#_LoanPayment'!E44),_xlfn.FORMULATEXT('#_LoanPayment'!E44),'#_LoanPayment'!E44),"""","")),TRUE,FALSE),"HardQuoteMsg",IF(LEN(IF(_xlfn.ISFORMULA(LoanPayment!E44),_xlfn.FORMULATEXT(LoanPayment!E44),LoanPayment!E44))-LEN(SUBSTITUTE(IF(_xlfn.ISFORMULA(LoanPayment!E44),_xlfn.FORMULATEXT(LoanPayment!E44),LoanPayment!E44),"$",""))&lt;0.5*(LEN(IF(_xlfn.ISFORMULA('#_LoanPayment'!E44),_xlfn.FORMULATEXT('#_LoanPayment'!E44),'#_LoanPayment'!E44))-LEN(SUBSTITUTE(IF(_xlfn.ISFORMULA('#_LoanPayment'!E44),_xlfn.FORMULATEXT('#_LoanPayment'!E44),'#_LoanPayment'!E44),"$",""))),TRUE,FALSE),"MissingAbsMsg",TRUE,"PerfectMsg")</f>
        <v/>
      </c>
      <c r="F44" s="279" t="str">
        <f ca="1">_xlfn.IFS(ISBLANK(LoanPayment!F44),"",IF(NOT(ISNA('#_LoanPayment'!F44)),IF(ISNA(LoanPayment!F44),TRUE,FALSE),FALSE),"StuNAMsg",IF(AND(ISNA('#_LoanPayment'!F44),ISNA(LoanPayment!F44)),TRUE,FALSE),"PerfectMsg",IF(NOT(ISERROR('#_LoanPayment'!F44)),IF(ISERROR(LoanPayment!F44),TRUE,FALSE),FALSE),"StuErrorMsg",IF(TYPE('#_LoanPayment'!F44)&lt;&gt;TYPE(LoanPayment!F44),TRUE,FALSE),"WrongTypeMsg",IF(_xlfn.ISFORMULA('#_LoanPayment'!F44),IF(NOT(_xlfn.ISFORMULA(LoanPayment!F44)),TRUE),FALSE),"MissingFormulaMsg",IF(NOT(AND(ISNUMBER(FIND("[",_xlfn.FORMULATEXT('#_LoanPayment'!F44))),ISNUMBER(FIND("!",_xlfn.FORMULATEXT('#_LoanPayment'!F44))))),AND(ISNUMBER(FIND("[",_xlfn.FORMULATEXT(LoanPayment!F44))),ISNUMBER(FIND("!",_xlfn.FORMULATEXT(LoanPayment!F44)))),FALSE),"ExternalRefsMsg",IF(ISNUMBER('#_LoanPayment'!F44),IF(ABS('#_LoanPayment'!F44-LoanPayment!F44)&gt;0.00001,TRUE,FALSE),IF('#_LoanPayment'!F44&lt;&gt;LoanPayment!F44,TRUE,FALSE)),IF(ISNUMBER('#_LoanPayment'!F44),IF('#_LoanPayment'!F44&gt;LoanPayment!F44,"TooLow","TooHigh"),"WrongAnswer"),NOT(_xlfn.ISFORMULA('#_LoanPayment'!F44)),"PerfectMsg",IF((LEN(SUBSTITUTE(SUBSTITUTE(SUBSTITUTE(SUBSTITUTE(SUBSTITUTE(SUBSTITUTE(SUBSTITUTE(SUBSTITUTE(SUBSTITUTE(SUBSTITUTE(SUBSTITUTE(SUBSTITUTE(SUBSTITUTE(SUBSTITUTE(SUBSTITUTE(SUBSTITUTE(SUBSTITUTE(SUBSTITUTE(SUBSTITUTE(SUBSTITUTE(SUBSTITUTE(SUBSTITUTE(SUBSTITUTE(IF(_xlfn.ISFORMULA(LoanPayment!F44),_xlfn.FORMULATEXT(LoanPayment!F44),LoanPayment!F44),"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F44),_xlfn.FORMULATEXT(LoanPayment!F44),LoanPayment!F44),"9","#"),"8","#"),"7","#"),"6","#"),"5","#"),"4","#"),"3","#"),"2","#"),"1","#"),"0","#"),"$","")," ",""),",","@"),"&gt;","@"),"&lt;","@"),"=","@"),")","@"),"(","@"),"^","@"),"/","@"),"+","@"),"*","@"),"-","@"),"@#","")))/2&gt;(LEN(SUBSTITUTE(SUBSTITUTE(SUBSTITUTE(SUBSTITUTE(SUBSTITUTE(SUBSTITUTE(SUBSTITUTE(SUBSTITUTE(SUBSTITUTE(SUBSTITUTE(SUBSTITUTE(SUBSTITUTE(SUBSTITUTE(SUBSTITUTE(SUBSTITUTE(SUBSTITUTE(SUBSTITUTE(SUBSTITUTE(SUBSTITUTE(SUBSTITUTE(SUBSTITUTE(SUBSTITUTE(SUBSTITUTE(IF(_xlfn.ISFORMULA('#_LoanPayment'!F44),_xlfn.FORMULATEXT('#_LoanPayment'!F44),'#_LoanPayment'!F44),"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F44),_xlfn.FORMULATEXT('#_LoanPayment'!F44),'#_LoanPayment'!F44),"9","#"),"8","#"),"7","#"),"6","#"),"5","#"),"4","#"),"3","#"),"2","#"),"1","#"),"0","#"),"$","")," ",""),",","@"),"&gt;","@"),"&lt;","@"),"=","@"),")","@"),"(","@"),"^","@"),"/","@"),"+","@"),"*","@"),"-","@"),"@#","")))/2,TRUE,FALSE),"HardCodeMsg",IF(LEN(IF(_xlfn.ISFORMULA(LoanPayment!F44),_xlfn.FORMULATEXT(LoanPayment!F44),LoanPayment!F44))-LEN(SUBSTITUTE(IF(_xlfn.ISFORMULA(LoanPayment!F44),_xlfn.FORMULATEXT(LoanPayment!F44),LoanPayment!F44),"""",""))&gt;LEN(IF(_xlfn.ISFORMULA('#_LoanPayment'!F44),_xlfn.FORMULATEXT('#_LoanPayment'!F44),'#_LoanPayment'!F44))-LEN(SUBSTITUTE(IF(_xlfn.ISFORMULA('#_LoanPayment'!F44),_xlfn.FORMULATEXT('#_LoanPayment'!F44),'#_LoanPayment'!F44),"""","")),TRUE,FALSE),"HardQuoteMsg",IF(LEN(IF(_xlfn.ISFORMULA(LoanPayment!F44),_xlfn.FORMULATEXT(LoanPayment!F44),LoanPayment!F44))-LEN(SUBSTITUTE(IF(_xlfn.ISFORMULA(LoanPayment!F44),_xlfn.FORMULATEXT(LoanPayment!F44),LoanPayment!F44),"$",""))&lt;0.5*(LEN(IF(_xlfn.ISFORMULA('#_LoanPayment'!F44),_xlfn.FORMULATEXT('#_LoanPayment'!F44),'#_LoanPayment'!F44))-LEN(SUBSTITUTE(IF(_xlfn.ISFORMULA('#_LoanPayment'!F44),_xlfn.FORMULATEXT('#_LoanPayment'!F44),'#_LoanPayment'!F44),"$",""))),TRUE,FALSE),"MissingAbsMsg",TRUE,"PerfectMsg")</f>
        <v/>
      </c>
      <c r="G44" s="280" t="str">
        <f ca="1">_xlfn.IFS(ISBLANK(LoanPayment!G44),"",IF(NOT(ISNA('#_LoanPayment'!G44)),IF(ISNA(LoanPayment!G44),TRUE,FALSE),FALSE),"StuNAMsg",IF(AND(ISNA('#_LoanPayment'!G44),ISNA(LoanPayment!G44)),TRUE,FALSE),"PerfectMsg",IF(NOT(ISERROR('#_LoanPayment'!G44)),IF(ISERROR(LoanPayment!G44),TRUE,FALSE),FALSE),"StuErrorMsg",IF(TYPE('#_LoanPayment'!G44)&lt;&gt;TYPE(LoanPayment!G44),TRUE,FALSE),"WrongTypeMsg",IF(_xlfn.ISFORMULA('#_LoanPayment'!G44),IF(NOT(_xlfn.ISFORMULA(LoanPayment!G44)),TRUE),FALSE),"MissingFormulaMsg",IF(NOT(AND(ISNUMBER(FIND("[",_xlfn.FORMULATEXT('#_LoanPayment'!G44))),ISNUMBER(FIND("!",_xlfn.FORMULATEXT('#_LoanPayment'!G44))))),AND(ISNUMBER(FIND("[",_xlfn.FORMULATEXT(LoanPayment!G44))),ISNUMBER(FIND("!",_xlfn.FORMULATEXT(LoanPayment!G44)))),FALSE),"ExternalRefsMsg",IF(ISNUMBER('#_LoanPayment'!G44),IF(ABS('#_LoanPayment'!G44-LoanPayment!G44)&gt;0.00001,TRUE,FALSE),IF('#_LoanPayment'!G44&lt;&gt;LoanPayment!G44,TRUE,FALSE)),IF(ISNUMBER('#_LoanPayment'!G44),IF('#_LoanPayment'!G44&gt;LoanPayment!G44,"TooLow","TooHigh"),"WrongAnswer"),NOT(_xlfn.ISFORMULA('#_LoanPayment'!G44)),"PerfectMsg",IF((LEN(SUBSTITUTE(SUBSTITUTE(SUBSTITUTE(SUBSTITUTE(SUBSTITUTE(SUBSTITUTE(SUBSTITUTE(SUBSTITUTE(SUBSTITUTE(SUBSTITUTE(SUBSTITUTE(SUBSTITUTE(SUBSTITUTE(SUBSTITUTE(SUBSTITUTE(SUBSTITUTE(SUBSTITUTE(SUBSTITUTE(SUBSTITUTE(SUBSTITUTE(SUBSTITUTE(SUBSTITUTE(SUBSTITUTE(IF(_xlfn.ISFORMULA(LoanPayment!G44),_xlfn.FORMULATEXT(LoanPayment!G44),LoanPayment!G44),"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G44),_xlfn.FORMULATEXT(LoanPayment!G44),LoanPayment!G44),"9","#"),"8","#"),"7","#"),"6","#"),"5","#"),"4","#"),"3","#"),"2","#"),"1","#"),"0","#"),"$","")," ",""),",","@"),"&gt;","@"),"&lt;","@"),"=","@"),")","@"),"(","@"),"^","@"),"/","@"),"+","@"),"*","@"),"-","@"),"@#","")))/2&gt;(LEN(SUBSTITUTE(SUBSTITUTE(SUBSTITUTE(SUBSTITUTE(SUBSTITUTE(SUBSTITUTE(SUBSTITUTE(SUBSTITUTE(SUBSTITUTE(SUBSTITUTE(SUBSTITUTE(SUBSTITUTE(SUBSTITUTE(SUBSTITUTE(SUBSTITUTE(SUBSTITUTE(SUBSTITUTE(SUBSTITUTE(SUBSTITUTE(SUBSTITUTE(SUBSTITUTE(SUBSTITUTE(SUBSTITUTE(IF(_xlfn.ISFORMULA('#_LoanPayment'!G44),_xlfn.FORMULATEXT('#_LoanPayment'!G44),'#_LoanPayment'!G44),"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G44),_xlfn.FORMULATEXT('#_LoanPayment'!G44),'#_LoanPayment'!G44),"9","#"),"8","#"),"7","#"),"6","#"),"5","#"),"4","#"),"3","#"),"2","#"),"1","#"),"0","#"),"$","")," ",""),",","@"),"&gt;","@"),"&lt;","@"),"=","@"),")","@"),"(","@"),"^","@"),"/","@"),"+","@"),"*","@"),"-","@"),"@#","")))/2,TRUE,FALSE),"HardCodeMsg",IF(LEN(IF(_xlfn.ISFORMULA(LoanPayment!G44),_xlfn.FORMULATEXT(LoanPayment!G44),LoanPayment!G44))-LEN(SUBSTITUTE(IF(_xlfn.ISFORMULA(LoanPayment!G44),_xlfn.FORMULATEXT(LoanPayment!G44),LoanPayment!G44),"""",""))&gt;LEN(IF(_xlfn.ISFORMULA('#_LoanPayment'!G44),_xlfn.FORMULATEXT('#_LoanPayment'!G44),'#_LoanPayment'!G44))-LEN(SUBSTITUTE(IF(_xlfn.ISFORMULA('#_LoanPayment'!G44),_xlfn.FORMULATEXT('#_LoanPayment'!G44),'#_LoanPayment'!G44),"""","")),TRUE,FALSE),"HardQuoteMsg",IF(LEN(IF(_xlfn.ISFORMULA(LoanPayment!G44),_xlfn.FORMULATEXT(LoanPayment!G44),LoanPayment!G44))-LEN(SUBSTITUTE(IF(_xlfn.ISFORMULA(LoanPayment!G44),_xlfn.FORMULATEXT(LoanPayment!G44),LoanPayment!G44),"$",""))&lt;0.5*(LEN(IF(_xlfn.ISFORMULA('#_LoanPayment'!G44),_xlfn.FORMULATEXT('#_LoanPayment'!G44),'#_LoanPayment'!G44))-LEN(SUBSTITUTE(IF(_xlfn.ISFORMULA('#_LoanPayment'!G44),_xlfn.FORMULATEXT('#_LoanPayment'!G44),'#_LoanPayment'!G44),"$",""))),TRUE,FALSE),"MissingAbsMsg",TRUE,"PerfectMsg")</f>
        <v/>
      </c>
    </row>
    <row r="45" spans="2:7" x14ac:dyDescent="0.15">
      <c r="B45" s="281">
        <v>0</v>
      </c>
      <c r="C45" s="282">
        <v>0</v>
      </c>
      <c r="D45" s="278">
        <v>0</v>
      </c>
      <c r="E45" s="279" t="str">
        <f ca="1">_xlfn.IFS(ISBLANK(LoanPayment!E45),"",IF(NOT(ISNA('#_LoanPayment'!E45)),IF(ISNA(LoanPayment!E45),TRUE,FALSE),FALSE),"StuNAMsg",IF(AND(ISNA('#_LoanPayment'!E45),ISNA(LoanPayment!E45)),TRUE,FALSE),"PerfectMsg",IF(NOT(ISERROR('#_LoanPayment'!E45)),IF(ISERROR(LoanPayment!E45),TRUE,FALSE),FALSE),"StuErrorMsg",IF(TYPE('#_LoanPayment'!E45)&lt;&gt;TYPE(LoanPayment!E45),TRUE,FALSE),"WrongTypeMsg",IF(_xlfn.ISFORMULA('#_LoanPayment'!E45),IF(NOT(_xlfn.ISFORMULA(LoanPayment!E45)),TRUE),FALSE),"MissingFormulaMsg",IF(NOT(AND(ISNUMBER(FIND("[",_xlfn.FORMULATEXT('#_LoanPayment'!E45))),ISNUMBER(FIND("!",_xlfn.FORMULATEXT('#_LoanPayment'!E45))))),AND(ISNUMBER(FIND("[",_xlfn.FORMULATEXT(LoanPayment!E45))),ISNUMBER(FIND("!",_xlfn.FORMULATEXT(LoanPayment!E45)))),FALSE),"ExternalRefsMsg",IF(ISNUMBER('#_LoanPayment'!E45),IF(ABS('#_LoanPayment'!E45-LoanPayment!E45)&gt;0.00001,TRUE,FALSE),IF('#_LoanPayment'!E45&lt;&gt;LoanPayment!E45,TRUE,FALSE)),IF(ISNUMBER('#_LoanPayment'!E45),IF('#_LoanPayment'!E45&gt;LoanPayment!E45,"TooLow","TooHigh"),"WrongAnswer"),NOT(_xlfn.ISFORMULA('#_LoanPayment'!E45)),"PerfectMsg",IF((LEN(SUBSTITUTE(SUBSTITUTE(SUBSTITUTE(SUBSTITUTE(SUBSTITUTE(SUBSTITUTE(SUBSTITUTE(SUBSTITUTE(SUBSTITUTE(SUBSTITUTE(SUBSTITUTE(SUBSTITUTE(SUBSTITUTE(SUBSTITUTE(SUBSTITUTE(SUBSTITUTE(SUBSTITUTE(SUBSTITUTE(SUBSTITUTE(SUBSTITUTE(SUBSTITUTE(SUBSTITUTE(SUBSTITUTE(IF(_xlfn.ISFORMULA(LoanPayment!E45),_xlfn.FORMULATEXT(LoanPayment!E45),LoanPayment!E45),"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E45),_xlfn.FORMULATEXT(LoanPayment!E45),LoanPayment!E45),"9","#"),"8","#"),"7","#"),"6","#"),"5","#"),"4","#"),"3","#"),"2","#"),"1","#"),"0","#"),"$","")," ",""),",","@"),"&gt;","@"),"&lt;","@"),"=","@"),")","@"),"(","@"),"^","@"),"/","@"),"+","@"),"*","@"),"-","@"),"@#","")))/2&gt;(LEN(SUBSTITUTE(SUBSTITUTE(SUBSTITUTE(SUBSTITUTE(SUBSTITUTE(SUBSTITUTE(SUBSTITUTE(SUBSTITUTE(SUBSTITUTE(SUBSTITUTE(SUBSTITUTE(SUBSTITUTE(SUBSTITUTE(SUBSTITUTE(SUBSTITUTE(SUBSTITUTE(SUBSTITUTE(SUBSTITUTE(SUBSTITUTE(SUBSTITUTE(SUBSTITUTE(SUBSTITUTE(SUBSTITUTE(IF(_xlfn.ISFORMULA('#_LoanPayment'!E45),_xlfn.FORMULATEXT('#_LoanPayment'!E45),'#_LoanPayment'!E45),"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E45),_xlfn.FORMULATEXT('#_LoanPayment'!E45),'#_LoanPayment'!E45),"9","#"),"8","#"),"7","#"),"6","#"),"5","#"),"4","#"),"3","#"),"2","#"),"1","#"),"0","#"),"$","")," ",""),",","@"),"&gt;","@"),"&lt;","@"),"=","@"),")","@"),"(","@"),"^","@"),"/","@"),"+","@"),"*","@"),"-","@"),"@#","")))/2,TRUE,FALSE),"HardCodeMsg",IF(LEN(IF(_xlfn.ISFORMULA(LoanPayment!E45),_xlfn.FORMULATEXT(LoanPayment!E45),LoanPayment!E45))-LEN(SUBSTITUTE(IF(_xlfn.ISFORMULA(LoanPayment!E45),_xlfn.FORMULATEXT(LoanPayment!E45),LoanPayment!E45),"""",""))&gt;LEN(IF(_xlfn.ISFORMULA('#_LoanPayment'!E45),_xlfn.FORMULATEXT('#_LoanPayment'!E45),'#_LoanPayment'!E45))-LEN(SUBSTITUTE(IF(_xlfn.ISFORMULA('#_LoanPayment'!E45),_xlfn.FORMULATEXT('#_LoanPayment'!E45),'#_LoanPayment'!E45),"""","")),TRUE,FALSE),"HardQuoteMsg",IF(LEN(IF(_xlfn.ISFORMULA(LoanPayment!E45),_xlfn.FORMULATEXT(LoanPayment!E45),LoanPayment!E45))-LEN(SUBSTITUTE(IF(_xlfn.ISFORMULA(LoanPayment!E45),_xlfn.FORMULATEXT(LoanPayment!E45),LoanPayment!E45),"$",""))&lt;0.5*(LEN(IF(_xlfn.ISFORMULA('#_LoanPayment'!E45),_xlfn.FORMULATEXT('#_LoanPayment'!E45),'#_LoanPayment'!E45))-LEN(SUBSTITUTE(IF(_xlfn.ISFORMULA('#_LoanPayment'!E45),_xlfn.FORMULATEXT('#_LoanPayment'!E45),'#_LoanPayment'!E45),"$",""))),TRUE,FALSE),"MissingAbsMsg",TRUE,"PerfectMsg")</f>
        <v/>
      </c>
      <c r="F45" s="279" t="str">
        <f ca="1">_xlfn.IFS(ISBLANK(LoanPayment!F45),"",IF(NOT(ISNA('#_LoanPayment'!F45)),IF(ISNA(LoanPayment!F45),TRUE,FALSE),FALSE),"StuNAMsg",IF(AND(ISNA('#_LoanPayment'!F45),ISNA(LoanPayment!F45)),TRUE,FALSE),"PerfectMsg",IF(NOT(ISERROR('#_LoanPayment'!F45)),IF(ISERROR(LoanPayment!F45),TRUE,FALSE),FALSE),"StuErrorMsg",IF(TYPE('#_LoanPayment'!F45)&lt;&gt;TYPE(LoanPayment!F45),TRUE,FALSE),"WrongTypeMsg",IF(_xlfn.ISFORMULA('#_LoanPayment'!F45),IF(NOT(_xlfn.ISFORMULA(LoanPayment!F45)),TRUE),FALSE),"MissingFormulaMsg",IF(NOT(AND(ISNUMBER(FIND("[",_xlfn.FORMULATEXT('#_LoanPayment'!F45))),ISNUMBER(FIND("!",_xlfn.FORMULATEXT('#_LoanPayment'!F45))))),AND(ISNUMBER(FIND("[",_xlfn.FORMULATEXT(LoanPayment!F45))),ISNUMBER(FIND("!",_xlfn.FORMULATEXT(LoanPayment!F45)))),FALSE),"ExternalRefsMsg",IF(ISNUMBER('#_LoanPayment'!F45),IF(ABS('#_LoanPayment'!F45-LoanPayment!F45)&gt;0.00001,TRUE,FALSE),IF('#_LoanPayment'!F45&lt;&gt;LoanPayment!F45,TRUE,FALSE)),IF(ISNUMBER('#_LoanPayment'!F45),IF('#_LoanPayment'!F45&gt;LoanPayment!F45,"TooLow","TooHigh"),"WrongAnswer"),NOT(_xlfn.ISFORMULA('#_LoanPayment'!F45)),"PerfectMsg",IF((LEN(SUBSTITUTE(SUBSTITUTE(SUBSTITUTE(SUBSTITUTE(SUBSTITUTE(SUBSTITUTE(SUBSTITUTE(SUBSTITUTE(SUBSTITUTE(SUBSTITUTE(SUBSTITUTE(SUBSTITUTE(SUBSTITUTE(SUBSTITUTE(SUBSTITUTE(SUBSTITUTE(SUBSTITUTE(SUBSTITUTE(SUBSTITUTE(SUBSTITUTE(SUBSTITUTE(SUBSTITUTE(SUBSTITUTE(IF(_xlfn.ISFORMULA(LoanPayment!F45),_xlfn.FORMULATEXT(LoanPayment!F45),LoanPayment!F45),"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F45),_xlfn.FORMULATEXT(LoanPayment!F45),LoanPayment!F45),"9","#"),"8","#"),"7","#"),"6","#"),"5","#"),"4","#"),"3","#"),"2","#"),"1","#"),"0","#"),"$","")," ",""),",","@"),"&gt;","@"),"&lt;","@"),"=","@"),")","@"),"(","@"),"^","@"),"/","@"),"+","@"),"*","@"),"-","@"),"@#","")))/2&gt;(LEN(SUBSTITUTE(SUBSTITUTE(SUBSTITUTE(SUBSTITUTE(SUBSTITUTE(SUBSTITUTE(SUBSTITUTE(SUBSTITUTE(SUBSTITUTE(SUBSTITUTE(SUBSTITUTE(SUBSTITUTE(SUBSTITUTE(SUBSTITUTE(SUBSTITUTE(SUBSTITUTE(SUBSTITUTE(SUBSTITUTE(SUBSTITUTE(SUBSTITUTE(SUBSTITUTE(SUBSTITUTE(SUBSTITUTE(IF(_xlfn.ISFORMULA('#_LoanPayment'!F45),_xlfn.FORMULATEXT('#_LoanPayment'!F45),'#_LoanPayment'!F45),"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F45),_xlfn.FORMULATEXT('#_LoanPayment'!F45),'#_LoanPayment'!F45),"9","#"),"8","#"),"7","#"),"6","#"),"5","#"),"4","#"),"3","#"),"2","#"),"1","#"),"0","#"),"$","")," ",""),",","@"),"&gt;","@"),"&lt;","@"),"=","@"),")","@"),"(","@"),"^","@"),"/","@"),"+","@"),"*","@"),"-","@"),"@#","")))/2,TRUE,FALSE),"HardCodeMsg",IF(LEN(IF(_xlfn.ISFORMULA(LoanPayment!F45),_xlfn.FORMULATEXT(LoanPayment!F45),LoanPayment!F45))-LEN(SUBSTITUTE(IF(_xlfn.ISFORMULA(LoanPayment!F45),_xlfn.FORMULATEXT(LoanPayment!F45),LoanPayment!F45),"""",""))&gt;LEN(IF(_xlfn.ISFORMULA('#_LoanPayment'!F45),_xlfn.FORMULATEXT('#_LoanPayment'!F45),'#_LoanPayment'!F45))-LEN(SUBSTITUTE(IF(_xlfn.ISFORMULA('#_LoanPayment'!F45),_xlfn.FORMULATEXT('#_LoanPayment'!F45),'#_LoanPayment'!F45),"""","")),TRUE,FALSE),"HardQuoteMsg",IF(LEN(IF(_xlfn.ISFORMULA(LoanPayment!F45),_xlfn.FORMULATEXT(LoanPayment!F45),LoanPayment!F45))-LEN(SUBSTITUTE(IF(_xlfn.ISFORMULA(LoanPayment!F45),_xlfn.FORMULATEXT(LoanPayment!F45),LoanPayment!F45),"$",""))&lt;0.5*(LEN(IF(_xlfn.ISFORMULA('#_LoanPayment'!F45),_xlfn.FORMULATEXT('#_LoanPayment'!F45),'#_LoanPayment'!F45))-LEN(SUBSTITUTE(IF(_xlfn.ISFORMULA('#_LoanPayment'!F45),_xlfn.FORMULATEXT('#_LoanPayment'!F45),'#_LoanPayment'!F45),"$",""))),TRUE,FALSE),"MissingAbsMsg",TRUE,"PerfectMsg")</f>
        <v/>
      </c>
      <c r="G45" s="280" t="str">
        <f ca="1">_xlfn.IFS(ISBLANK(LoanPayment!G45),"",IF(NOT(ISNA('#_LoanPayment'!G45)),IF(ISNA(LoanPayment!G45),TRUE,FALSE),FALSE),"StuNAMsg",IF(AND(ISNA('#_LoanPayment'!G45),ISNA(LoanPayment!G45)),TRUE,FALSE),"PerfectMsg",IF(NOT(ISERROR('#_LoanPayment'!G45)),IF(ISERROR(LoanPayment!G45),TRUE,FALSE),FALSE),"StuErrorMsg",IF(TYPE('#_LoanPayment'!G45)&lt;&gt;TYPE(LoanPayment!G45),TRUE,FALSE),"WrongTypeMsg",IF(_xlfn.ISFORMULA('#_LoanPayment'!G45),IF(NOT(_xlfn.ISFORMULA(LoanPayment!G45)),TRUE),FALSE),"MissingFormulaMsg",IF(NOT(AND(ISNUMBER(FIND("[",_xlfn.FORMULATEXT('#_LoanPayment'!G45))),ISNUMBER(FIND("!",_xlfn.FORMULATEXT('#_LoanPayment'!G45))))),AND(ISNUMBER(FIND("[",_xlfn.FORMULATEXT(LoanPayment!G45))),ISNUMBER(FIND("!",_xlfn.FORMULATEXT(LoanPayment!G45)))),FALSE),"ExternalRefsMsg",IF(ISNUMBER('#_LoanPayment'!G45),IF(ABS('#_LoanPayment'!G45-LoanPayment!G45)&gt;0.00001,TRUE,FALSE),IF('#_LoanPayment'!G45&lt;&gt;LoanPayment!G45,TRUE,FALSE)),IF(ISNUMBER('#_LoanPayment'!G45),IF('#_LoanPayment'!G45&gt;LoanPayment!G45,"TooLow","TooHigh"),"WrongAnswer"),NOT(_xlfn.ISFORMULA('#_LoanPayment'!G45)),"PerfectMsg",IF((LEN(SUBSTITUTE(SUBSTITUTE(SUBSTITUTE(SUBSTITUTE(SUBSTITUTE(SUBSTITUTE(SUBSTITUTE(SUBSTITUTE(SUBSTITUTE(SUBSTITUTE(SUBSTITUTE(SUBSTITUTE(SUBSTITUTE(SUBSTITUTE(SUBSTITUTE(SUBSTITUTE(SUBSTITUTE(SUBSTITUTE(SUBSTITUTE(SUBSTITUTE(SUBSTITUTE(SUBSTITUTE(SUBSTITUTE(IF(_xlfn.ISFORMULA(LoanPayment!G45),_xlfn.FORMULATEXT(LoanPayment!G45),LoanPayment!G45),"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G45),_xlfn.FORMULATEXT(LoanPayment!G45),LoanPayment!G45),"9","#"),"8","#"),"7","#"),"6","#"),"5","#"),"4","#"),"3","#"),"2","#"),"1","#"),"0","#"),"$","")," ",""),",","@"),"&gt;","@"),"&lt;","@"),"=","@"),")","@"),"(","@"),"^","@"),"/","@"),"+","@"),"*","@"),"-","@"),"@#","")))/2&gt;(LEN(SUBSTITUTE(SUBSTITUTE(SUBSTITUTE(SUBSTITUTE(SUBSTITUTE(SUBSTITUTE(SUBSTITUTE(SUBSTITUTE(SUBSTITUTE(SUBSTITUTE(SUBSTITUTE(SUBSTITUTE(SUBSTITUTE(SUBSTITUTE(SUBSTITUTE(SUBSTITUTE(SUBSTITUTE(SUBSTITUTE(SUBSTITUTE(SUBSTITUTE(SUBSTITUTE(SUBSTITUTE(SUBSTITUTE(IF(_xlfn.ISFORMULA('#_LoanPayment'!G45),_xlfn.FORMULATEXT('#_LoanPayment'!G45),'#_LoanPayment'!G45),"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G45),_xlfn.FORMULATEXT('#_LoanPayment'!G45),'#_LoanPayment'!G45),"9","#"),"8","#"),"7","#"),"6","#"),"5","#"),"4","#"),"3","#"),"2","#"),"1","#"),"0","#"),"$","")," ",""),",","@"),"&gt;","@"),"&lt;","@"),"=","@"),")","@"),"(","@"),"^","@"),"/","@"),"+","@"),"*","@"),"-","@"),"@#","")))/2,TRUE,FALSE),"HardCodeMsg",IF(LEN(IF(_xlfn.ISFORMULA(LoanPayment!G45),_xlfn.FORMULATEXT(LoanPayment!G45),LoanPayment!G45))-LEN(SUBSTITUTE(IF(_xlfn.ISFORMULA(LoanPayment!G45),_xlfn.FORMULATEXT(LoanPayment!G45),LoanPayment!G45),"""",""))&gt;LEN(IF(_xlfn.ISFORMULA('#_LoanPayment'!G45),_xlfn.FORMULATEXT('#_LoanPayment'!G45),'#_LoanPayment'!G45))-LEN(SUBSTITUTE(IF(_xlfn.ISFORMULA('#_LoanPayment'!G45),_xlfn.FORMULATEXT('#_LoanPayment'!G45),'#_LoanPayment'!G45),"""","")),TRUE,FALSE),"HardQuoteMsg",IF(LEN(IF(_xlfn.ISFORMULA(LoanPayment!G45),_xlfn.FORMULATEXT(LoanPayment!G45),LoanPayment!G45))-LEN(SUBSTITUTE(IF(_xlfn.ISFORMULA(LoanPayment!G45),_xlfn.FORMULATEXT(LoanPayment!G45),LoanPayment!G45),"$",""))&lt;0.5*(LEN(IF(_xlfn.ISFORMULA('#_LoanPayment'!G45),_xlfn.FORMULATEXT('#_LoanPayment'!G45),'#_LoanPayment'!G45))-LEN(SUBSTITUTE(IF(_xlfn.ISFORMULA('#_LoanPayment'!G45),_xlfn.FORMULATEXT('#_LoanPayment'!G45),'#_LoanPayment'!G45),"$",""))),TRUE,FALSE),"MissingAbsMsg",TRUE,"PerfectMsg")</f>
        <v/>
      </c>
    </row>
    <row r="46" spans="2:7" x14ac:dyDescent="0.15">
      <c r="B46" s="281">
        <v>0</v>
      </c>
      <c r="C46" s="282">
        <v>0</v>
      </c>
      <c r="D46" s="278">
        <v>0</v>
      </c>
      <c r="E46" s="279" t="str">
        <f ca="1">_xlfn.IFS(ISBLANK(LoanPayment!E46),"",IF(NOT(ISNA('#_LoanPayment'!E46)),IF(ISNA(LoanPayment!E46),TRUE,FALSE),FALSE),"StuNAMsg",IF(AND(ISNA('#_LoanPayment'!E46),ISNA(LoanPayment!E46)),TRUE,FALSE),"PerfectMsg",IF(NOT(ISERROR('#_LoanPayment'!E46)),IF(ISERROR(LoanPayment!E46),TRUE,FALSE),FALSE),"StuErrorMsg",IF(TYPE('#_LoanPayment'!E46)&lt;&gt;TYPE(LoanPayment!E46),TRUE,FALSE),"WrongTypeMsg",IF(_xlfn.ISFORMULA('#_LoanPayment'!E46),IF(NOT(_xlfn.ISFORMULA(LoanPayment!E46)),TRUE),FALSE),"MissingFormulaMsg",IF(NOT(AND(ISNUMBER(FIND("[",_xlfn.FORMULATEXT('#_LoanPayment'!E46))),ISNUMBER(FIND("!",_xlfn.FORMULATEXT('#_LoanPayment'!E46))))),AND(ISNUMBER(FIND("[",_xlfn.FORMULATEXT(LoanPayment!E46))),ISNUMBER(FIND("!",_xlfn.FORMULATEXT(LoanPayment!E46)))),FALSE),"ExternalRefsMsg",IF(ISNUMBER('#_LoanPayment'!E46),IF(ABS('#_LoanPayment'!E46-LoanPayment!E46)&gt;0.00001,TRUE,FALSE),IF('#_LoanPayment'!E46&lt;&gt;LoanPayment!E46,TRUE,FALSE)),IF(ISNUMBER('#_LoanPayment'!E46),IF('#_LoanPayment'!E46&gt;LoanPayment!E46,"TooLow","TooHigh"),"WrongAnswer"),NOT(_xlfn.ISFORMULA('#_LoanPayment'!E46)),"PerfectMsg",IF((LEN(SUBSTITUTE(SUBSTITUTE(SUBSTITUTE(SUBSTITUTE(SUBSTITUTE(SUBSTITUTE(SUBSTITUTE(SUBSTITUTE(SUBSTITUTE(SUBSTITUTE(SUBSTITUTE(SUBSTITUTE(SUBSTITUTE(SUBSTITUTE(SUBSTITUTE(SUBSTITUTE(SUBSTITUTE(SUBSTITUTE(SUBSTITUTE(SUBSTITUTE(SUBSTITUTE(SUBSTITUTE(SUBSTITUTE(IF(_xlfn.ISFORMULA(LoanPayment!E46),_xlfn.FORMULATEXT(LoanPayment!E46),LoanPayment!E46),"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E46),_xlfn.FORMULATEXT(LoanPayment!E46),LoanPayment!E46),"9","#"),"8","#"),"7","#"),"6","#"),"5","#"),"4","#"),"3","#"),"2","#"),"1","#"),"0","#"),"$","")," ",""),",","@"),"&gt;","@"),"&lt;","@"),"=","@"),")","@"),"(","@"),"^","@"),"/","@"),"+","@"),"*","@"),"-","@"),"@#","")))/2&gt;(LEN(SUBSTITUTE(SUBSTITUTE(SUBSTITUTE(SUBSTITUTE(SUBSTITUTE(SUBSTITUTE(SUBSTITUTE(SUBSTITUTE(SUBSTITUTE(SUBSTITUTE(SUBSTITUTE(SUBSTITUTE(SUBSTITUTE(SUBSTITUTE(SUBSTITUTE(SUBSTITUTE(SUBSTITUTE(SUBSTITUTE(SUBSTITUTE(SUBSTITUTE(SUBSTITUTE(SUBSTITUTE(SUBSTITUTE(IF(_xlfn.ISFORMULA('#_LoanPayment'!E46),_xlfn.FORMULATEXT('#_LoanPayment'!E46),'#_LoanPayment'!E46),"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E46),_xlfn.FORMULATEXT('#_LoanPayment'!E46),'#_LoanPayment'!E46),"9","#"),"8","#"),"7","#"),"6","#"),"5","#"),"4","#"),"3","#"),"2","#"),"1","#"),"0","#"),"$","")," ",""),",","@"),"&gt;","@"),"&lt;","@"),"=","@"),")","@"),"(","@"),"^","@"),"/","@"),"+","@"),"*","@"),"-","@"),"@#","")))/2,TRUE,FALSE),"HardCodeMsg",IF(LEN(IF(_xlfn.ISFORMULA(LoanPayment!E46),_xlfn.FORMULATEXT(LoanPayment!E46),LoanPayment!E46))-LEN(SUBSTITUTE(IF(_xlfn.ISFORMULA(LoanPayment!E46),_xlfn.FORMULATEXT(LoanPayment!E46),LoanPayment!E46),"""",""))&gt;LEN(IF(_xlfn.ISFORMULA('#_LoanPayment'!E46),_xlfn.FORMULATEXT('#_LoanPayment'!E46),'#_LoanPayment'!E46))-LEN(SUBSTITUTE(IF(_xlfn.ISFORMULA('#_LoanPayment'!E46),_xlfn.FORMULATEXT('#_LoanPayment'!E46),'#_LoanPayment'!E46),"""","")),TRUE,FALSE),"HardQuoteMsg",IF(LEN(IF(_xlfn.ISFORMULA(LoanPayment!E46),_xlfn.FORMULATEXT(LoanPayment!E46),LoanPayment!E46))-LEN(SUBSTITUTE(IF(_xlfn.ISFORMULA(LoanPayment!E46),_xlfn.FORMULATEXT(LoanPayment!E46),LoanPayment!E46),"$",""))&lt;0.5*(LEN(IF(_xlfn.ISFORMULA('#_LoanPayment'!E46),_xlfn.FORMULATEXT('#_LoanPayment'!E46),'#_LoanPayment'!E46))-LEN(SUBSTITUTE(IF(_xlfn.ISFORMULA('#_LoanPayment'!E46),_xlfn.FORMULATEXT('#_LoanPayment'!E46),'#_LoanPayment'!E46),"$",""))),TRUE,FALSE),"MissingAbsMsg",TRUE,"PerfectMsg")</f>
        <v/>
      </c>
      <c r="F46" s="279" t="str">
        <f ca="1">_xlfn.IFS(ISBLANK(LoanPayment!F46),"",IF(NOT(ISNA('#_LoanPayment'!F46)),IF(ISNA(LoanPayment!F46),TRUE,FALSE),FALSE),"StuNAMsg",IF(AND(ISNA('#_LoanPayment'!F46),ISNA(LoanPayment!F46)),TRUE,FALSE),"PerfectMsg",IF(NOT(ISERROR('#_LoanPayment'!F46)),IF(ISERROR(LoanPayment!F46),TRUE,FALSE),FALSE),"StuErrorMsg",IF(TYPE('#_LoanPayment'!F46)&lt;&gt;TYPE(LoanPayment!F46),TRUE,FALSE),"WrongTypeMsg",IF(_xlfn.ISFORMULA('#_LoanPayment'!F46),IF(NOT(_xlfn.ISFORMULA(LoanPayment!F46)),TRUE),FALSE),"MissingFormulaMsg",IF(NOT(AND(ISNUMBER(FIND("[",_xlfn.FORMULATEXT('#_LoanPayment'!F46))),ISNUMBER(FIND("!",_xlfn.FORMULATEXT('#_LoanPayment'!F46))))),AND(ISNUMBER(FIND("[",_xlfn.FORMULATEXT(LoanPayment!F46))),ISNUMBER(FIND("!",_xlfn.FORMULATEXT(LoanPayment!F46)))),FALSE),"ExternalRefsMsg",IF(ISNUMBER('#_LoanPayment'!F46),IF(ABS('#_LoanPayment'!F46-LoanPayment!F46)&gt;0.00001,TRUE,FALSE),IF('#_LoanPayment'!F46&lt;&gt;LoanPayment!F46,TRUE,FALSE)),IF(ISNUMBER('#_LoanPayment'!F46),IF('#_LoanPayment'!F46&gt;LoanPayment!F46,"TooLow","TooHigh"),"WrongAnswer"),NOT(_xlfn.ISFORMULA('#_LoanPayment'!F46)),"PerfectMsg",IF((LEN(SUBSTITUTE(SUBSTITUTE(SUBSTITUTE(SUBSTITUTE(SUBSTITUTE(SUBSTITUTE(SUBSTITUTE(SUBSTITUTE(SUBSTITUTE(SUBSTITUTE(SUBSTITUTE(SUBSTITUTE(SUBSTITUTE(SUBSTITUTE(SUBSTITUTE(SUBSTITUTE(SUBSTITUTE(SUBSTITUTE(SUBSTITUTE(SUBSTITUTE(SUBSTITUTE(SUBSTITUTE(SUBSTITUTE(IF(_xlfn.ISFORMULA(LoanPayment!F46),_xlfn.FORMULATEXT(LoanPayment!F46),LoanPayment!F46),"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F46),_xlfn.FORMULATEXT(LoanPayment!F46),LoanPayment!F46),"9","#"),"8","#"),"7","#"),"6","#"),"5","#"),"4","#"),"3","#"),"2","#"),"1","#"),"0","#"),"$","")," ",""),",","@"),"&gt;","@"),"&lt;","@"),"=","@"),")","@"),"(","@"),"^","@"),"/","@"),"+","@"),"*","@"),"-","@"),"@#","")))/2&gt;(LEN(SUBSTITUTE(SUBSTITUTE(SUBSTITUTE(SUBSTITUTE(SUBSTITUTE(SUBSTITUTE(SUBSTITUTE(SUBSTITUTE(SUBSTITUTE(SUBSTITUTE(SUBSTITUTE(SUBSTITUTE(SUBSTITUTE(SUBSTITUTE(SUBSTITUTE(SUBSTITUTE(SUBSTITUTE(SUBSTITUTE(SUBSTITUTE(SUBSTITUTE(SUBSTITUTE(SUBSTITUTE(SUBSTITUTE(IF(_xlfn.ISFORMULA('#_LoanPayment'!F46),_xlfn.FORMULATEXT('#_LoanPayment'!F46),'#_LoanPayment'!F46),"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F46),_xlfn.FORMULATEXT('#_LoanPayment'!F46),'#_LoanPayment'!F46),"9","#"),"8","#"),"7","#"),"6","#"),"5","#"),"4","#"),"3","#"),"2","#"),"1","#"),"0","#"),"$","")," ",""),",","@"),"&gt;","@"),"&lt;","@"),"=","@"),")","@"),"(","@"),"^","@"),"/","@"),"+","@"),"*","@"),"-","@"),"@#","")))/2,TRUE,FALSE),"HardCodeMsg",IF(LEN(IF(_xlfn.ISFORMULA(LoanPayment!F46),_xlfn.FORMULATEXT(LoanPayment!F46),LoanPayment!F46))-LEN(SUBSTITUTE(IF(_xlfn.ISFORMULA(LoanPayment!F46),_xlfn.FORMULATEXT(LoanPayment!F46),LoanPayment!F46),"""",""))&gt;LEN(IF(_xlfn.ISFORMULA('#_LoanPayment'!F46),_xlfn.FORMULATEXT('#_LoanPayment'!F46),'#_LoanPayment'!F46))-LEN(SUBSTITUTE(IF(_xlfn.ISFORMULA('#_LoanPayment'!F46),_xlfn.FORMULATEXT('#_LoanPayment'!F46),'#_LoanPayment'!F46),"""","")),TRUE,FALSE),"HardQuoteMsg",IF(LEN(IF(_xlfn.ISFORMULA(LoanPayment!F46),_xlfn.FORMULATEXT(LoanPayment!F46),LoanPayment!F46))-LEN(SUBSTITUTE(IF(_xlfn.ISFORMULA(LoanPayment!F46),_xlfn.FORMULATEXT(LoanPayment!F46),LoanPayment!F46),"$",""))&lt;0.5*(LEN(IF(_xlfn.ISFORMULA('#_LoanPayment'!F46),_xlfn.FORMULATEXT('#_LoanPayment'!F46),'#_LoanPayment'!F46))-LEN(SUBSTITUTE(IF(_xlfn.ISFORMULA('#_LoanPayment'!F46),_xlfn.FORMULATEXT('#_LoanPayment'!F46),'#_LoanPayment'!F46),"$",""))),TRUE,FALSE),"MissingAbsMsg",TRUE,"PerfectMsg")</f>
        <v/>
      </c>
      <c r="G46" s="280" t="str">
        <f ca="1">_xlfn.IFS(ISBLANK(LoanPayment!G46),"",IF(NOT(ISNA('#_LoanPayment'!G46)),IF(ISNA(LoanPayment!G46),TRUE,FALSE),FALSE),"StuNAMsg",IF(AND(ISNA('#_LoanPayment'!G46),ISNA(LoanPayment!G46)),TRUE,FALSE),"PerfectMsg",IF(NOT(ISERROR('#_LoanPayment'!G46)),IF(ISERROR(LoanPayment!G46),TRUE,FALSE),FALSE),"StuErrorMsg",IF(TYPE('#_LoanPayment'!G46)&lt;&gt;TYPE(LoanPayment!G46),TRUE,FALSE),"WrongTypeMsg",IF(_xlfn.ISFORMULA('#_LoanPayment'!G46),IF(NOT(_xlfn.ISFORMULA(LoanPayment!G46)),TRUE),FALSE),"MissingFormulaMsg",IF(NOT(AND(ISNUMBER(FIND("[",_xlfn.FORMULATEXT('#_LoanPayment'!G46))),ISNUMBER(FIND("!",_xlfn.FORMULATEXT('#_LoanPayment'!G46))))),AND(ISNUMBER(FIND("[",_xlfn.FORMULATEXT(LoanPayment!G46))),ISNUMBER(FIND("!",_xlfn.FORMULATEXT(LoanPayment!G46)))),FALSE),"ExternalRefsMsg",IF(ISNUMBER('#_LoanPayment'!G46),IF(ABS('#_LoanPayment'!G46-LoanPayment!G46)&gt;0.00001,TRUE,FALSE),IF('#_LoanPayment'!G46&lt;&gt;LoanPayment!G46,TRUE,FALSE)),IF(ISNUMBER('#_LoanPayment'!G46),IF('#_LoanPayment'!G46&gt;LoanPayment!G46,"TooLow","TooHigh"),"WrongAnswer"),NOT(_xlfn.ISFORMULA('#_LoanPayment'!G46)),"PerfectMsg",IF((LEN(SUBSTITUTE(SUBSTITUTE(SUBSTITUTE(SUBSTITUTE(SUBSTITUTE(SUBSTITUTE(SUBSTITUTE(SUBSTITUTE(SUBSTITUTE(SUBSTITUTE(SUBSTITUTE(SUBSTITUTE(SUBSTITUTE(SUBSTITUTE(SUBSTITUTE(SUBSTITUTE(SUBSTITUTE(SUBSTITUTE(SUBSTITUTE(SUBSTITUTE(SUBSTITUTE(SUBSTITUTE(SUBSTITUTE(IF(_xlfn.ISFORMULA(LoanPayment!G46),_xlfn.FORMULATEXT(LoanPayment!G46),LoanPayment!G46),"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G46),_xlfn.FORMULATEXT(LoanPayment!G46),LoanPayment!G46),"9","#"),"8","#"),"7","#"),"6","#"),"5","#"),"4","#"),"3","#"),"2","#"),"1","#"),"0","#"),"$","")," ",""),",","@"),"&gt;","@"),"&lt;","@"),"=","@"),")","@"),"(","@"),"^","@"),"/","@"),"+","@"),"*","@"),"-","@"),"@#","")))/2&gt;(LEN(SUBSTITUTE(SUBSTITUTE(SUBSTITUTE(SUBSTITUTE(SUBSTITUTE(SUBSTITUTE(SUBSTITUTE(SUBSTITUTE(SUBSTITUTE(SUBSTITUTE(SUBSTITUTE(SUBSTITUTE(SUBSTITUTE(SUBSTITUTE(SUBSTITUTE(SUBSTITUTE(SUBSTITUTE(SUBSTITUTE(SUBSTITUTE(SUBSTITUTE(SUBSTITUTE(SUBSTITUTE(SUBSTITUTE(IF(_xlfn.ISFORMULA('#_LoanPayment'!G46),_xlfn.FORMULATEXT('#_LoanPayment'!G46),'#_LoanPayment'!G46),"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G46),_xlfn.FORMULATEXT('#_LoanPayment'!G46),'#_LoanPayment'!G46),"9","#"),"8","#"),"7","#"),"6","#"),"5","#"),"4","#"),"3","#"),"2","#"),"1","#"),"0","#"),"$","")," ",""),",","@"),"&gt;","@"),"&lt;","@"),"=","@"),")","@"),"(","@"),"^","@"),"/","@"),"+","@"),"*","@"),"-","@"),"@#","")))/2,TRUE,FALSE),"HardCodeMsg",IF(LEN(IF(_xlfn.ISFORMULA(LoanPayment!G46),_xlfn.FORMULATEXT(LoanPayment!G46),LoanPayment!G46))-LEN(SUBSTITUTE(IF(_xlfn.ISFORMULA(LoanPayment!G46),_xlfn.FORMULATEXT(LoanPayment!G46),LoanPayment!G46),"""",""))&gt;LEN(IF(_xlfn.ISFORMULA('#_LoanPayment'!G46),_xlfn.FORMULATEXT('#_LoanPayment'!G46),'#_LoanPayment'!G46))-LEN(SUBSTITUTE(IF(_xlfn.ISFORMULA('#_LoanPayment'!G46),_xlfn.FORMULATEXT('#_LoanPayment'!G46),'#_LoanPayment'!G46),"""","")),TRUE,FALSE),"HardQuoteMsg",IF(LEN(IF(_xlfn.ISFORMULA(LoanPayment!G46),_xlfn.FORMULATEXT(LoanPayment!G46),LoanPayment!G46))-LEN(SUBSTITUTE(IF(_xlfn.ISFORMULA(LoanPayment!G46),_xlfn.FORMULATEXT(LoanPayment!G46),LoanPayment!G46),"$",""))&lt;0.5*(LEN(IF(_xlfn.ISFORMULA('#_LoanPayment'!G46),_xlfn.FORMULATEXT('#_LoanPayment'!G46),'#_LoanPayment'!G46))-LEN(SUBSTITUTE(IF(_xlfn.ISFORMULA('#_LoanPayment'!G46),_xlfn.FORMULATEXT('#_LoanPayment'!G46),'#_LoanPayment'!G46),"$",""))),TRUE,FALSE),"MissingAbsMsg",TRUE,"PerfectMsg")</f>
        <v/>
      </c>
    </row>
    <row r="47" spans="2:7" x14ac:dyDescent="0.15">
      <c r="B47" s="281">
        <v>0</v>
      </c>
      <c r="C47" s="282">
        <v>0</v>
      </c>
      <c r="D47" s="278">
        <v>0</v>
      </c>
      <c r="E47" s="279" t="str">
        <f ca="1">_xlfn.IFS(ISBLANK(LoanPayment!E47),"",IF(NOT(ISNA('#_LoanPayment'!E47)),IF(ISNA(LoanPayment!E47),TRUE,FALSE),FALSE),"StuNAMsg",IF(AND(ISNA('#_LoanPayment'!E47),ISNA(LoanPayment!E47)),TRUE,FALSE),"PerfectMsg",IF(NOT(ISERROR('#_LoanPayment'!E47)),IF(ISERROR(LoanPayment!E47),TRUE,FALSE),FALSE),"StuErrorMsg",IF(TYPE('#_LoanPayment'!E47)&lt;&gt;TYPE(LoanPayment!E47),TRUE,FALSE),"WrongTypeMsg",IF(_xlfn.ISFORMULA('#_LoanPayment'!E47),IF(NOT(_xlfn.ISFORMULA(LoanPayment!E47)),TRUE),FALSE),"MissingFormulaMsg",IF(NOT(AND(ISNUMBER(FIND("[",_xlfn.FORMULATEXT('#_LoanPayment'!E47))),ISNUMBER(FIND("!",_xlfn.FORMULATEXT('#_LoanPayment'!E47))))),AND(ISNUMBER(FIND("[",_xlfn.FORMULATEXT(LoanPayment!E47))),ISNUMBER(FIND("!",_xlfn.FORMULATEXT(LoanPayment!E47)))),FALSE),"ExternalRefsMsg",IF(ISNUMBER('#_LoanPayment'!E47),IF(ABS('#_LoanPayment'!E47-LoanPayment!E47)&gt;0.00001,TRUE,FALSE),IF('#_LoanPayment'!E47&lt;&gt;LoanPayment!E47,TRUE,FALSE)),IF(ISNUMBER('#_LoanPayment'!E47),IF('#_LoanPayment'!E47&gt;LoanPayment!E47,"TooLow","TooHigh"),"WrongAnswer"),NOT(_xlfn.ISFORMULA('#_LoanPayment'!E47)),"PerfectMsg",IF((LEN(SUBSTITUTE(SUBSTITUTE(SUBSTITUTE(SUBSTITUTE(SUBSTITUTE(SUBSTITUTE(SUBSTITUTE(SUBSTITUTE(SUBSTITUTE(SUBSTITUTE(SUBSTITUTE(SUBSTITUTE(SUBSTITUTE(SUBSTITUTE(SUBSTITUTE(SUBSTITUTE(SUBSTITUTE(SUBSTITUTE(SUBSTITUTE(SUBSTITUTE(SUBSTITUTE(SUBSTITUTE(SUBSTITUTE(IF(_xlfn.ISFORMULA(LoanPayment!E47),_xlfn.FORMULATEXT(LoanPayment!E47),LoanPayment!E47),"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E47),_xlfn.FORMULATEXT(LoanPayment!E47),LoanPayment!E47),"9","#"),"8","#"),"7","#"),"6","#"),"5","#"),"4","#"),"3","#"),"2","#"),"1","#"),"0","#"),"$","")," ",""),",","@"),"&gt;","@"),"&lt;","@"),"=","@"),")","@"),"(","@"),"^","@"),"/","@"),"+","@"),"*","@"),"-","@"),"@#","")))/2&gt;(LEN(SUBSTITUTE(SUBSTITUTE(SUBSTITUTE(SUBSTITUTE(SUBSTITUTE(SUBSTITUTE(SUBSTITUTE(SUBSTITUTE(SUBSTITUTE(SUBSTITUTE(SUBSTITUTE(SUBSTITUTE(SUBSTITUTE(SUBSTITUTE(SUBSTITUTE(SUBSTITUTE(SUBSTITUTE(SUBSTITUTE(SUBSTITUTE(SUBSTITUTE(SUBSTITUTE(SUBSTITUTE(SUBSTITUTE(IF(_xlfn.ISFORMULA('#_LoanPayment'!E47),_xlfn.FORMULATEXT('#_LoanPayment'!E47),'#_LoanPayment'!E47),"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E47),_xlfn.FORMULATEXT('#_LoanPayment'!E47),'#_LoanPayment'!E47),"9","#"),"8","#"),"7","#"),"6","#"),"5","#"),"4","#"),"3","#"),"2","#"),"1","#"),"0","#"),"$","")," ",""),",","@"),"&gt;","@"),"&lt;","@"),"=","@"),")","@"),"(","@"),"^","@"),"/","@"),"+","@"),"*","@"),"-","@"),"@#","")))/2,TRUE,FALSE),"HardCodeMsg",IF(LEN(IF(_xlfn.ISFORMULA(LoanPayment!E47),_xlfn.FORMULATEXT(LoanPayment!E47),LoanPayment!E47))-LEN(SUBSTITUTE(IF(_xlfn.ISFORMULA(LoanPayment!E47),_xlfn.FORMULATEXT(LoanPayment!E47),LoanPayment!E47),"""",""))&gt;LEN(IF(_xlfn.ISFORMULA('#_LoanPayment'!E47),_xlfn.FORMULATEXT('#_LoanPayment'!E47),'#_LoanPayment'!E47))-LEN(SUBSTITUTE(IF(_xlfn.ISFORMULA('#_LoanPayment'!E47),_xlfn.FORMULATEXT('#_LoanPayment'!E47),'#_LoanPayment'!E47),"""","")),TRUE,FALSE),"HardQuoteMsg",IF(LEN(IF(_xlfn.ISFORMULA(LoanPayment!E47),_xlfn.FORMULATEXT(LoanPayment!E47),LoanPayment!E47))-LEN(SUBSTITUTE(IF(_xlfn.ISFORMULA(LoanPayment!E47),_xlfn.FORMULATEXT(LoanPayment!E47),LoanPayment!E47),"$",""))&lt;0.5*(LEN(IF(_xlfn.ISFORMULA('#_LoanPayment'!E47),_xlfn.FORMULATEXT('#_LoanPayment'!E47),'#_LoanPayment'!E47))-LEN(SUBSTITUTE(IF(_xlfn.ISFORMULA('#_LoanPayment'!E47),_xlfn.FORMULATEXT('#_LoanPayment'!E47),'#_LoanPayment'!E47),"$",""))),TRUE,FALSE),"MissingAbsMsg",TRUE,"PerfectMsg")</f>
        <v/>
      </c>
      <c r="F47" s="279" t="str">
        <f ca="1">_xlfn.IFS(ISBLANK(LoanPayment!F47),"",IF(NOT(ISNA('#_LoanPayment'!F47)),IF(ISNA(LoanPayment!F47),TRUE,FALSE),FALSE),"StuNAMsg",IF(AND(ISNA('#_LoanPayment'!F47),ISNA(LoanPayment!F47)),TRUE,FALSE),"PerfectMsg",IF(NOT(ISERROR('#_LoanPayment'!F47)),IF(ISERROR(LoanPayment!F47),TRUE,FALSE),FALSE),"StuErrorMsg",IF(TYPE('#_LoanPayment'!F47)&lt;&gt;TYPE(LoanPayment!F47),TRUE,FALSE),"WrongTypeMsg",IF(_xlfn.ISFORMULA('#_LoanPayment'!F47),IF(NOT(_xlfn.ISFORMULA(LoanPayment!F47)),TRUE),FALSE),"MissingFormulaMsg",IF(NOT(AND(ISNUMBER(FIND("[",_xlfn.FORMULATEXT('#_LoanPayment'!F47))),ISNUMBER(FIND("!",_xlfn.FORMULATEXT('#_LoanPayment'!F47))))),AND(ISNUMBER(FIND("[",_xlfn.FORMULATEXT(LoanPayment!F47))),ISNUMBER(FIND("!",_xlfn.FORMULATEXT(LoanPayment!F47)))),FALSE),"ExternalRefsMsg",IF(ISNUMBER('#_LoanPayment'!F47),IF(ABS('#_LoanPayment'!F47-LoanPayment!F47)&gt;0.00001,TRUE,FALSE),IF('#_LoanPayment'!F47&lt;&gt;LoanPayment!F47,TRUE,FALSE)),IF(ISNUMBER('#_LoanPayment'!F47),IF('#_LoanPayment'!F47&gt;LoanPayment!F47,"TooLow","TooHigh"),"WrongAnswer"),NOT(_xlfn.ISFORMULA('#_LoanPayment'!F47)),"PerfectMsg",IF((LEN(SUBSTITUTE(SUBSTITUTE(SUBSTITUTE(SUBSTITUTE(SUBSTITUTE(SUBSTITUTE(SUBSTITUTE(SUBSTITUTE(SUBSTITUTE(SUBSTITUTE(SUBSTITUTE(SUBSTITUTE(SUBSTITUTE(SUBSTITUTE(SUBSTITUTE(SUBSTITUTE(SUBSTITUTE(SUBSTITUTE(SUBSTITUTE(SUBSTITUTE(SUBSTITUTE(SUBSTITUTE(SUBSTITUTE(IF(_xlfn.ISFORMULA(LoanPayment!F47),_xlfn.FORMULATEXT(LoanPayment!F47),LoanPayment!F47),"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F47),_xlfn.FORMULATEXT(LoanPayment!F47),LoanPayment!F47),"9","#"),"8","#"),"7","#"),"6","#"),"5","#"),"4","#"),"3","#"),"2","#"),"1","#"),"0","#"),"$","")," ",""),",","@"),"&gt;","@"),"&lt;","@"),"=","@"),")","@"),"(","@"),"^","@"),"/","@"),"+","@"),"*","@"),"-","@"),"@#","")))/2&gt;(LEN(SUBSTITUTE(SUBSTITUTE(SUBSTITUTE(SUBSTITUTE(SUBSTITUTE(SUBSTITUTE(SUBSTITUTE(SUBSTITUTE(SUBSTITUTE(SUBSTITUTE(SUBSTITUTE(SUBSTITUTE(SUBSTITUTE(SUBSTITUTE(SUBSTITUTE(SUBSTITUTE(SUBSTITUTE(SUBSTITUTE(SUBSTITUTE(SUBSTITUTE(SUBSTITUTE(SUBSTITUTE(SUBSTITUTE(IF(_xlfn.ISFORMULA('#_LoanPayment'!F47),_xlfn.FORMULATEXT('#_LoanPayment'!F47),'#_LoanPayment'!F47),"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F47),_xlfn.FORMULATEXT('#_LoanPayment'!F47),'#_LoanPayment'!F47),"9","#"),"8","#"),"7","#"),"6","#"),"5","#"),"4","#"),"3","#"),"2","#"),"1","#"),"0","#"),"$","")," ",""),",","@"),"&gt;","@"),"&lt;","@"),"=","@"),")","@"),"(","@"),"^","@"),"/","@"),"+","@"),"*","@"),"-","@"),"@#","")))/2,TRUE,FALSE),"HardCodeMsg",IF(LEN(IF(_xlfn.ISFORMULA(LoanPayment!F47),_xlfn.FORMULATEXT(LoanPayment!F47),LoanPayment!F47))-LEN(SUBSTITUTE(IF(_xlfn.ISFORMULA(LoanPayment!F47),_xlfn.FORMULATEXT(LoanPayment!F47),LoanPayment!F47),"""",""))&gt;LEN(IF(_xlfn.ISFORMULA('#_LoanPayment'!F47),_xlfn.FORMULATEXT('#_LoanPayment'!F47),'#_LoanPayment'!F47))-LEN(SUBSTITUTE(IF(_xlfn.ISFORMULA('#_LoanPayment'!F47),_xlfn.FORMULATEXT('#_LoanPayment'!F47),'#_LoanPayment'!F47),"""","")),TRUE,FALSE),"HardQuoteMsg",IF(LEN(IF(_xlfn.ISFORMULA(LoanPayment!F47),_xlfn.FORMULATEXT(LoanPayment!F47),LoanPayment!F47))-LEN(SUBSTITUTE(IF(_xlfn.ISFORMULA(LoanPayment!F47),_xlfn.FORMULATEXT(LoanPayment!F47),LoanPayment!F47),"$",""))&lt;0.5*(LEN(IF(_xlfn.ISFORMULA('#_LoanPayment'!F47),_xlfn.FORMULATEXT('#_LoanPayment'!F47),'#_LoanPayment'!F47))-LEN(SUBSTITUTE(IF(_xlfn.ISFORMULA('#_LoanPayment'!F47),_xlfn.FORMULATEXT('#_LoanPayment'!F47),'#_LoanPayment'!F47),"$",""))),TRUE,FALSE),"MissingAbsMsg",TRUE,"PerfectMsg")</f>
        <v/>
      </c>
      <c r="G47" s="280" t="str">
        <f ca="1">_xlfn.IFS(ISBLANK(LoanPayment!G47),"",IF(NOT(ISNA('#_LoanPayment'!G47)),IF(ISNA(LoanPayment!G47),TRUE,FALSE),FALSE),"StuNAMsg",IF(AND(ISNA('#_LoanPayment'!G47),ISNA(LoanPayment!G47)),TRUE,FALSE),"PerfectMsg",IF(NOT(ISERROR('#_LoanPayment'!G47)),IF(ISERROR(LoanPayment!G47),TRUE,FALSE),FALSE),"StuErrorMsg",IF(TYPE('#_LoanPayment'!G47)&lt;&gt;TYPE(LoanPayment!G47),TRUE,FALSE),"WrongTypeMsg",IF(_xlfn.ISFORMULA('#_LoanPayment'!G47),IF(NOT(_xlfn.ISFORMULA(LoanPayment!G47)),TRUE),FALSE),"MissingFormulaMsg",IF(NOT(AND(ISNUMBER(FIND("[",_xlfn.FORMULATEXT('#_LoanPayment'!G47))),ISNUMBER(FIND("!",_xlfn.FORMULATEXT('#_LoanPayment'!G47))))),AND(ISNUMBER(FIND("[",_xlfn.FORMULATEXT(LoanPayment!G47))),ISNUMBER(FIND("!",_xlfn.FORMULATEXT(LoanPayment!G47)))),FALSE),"ExternalRefsMsg",IF(ISNUMBER('#_LoanPayment'!G47),IF(ABS('#_LoanPayment'!G47-LoanPayment!G47)&gt;0.00001,TRUE,FALSE),IF('#_LoanPayment'!G47&lt;&gt;LoanPayment!G47,TRUE,FALSE)),IF(ISNUMBER('#_LoanPayment'!G47),IF('#_LoanPayment'!G47&gt;LoanPayment!G47,"TooLow","TooHigh"),"WrongAnswer"),NOT(_xlfn.ISFORMULA('#_LoanPayment'!G47)),"PerfectMsg",IF((LEN(SUBSTITUTE(SUBSTITUTE(SUBSTITUTE(SUBSTITUTE(SUBSTITUTE(SUBSTITUTE(SUBSTITUTE(SUBSTITUTE(SUBSTITUTE(SUBSTITUTE(SUBSTITUTE(SUBSTITUTE(SUBSTITUTE(SUBSTITUTE(SUBSTITUTE(SUBSTITUTE(SUBSTITUTE(SUBSTITUTE(SUBSTITUTE(SUBSTITUTE(SUBSTITUTE(SUBSTITUTE(SUBSTITUTE(IF(_xlfn.ISFORMULA(LoanPayment!G47),_xlfn.FORMULATEXT(LoanPayment!G47),LoanPayment!G47),"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G47),_xlfn.FORMULATEXT(LoanPayment!G47),LoanPayment!G47),"9","#"),"8","#"),"7","#"),"6","#"),"5","#"),"4","#"),"3","#"),"2","#"),"1","#"),"0","#"),"$","")," ",""),",","@"),"&gt;","@"),"&lt;","@"),"=","@"),")","@"),"(","@"),"^","@"),"/","@"),"+","@"),"*","@"),"-","@"),"@#","")))/2&gt;(LEN(SUBSTITUTE(SUBSTITUTE(SUBSTITUTE(SUBSTITUTE(SUBSTITUTE(SUBSTITUTE(SUBSTITUTE(SUBSTITUTE(SUBSTITUTE(SUBSTITUTE(SUBSTITUTE(SUBSTITUTE(SUBSTITUTE(SUBSTITUTE(SUBSTITUTE(SUBSTITUTE(SUBSTITUTE(SUBSTITUTE(SUBSTITUTE(SUBSTITUTE(SUBSTITUTE(SUBSTITUTE(SUBSTITUTE(IF(_xlfn.ISFORMULA('#_LoanPayment'!G47),_xlfn.FORMULATEXT('#_LoanPayment'!G47),'#_LoanPayment'!G47),"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G47),_xlfn.FORMULATEXT('#_LoanPayment'!G47),'#_LoanPayment'!G47),"9","#"),"8","#"),"7","#"),"6","#"),"5","#"),"4","#"),"3","#"),"2","#"),"1","#"),"0","#"),"$","")," ",""),",","@"),"&gt;","@"),"&lt;","@"),"=","@"),")","@"),"(","@"),"^","@"),"/","@"),"+","@"),"*","@"),"-","@"),"@#","")))/2,TRUE,FALSE),"HardCodeMsg",IF(LEN(IF(_xlfn.ISFORMULA(LoanPayment!G47),_xlfn.FORMULATEXT(LoanPayment!G47),LoanPayment!G47))-LEN(SUBSTITUTE(IF(_xlfn.ISFORMULA(LoanPayment!G47),_xlfn.FORMULATEXT(LoanPayment!G47),LoanPayment!G47),"""",""))&gt;LEN(IF(_xlfn.ISFORMULA('#_LoanPayment'!G47),_xlfn.FORMULATEXT('#_LoanPayment'!G47),'#_LoanPayment'!G47))-LEN(SUBSTITUTE(IF(_xlfn.ISFORMULA('#_LoanPayment'!G47),_xlfn.FORMULATEXT('#_LoanPayment'!G47),'#_LoanPayment'!G47),"""","")),TRUE,FALSE),"HardQuoteMsg",IF(LEN(IF(_xlfn.ISFORMULA(LoanPayment!G47),_xlfn.FORMULATEXT(LoanPayment!G47),LoanPayment!G47))-LEN(SUBSTITUTE(IF(_xlfn.ISFORMULA(LoanPayment!G47),_xlfn.FORMULATEXT(LoanPayment!G47),LoanPayment!G47),"$",""))&lt;0.5*(LEN(IF(_xlfn.ISFORMULA('#_LoanPayment'!G47),_xlfn.FORMULATEXT('#_LoanPayment'!G47),'#_LoanPayment'!G47))-LEN(SUBSTITUTE(IF(_xlfn.ISFORMULA('#_LoanPayment'!G47),_xlfn.FORMULATEXT('#_LoanPayment'!G47),'#_LoanPayment'!G47),"$",""))),TRUE,FALSE),"MissingAbsMsg",TRUE,"PerfectMsg")</f>
        <v/>
      </c>
    </row>
    <row r="48" spans="2:7" x14ac:dyDescent="0.15">
      <c r="B48" s="281">
        <v>0</v>
      </c>
      <c r="C48" s="282">
        <v>0</v>
      </c>
      <c r="D48" s="278">
        <v>0</v>
      </c>
      <c r="E48" s="279" t="str">
        <f ca="1">_xlfn.IFS(ISBLANK(LoanPayment!E48),"",IF(NOT(ISNA('#_LoanPayment'!E48)),IF(ISNA(LoanPayment!E48),TRUE,FALSE),FALSE),"StuNAMsg",IF(AND(ISNA('#_LoanPayment'!E48),ISNA(LoanPayment!E48)),TRUE,FALSE),"PerfectMsg",IF(NOT(ISERROR('#_LoanPayment'!E48)),IF(ISERROR(LoanPayment!E48),TRUE,FALSE),FALSE),"StuErrorMsg",IF(TYPE('#_LoanPayment'!E48)&lt;&gt;TYPE(LoanPayment!E48),TRUE,FALSE),"WrongTypeMsg",IF(_xlfn.ISFORMULA('#_LoanPayment'!E48),IF(NOT(_xlfn.ISFORMULA(LoanPayment!E48)),TRUE),FALSE),"MissingFormulaMsg",IF(NOT(AND(ISNUMBER(FIND("[",_xlfn.FORMULATEXT('#_LoanPayment'!E48))),ISNUMBER(FIND("!",_xlfn.FORMULATEXT('#_LoanPayment'!E48))))),AND(ISNUMBER(FIND("[",_xlfn.FORMULATEXT(LoanPayment!E48))),ISNUMBER(FIND("!",_xlfn.FORMULATEXT(LoanPayment!E48)))),FALSE),"ExternalRefsMsg",IF(ISNUMBER('#_LoanPayment'!E48),IF(ABS('#_LoanPayment'!E48-LoanPayment!E48)&gt;0.00001,TRUE,FALSE),IF('#_LoanPayment'!E48&lt;&gt;LoanPayment!E48,TRUE,FALSE)),IF(ISNUMBER('#_LoanPayment'!E48),IF('#_LoanPayment'!E48&gt;LoanPayment!E48,"TooLow","TooHigh"),"WrongAnswer"),NOT(_xlfn.ISFORMULA('#_LoanPayment'!E48)),"PerfectMsg",IF((LEN(SUBSTITUTE(SUBSTITUTE(SUBSTITUTE(SUBSTITUTE(SUBSTITUTE(SUBSTITUTE(SUBSTITUTE(SUBSTITUTE(SUBSTITUTE(SUBSTITUTE(SUBSTITUTE(SUBSTITUTE(SUBSTITUTE(SUBSTITUTE(SUBSTITUTE(SUBSTITUTE(SUBSTITUTE(SUBSTITUTE(SUBSTITUTE(SUBSTITUTE(SUBSTITUTE(SUBSTITUTE(SUBSTITUTE(IF(_xlfn.ISFORMULA(LoanPayment!E48),_xlfn.FORMULATEXT(LoanPayment!E48),LoanPayment!E48),"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E48),_xlfn.FORMULATEXT(LoanPayment!E48),LoanPayment!E48),"9","#"),"8","#"),"7","#"),"6","#"),"5","#"),"4","#"),"3","#"),"2","#"),"1","#"),"0","#"),"$","")," ",""),",","@"),"&gt;","@"),"&lt;","@"),"=","@"),")","@"),"(","@"),"^","@"),"/","@"),"+","@"),"*","@"),"-","@"),"@#","")))/2&gt;(LEN(SUBSTITUTE(SUBSTITUTE(SUBSTITUTE(SUBSTITUTE(SUBSTITUTE(SUBSTITUTE(SUBSTITUTE(SUBSTITUTE(SUBSTITUTE(SUBSTITUTE(SUBSTITUTE(SUBSTITUTE(SUBSTITUTE(SUBSTITUTE(SUBSTITUTE(SUBSTITUTE(SUBSTITUTE(SUBSTITUTE(SUBSTITUTE(SUBSTITUTE(SUBSTITUTE(SUBSTITUTE(SUBSTITUTE(IF(_xlfn.ISFORMULA('#_LoanPayment'!E48),_xlfn.FORMULATEXT('#_LoanPayment'!E48),'#_LoanPayment'!E48),"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E48),_xlfn.FORMULATEXT('#_LoanPayment'!E48),'#_LoanPayment'!E48),"9","#"),"8","#"),"7","#"),"6","#"),"5","#"),"4","#"),"3","#"),"2","#"),"1","#"),"0","#"),"$","")," ",""),",","@"),"&gt;","@"),"&lt;","@"),"=","@"),")","@"),"(","@"),"^","@"),"/","@"),"+","@"),"*","@"),"-","@"),"@#","")))/2,TRUE,FALSE),"HardCodeMsg",IF(LEN(IF(_xlfn.ISFORMULA(LoanPayment!E48),_xlfn.FORMULATEXT(LoanPayment!E48),LoanPayment!E48))-LEN(SUBSTITUTE(IF(_xlfn.ISFORMULA(LoanPayment!E48),_xlfn.FORMULATEXT(LoanPayment!E48),LoanPayment!E48),"""",""))&gt;LEN(IF(_xlfn.ISFORMULA('#_LoanPayment'!E48),_xlfn.FORMULATEXT('#_LoanPayment'!E48),'#_LoanPayment'!E48))-LEN(SUBSTITUTE(IF(_xlfn.ISFORMULA('#_LoanPayment'!E48),_xlfn.FORMULATEXT('#_LoanPayment'!E48),'#_LoanPayment'!E48),"""","")),TRUE,FALSE),"HardQuoteMsg",IF(LEN(IF(_xlfn.ISFORMULA(LoanPayment!E48),_xlfn.FORMULATEXT(LoanPayment!E48),LoanPayment!E48))-LEN(SUBSTITUTE(IF(_xlfn.ISFORMULA(LoanPayment!E48),_xlfn.FORMULATEXT(LoanPayment!E48),LoanPayment!E48),"$",""))&lt;0.5*(LEN(IF(_xlfn.ISFORMULA('#_LoanPayment'!E48),_xlfn.FORMULATEXT('#_LoanPayment'!E48),'#_LoanPayment'!E48))-LEN(SUBSTITUTE(IF(_xlfn.ISFORMULA('#_LoanPayment'!E48),_xlfn.FORMULATEXT('#_LoanPayment'!E48),'#_LoanPayment'!E48),"$",""))),TRUE,FALSE),"MissingAbsMsg",TRUE,"PerfectMsg")</f>
        <v/>
      </c>
      <c r="F48" s="279" t="str">
        <f ca="1">_xlfn.IFS(ISBLANK(LoanPayment!F48),"",IF(NOT(ISNA('#_LoanPayment'!F48)),IF(ISNA(LoanPayment!F48),TRUE,FALSE),FALSE),"StuNAMsg",IF(AND(ISNA('#_LoanPayment'!F48),ISNA(LoanPayment!F48)),TRUE,FALSE),"PerfectMsg",IF(NOT(ISERROR('#_LoanPayment'!F48)),IF(ISERROR(LoanPayment!F48),TRUE,FALSE),FALSE),"StuErrorMsg",IF(TYPE('#_LoanPayment'!F48)&lt;&gt;TYPE(LoanPayment!F48),TRUE,FALSE),"WrongTypeMsg",IF(_xlfn.ISFORMULA('#_LoanPayment'!F48),IF(NOT(_xlfn.ISFORMULA(LoanPayment!F48)),TRUE),FALSE),"MissingFormulaMsg",IF(NOT(AND(ISNUMBER(FIND("[",_xlfn.FORMULATEXT('#_LoanPayment'!F48))),ISNUMBER(FIND("!",_xlfn.FORMULATEXT('#_LoanPayment'!F48))))),AND(ISNUMBER(FIND("[",_xlfn.FORMULATEXT(LoanPayment!F48))),ISNUMBER(FIND("!",_xlfn.FORMULATEXT(LoanPayment!F48)))),FALSE),"ExternalRefsMsg",IF(ISNUMBER('#_LoanPayment'!F48),IF(ABS('#_LoanPayment'!F48-LoanPayment!F48)&gt;0.00001,TRUE,FALSE),IF('#_LoanPayment'!F48&lt;&gt;LoanPayment!F48,TRUE,FALSE)),IF(ISNUMBER('#_LoanPayment'!F48),IF('#_LoanPayment'!F48&gt;LoanPayment!F48,"TooLow","TooHigh"),"WrongAnswer"),NOT(_xlfn.ISFORMULA('#_LoanPayment'!F48)),"PerfectMsg",IF((LEN(SUBSTITUTE(SUBSTITUTE(SUBSTITUTE(SUBSTITUTE(SUBSTITUTE(SUBSTITUTE(SUBSTITUTE(SUBSTITUTE(SUBSTITUTE(SUBSTITUTE(SUBSTITUTE(SUBSTITUTE(SUBSTITUTE(SUBSTITUTE(SUBSTITUTE(SUBSTITUTE(SUBSTITUTE(SUBSTITUTE(SUBSTITUTE(SUBSTITUTE(SUBSTITUTE(SUBSTITUTE(SUBSTITUTE(IF(_xlfn.ISFORMULA(LoanPayment!F48),_xlfn.FORMULATEXT(LoanPayment!F48),LoanPayment!F48),"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F48),_xlfn.FORMULATEXT(LoanPayment!F48),LoanPayment!F48),"9","#"),"8","#"),"7","#"),"6","#"),"5","#"),"4","#"),"3","#"),"2","#"),"1","#"),"0","#"),"$","")," ",""),",","@"),"&gt;","@"),"&lt;","@"),"=","@"),")","@"),"(","@"),"^","@"),"/","@"),"+","@"),"*","@"),"-","@"),"@#","")))/2&gt;(LEN(SUBSTITUTE(SUBSTITUTE(SUBSTITUTE(SUBSTITUTE(SUBSTITUTE(SUBSTITUTE(SUBSTITUTE(SUBSTITUTE(SUBSTITUTE(SUBSTITUTE(SUBSTITUTE(SUBSTITUTE(SUBSTITUTE(SUBSTITUTE(SUBSTITUTE(SUBSTITUTE(SUBSTITUTE(SUBSTITUTE(SUBSTITUTE(SUBSTITUTE(SUBSTITUTE(SUBSTITUTE(SUBSTITUTE(IF(_xlfn.ISFORMULA('#_LoanPayment'!F48),_xlfn.FORMULATEXT('#_LoanPayment'!F48),'#_LoanPayment'!F48),"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F48),_xlfn.FORMULATEXT('#_LoanPayment'!F48),'#_LoanPayment'!F48),"9","#"),"8","#"),"7","#"),"6","#"),"5","#"),"4","#"),"3","#"),"2","#"),"1","#"),"0","#"),"$","")," ",""),",","@"),"&gt;","@"),"&lt;","@"),"=","@"),")","@"),"(","@"),"^","@"),"/","@"),"+","@"),"*","@"),"-","@"),"@#","")))/2,TRUE,FALSE),"HardCodeMsg",IF(LEN(IF(_xlfn.ISFORMULA(LoanPayment!F48),_xlfn.FORMULATEXT(LoanPayment!F48),LoanPayment!F48))-LEN(SUBSTITUTE(IF(_xlfn.ISFORMULA(LoanPayment!F48),_xlfn.FORMULATEXT(LoanPayment!F48),LoanPayment!F48),"""",""))&gt;LEN(IF(_xlfn.ISFORMULA('#_LoanPayment'!F48),_xlfn.FORMULATEXT('#_LoanPayment'!F48),'#_LoanPayment'!F48))-LEN(SUBSTITUTE(IF(_xlfn.ISFORMULA('#_LoanPayment'!F48),_xlfn.FORMULATEXT('#_LoanPayment'!F48),'#_LoanPayment'!F48),"""","")),TRUE,FALSE),"HardQuoteMsg",IF(LEN(IF(_xlfn.ISFORMULA(LoanPayment!F48),_xlfn.FORMULATEXT(LoanPayment!F48),LoanPayment!F48))-LEN(SUBSTITUTE(IF(_xlfn.ISFORMULA(LoanPayment!F48),_xlfn.FORMULATEXT(LoanPayment!F48),LoanPayment!F48),"$",""))&lt;0.5*(LEN(IF(_xlfn.ISFORMULA('#_LoanPayment'!F48),_xlfn.FORMULATEXT('#_LoanPayment'!F48),'#_LoanPayment'!F48))-LEN(SUBSTITUTE(IF(_xlfn.ISFORMULA('#_LoanPayment'!F48),_xlfn.FORMULATEXT('#_LoanPayment'!F48),'#_LoanPayment'!F48),"$",""))),TRUE,FALSE),"MissingAbsMsg",TRUE,"PerfectMsg")</f>
        <v/>
      </c>
      <c r="G48" s="280" t="str">
        <f ca="1">_xlfn.IFS(ISBLANK(LoanPayment!G48),"",IF(NOT(ISNA('#_LoanPayment'!G48)),IF(ISNA(LoanPayment!G48),TRUE,FALSE),FALSE),"StuNAMsg",IF(AND(ISNA('#_LoanPayment'!G48),ISNA(LoanPayment!G48)),TRUE,FALSE),"PerfectMsg",IF(NOT(ISERROR('#_LoanPayment'!G48)),IF(ISERROR(LoanPayment!G48),TRUE,FALSE),FALSE),"StuErrorMsg",IF(TYPE('#_LoanPayment'!G48)&lt;&gt;TYPE(LoanPayment!G48),TRUE,FALSE),"WrongTypeMsg",IF(_xlfn.ISFORMULA('#_LoanPayment'!G48),IF(NOT(_xlfn.ISFORMULA(LoanPayment!G48)),TRUE),FALSE),"MissingFormulaMsg",IF(NOT(AND(ISNUMBER(FIND("[",_xlfn.FORMULATEXT('#_LoanPayment'!G48))),ISNUMBER(FIND("!",_xlfn.FORMULATEXT('#_LoanPayment'!G48))))),AND(ISNUMBER(FIND("[",_xlfn.FORMULATEXT(LoanPayment!G48))),ISNUMBER(FIND("!",_xlfn.FORMULATEXT(LoanPayment!G48)))),FALSE),"ExternalRefsMsg",IF(ISNUMBER('#_LoanPayment'!G48),IF(ABS('#_LoanPayment'!G48-LoanPayment!G48)&gt;0.00001,TRUE,FALSE),IF('#_LoanPayment'!G48&lt;&gt;LoanPayment!G48,TRUE,FALSE)),IF(ISNUMBER('#_LoanPayment'!G48),IF('#_LoanPayment'!G48&gt;LoanPayment!G48,"TooLow","TooHigh"),"WrongAnswer"),NOT(_xlfn.ISFORMULA('#_LoanPayment'!G48)),"PerfectMsg",IF((LEN(SUBSTITUTE(SUBSTITUTE(SUBSTITUTE(SUBSTITUTE(SUBSTITUTE(SUBSTITUTE(SUBSTITUTE(SUBSTITUTE(SUBSTITUTE(SUBSTITUTE(SUBSTITUTE(SUBSTITUTE(SUBSTITUTE(SUBSTITUTE(SUBSTITUTE(SUBSTITUTE(SUBSTITUTE(SUBSTITUTE(SUBSTITUTE(SUBSTITUTE(SUBSTITUTE(SUBSTITUTE(SUBSTITUTE(IF(_xlfn.ISFORMULA(LoanPayment!G48),_xlfn.FORMULATEXT(LoanPayment!G48),LoanPayment!G48),"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G48),_xlfn.FORMULATEXT(LoanPayment!G48),LoanPayment!G48),"9","#"),"8","#"),"7","#"),"6","#"),"5","#"),"4","#"),"3","#"),"2","#"),"1","#"),"0","#"),"$","")," ",""),",","@"),"&gt;","@"),"&lt;","@"),"=","@"),")","@"),"(","@"),"^","@"),"/","@"),"+","@"),"*","@"),"-","@"),"@#","")))/2&gt;(LEN(SUBSTITUTE(SUBSTITUTE(SUBSTITUTE(SUBSTITUTE(SUBSTITUTE(SUBSTITUTE(SUBSTITUTE(SUBSTITUTE(SUBSTITUTE(SUBSTITUTE(SUBSTITUTE(SUBSTITUTE(SUBSTITUTE(SUBSTITUTE(SUBSTITUTE(SUBSTITUTE(SUBSTITUTE(SUBSTITUTE(SUBSTITUTE(SUBSTITUTE(SUBSTITUTE(SUBSTITUTE(SUBSTITUTE(IF(_xlfn.ISFORMULA('#_LoanPayment'!G48),_xlfn.FORMULATEXT('#_LoanPayment'!G48),'#_LoanPayment'!G48),"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G48),_xlfn.FORMULATEXT('#_LoanPayment'!G48),'#_LoanPayment'!G48),"9","#"),"8","#"),"7","#"),"6","#"),"5","#"),"4","#"),"3","#"),"2","#"),"1","#"),"0","#"),"$","")," ",""),",","@"),"&gt;","@"),"&lt;","@"),"=","@"),")","@"),"(","@"),"^","@"),"/","@"),"+","@"),"*","@"),"-","@"),"@#","")))/2,TRUE,FALSE),"HardCodeMsg",IF(LEN(IF(_xlfn.ISFORMULA(LoanPayment!G48),_xlfn.FORMULATEXT(LoanPayment!G48),LoanPayment!G48))-LEN(SUBSTITUTE(IF(_xlfn.ISFORMULA(LoanPayment!G48),_xlfn.FORMULATEXT(LoanPayment!G48),LoanPayment!G48),"""",""))&gt;LEN(IF(_xlfn.ISFORMULA('#_LoanPayment'!G48),_xlfn.FORMULATEXT('#_LoanPayment'!G48),'#_LoanPayment'!G48))-LEN(SUBSTITUTE(IF(_xlfn.ISFORMULA('#_LoanPayment'!G48),_xlfn.FORMULATEXT('#_LoanPayment'!G48),'#_LoanPayment'!G48),"""","")),TRUE,FALSE),"HardQuoteMsg",IF(LEN(IF(_xlfn.ISFORMULA(LoanPayment!G48),_xlfn.FORMULATEXT(LoanPayment!G48),LoanPayment!G48))-LEN(SUBSTITUTE(IF(_xlfn.ISFORMULA(LoanPayment!G48),_xlfn.FORMULATEXT(LoanPayment!G48),LoanPayment!G48),"$",""))&lt;0.5*(LEN(IF(_xlfn.ISFORMULA('#_LoanPayment'!G48),_xlfn.FORMULATEXT('#_LoanPayment'!G48),'#_LoanPayment'!G48))-LEN(SUBSTITUTE(IF(_xlfn.ISFORMULA('#_LoanPayment'!G48),_xlfn.FORMULATEXT('#_LoanPayment'!G48),'#_LoanPayment'!G48),"$",""))),TRUE,FALSE),"MissingAbsMsg",TRUE,"PerfectMsg")</f>
        <v/>
      </c>
    </row>
    <row r="49" spans="2:7" x14ac:dyDescent="0.15">
      <c r="B49" s="281">
        <v>0</v>
      </c>
      <c r="C49" s="282">
        <v>0</v>
      </c>
      <c r="D49" s="278">
        <v>0</v>
      </c>
      <c r="E49" s="279" t="str">
        <f ca="1">_xlfn.IFS(ISBLANK(LoanPayment!E49),"",IF(NOT(ISNA('#_LoanPayment'!E49)),IF(ISNA(LoanPayment!E49),TRUE,FALSE),FALSE),"StuNAMsg",IF(AND(ISNA('#_LoanPayment'!E49),ISNA(LoanPayment!E49)),TRUE,FALSE),"PerfectMsg",IF(NOT(ISERROR('#_LoanPayment'!E49)),IF(ISERROR(LoanPayment!E49),TRUE,FALSE),FALSE),"StuErrorMsg",IF(TYPE('#_LoanPayment'!E49)&lt;&gt;TYPE(LoanPayment!E49),TRUE,FALSE),"WrongTypeMsg",IF(_xlfn.ISFORMULA('#_LoanPayment'!E49),IF(NOT(_xlfn.ISFORMULA(LoanPayment!E49)),TRUE),FALSE),"MissingFormulaMsg",IF(NOT(AND(ISNUMBER(FIND("[",_xlfn.FORMULATEXT('#_LoanPayment'!E49))),ISNUMBER(FIND("!",_xlfn.FORMULATEXT('#_LoanPayment'!E49))))),AND(ISNUMBER(FIND("[",_xlfn.FORMULATEXT(LoanPayment!E49))),ISNUMBER(FIND("!",_xlfn.FORMULATEXT(LoanPayment!E49)))),FALSE),"ExternalRefsMsg",IF(ISNUMBER('#_LoanPayment'!E49),IF(ABS('#_LoanPayment'!E49-LoanPayment!E49)&gt;0.00001,TRUE,FALSE),IF('#_LoanPayment'!E49&lt;&gt;LoanPayment!E49,TRUE,FALSE)),IF(ISNUMBER('#_LoanPayment'!E49),IF('#_LoanPayment'!E49&gt;LoanPayment!E49,"TooLow","TooHigh"),"WrongAnswer"),NOT(_xlfn.ISFORMULA('#_LoanPayment'!E49)),"PerfectMsg",IF((LEN(SUBSTITUTE(SUBSTITUTE(SUBSTITUTE(SUBSTITUTE(SUBSTITUTE(SUBSTITUTE(SUBSTITUTE(SUBSTITUTE(SUBSTITUTE(SUBSTITUTE(SUBSTITUTE(SUBSTITUTE(SUBSTITUTE(SUBSTITUTE(SUBSTITUTE(SUBSTITUTE(SUBSTITUTE(SUBSTITUTE(SUBSTITUTE(SUBSTITUTE(SUBSTITUTE(SUBSTITUTE(SUBSTITUTE(IF(_xlfn.ISFORMULA(LoanPayment!E49),_xlfn.FORMULATEXT(LoanPayment!E49),LoanPayment!E49),"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E49),_xlfn.FORMULATEXT(LoanPayment!E49),LoanPayment!E49),"9","#"),"8","#"),"7","#"),"6","#"),"5","#"),"4","#"),"3","#"),"2","#"),"1","#"),"0","#"),"$","")," ",""),",","@"),"&gt;","@"),"&lt;","@"),"=","@"),")","@"),"(","@"),"^","@"),"/","@"),"+","@"),"*","@"),"-","@"),"@#","")))/2&gt;(LEN(SUBSTITUTE(SUBSTITUTE(SUBSTITUTE(SUBSTITUTE(SUBSTITUTE(SUBSTITUTE(SUBSTITUTE(SUBSTITUTE(SUBSTITUTE(SUBSTITUTE(SUBSTITUTE(SUBSTITUTE(SUBSTITUTE(SUBSTITUTE(SUBSTITUTE(SUBSTITUTE(SUBSTITUTE(SUBSTITUTE(SUBSTITUTE(SUBSTITUTE(SUBSTITUTE(SUBSTITUTE(SUBSTITUTE(IF(_xlfn.ISFORMULA('#_LoanPayment'!E49),_xlfn.FORMULATEXT('#_LoanPayment'!E49),'#_LoanPayment'!E49),"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E49),_xlfn.FORMULATEXT('#_LoanPayment'!E49),'#_LoanPayment'!E49),"9","#"),"8","#"),"7","#"),"6","#"),"5","#"),"4","#"),"3","#"),"2","#"),"1","#"),"0","#"),"$","")," ",""),",","@"),"&gt;","@"),"&lt;","@"),"=","@"),")","@"),"(","@"),"^","@"),"/","@"),"+","@"),"*","@"),"-","@"),"@#","")))/2,TRUE,FALSE),"HardCodeMsg",IF(LEN(IF(_xlfn.ISFORMULA(LoanPayment!E49),_xlfn.FORMULATEXT(LoanPayment!E49),LoanPayment!E49))-LEN(SUBSTITUTE(IF(_xlfn.ISFORMULA(LoanPayment!E49),_xlfn.FORMULATEXT(LoanPayment!E49),LoanPayment!E49),"""",""))&gt;LEN(IF(_xlfn.ISFORMULA('#_LoanPayment'!E49),_xlfn.FORMULATEXT('#_LoanPayment'!E49),'#_LoanPayment'!E49))-LEN(SUBSTITUTE(IF(_xlfn.ISFORMULA('#_LoanPayment'!E49),_xlfn.FORMULATEXT('#_LoanPayment'!E49),'#_LoanPayment'!E49),"""","")),TRUE,FALSE),"HardQuoteMsg",IF(LEN(IF(_xlfn.ISFORMULA(LoanPayment!E49),_xlfn.FORMULATEXT(LoanPayment!E49),LoanPayment!E49))-LEN(SUBSTITUTE(IF(_xlfn.ISFORMULA(LoanPayment!E49),_xlfn.FORMULATEXT(LoanPayment!E49),LoanPayment!E49),"$",""))&lt;0.5*(LEN(IF(_xlfn.ISFORMULA('#_LoanPayment'!E49),_xlfn.FORMULATEXT('#_LoanPayment'!E49),'#_LoanPayment'!E49))-LEN(SUBSTITUTE(IF(_xlfn.ISFORMULA('#_LoanPayment'!E49),_xlfn.FORMULATEXT('#_LoanPayment'!E49),'#_LoanPayment'!E49),"$",""))),TRUE,FALSE),"MissingAbsMsg",TRUE,"PerfectMsg")</f>
        <v/>
      </c>
      <c r="F49" s="279" t="str">
        <f ca="1">_xlfn.IFS(ISBLANK(LoanPayment!F49),"",IF(NOT(ISNA('#_LoanPayment'!F49)),IF(ISNA(LoanPayment!F49),TRUE,FALSE),FALSE),"StuNAMsg",IF(AND(ISNA('#_LoanPayment'!F49),ISNA(LoanPayment!F49)),TRUE,FALSE),"PerfectMsg",IF(NOT(ISERROR('#_LoanPayment'!F49)),IF(ISERROR(LoanPayment!F49),TRUE,FALSE),FALSE),"StuErrorMsg",IF(TYPE('#_LoanPayment'!F49)&lt;&gt;TYPE(LoanPayment!F49),TRUE,FALSE),"WrongTypeMsg",IF(_xlfn.ISFORMULA('#_LoanPayment'!F49),IF(NOT(_xlfn.ISFORMULA(LoanPayment!F49)),TRUE),FALSE),"MissingFormulaMsg",IF(NOT(AND(ISNUMBER(FIND("[",_xlfn.FORMULATEXT('#_LoanPayment'!F49))),ISNUMBER(FIND("!",_xlfn.FORMULATEXT('#_LoanPayment'!F49))))),AND(ISNUMBER(FIND("[",_xlfn.FORMULATEXT(LoanPayment!F49))),ISNUMBER(FIND("!",_xlfn.FORMULATEXT(LoanPayment!F49)))),FALSE),"ExternalRefsMsg",IF(ISNUMBER('#_LoanPayment'!F49),IF(ABS('#_LoanPayment'!F49-LoanPayment!F49)&gt;0.00001,TRUE,FALSE),IF('#_LoanPayment'!F49&lt;&gt;LoanPayment!F49,TRUE,FALSE)),IF(ISNUMBER('#_LoanPayment'!F49),IF('#_LoanPayment'!F49&gt;LoanPayment!F49,"TooLow","TooHigh"),"WrongAnswer"),NOT(_xlfn.ISFORMULA('#_LoanPayment'!F49)),"PerfectMsg",IF((LEN(SUBSTITUTE(SUBSTITUTE(SUBSTITUTE(SUBSTITUTE(SUBSTITUTE(SUBSTITUTE(SUBSTITUTE(SUBSTITUTE(SUBSTITUTE(SUBSTITUTE(SUBSTITUTE(SUBSTITUTE(SUBSTITUTE(SUBSTITUTE(SUBSTITUTE(SUBSTITUTE(SUBSTITUTE(SUBSTITUTE(SUBSTITUTE(SUBSTITUTE(SUBSTITUTE(SUBSTITUTE(SUBSTITUTE(IF(_xlfn.ISFORMULA(LoanPayment!F49),_xlfn.FORMULATEXT(LoanPayment!F49),LoanPayment!F49),"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F49),_xlfn.FORMULATEXT(LoanPayment!F49),LoanPayment!F49),"9","#"),"8","#"),"7","#"),"6","#"),"5","#"),"4","#"),"3","#"),"2","#"),"1","#"),"0","#"),"$","")," ",""),",","@"),"&gt;","@"),"&lt;","@"),"=","@"),")","@"),"(","@"),"^","@"),"/","@"),"+","@"),"*","@"),"-","@"),"@#","")))/2&gt;(LEN(SUBSTITUTE(SUBSTITUTE(SUBSTITUTE(SUBSTITUTE(SUBSTITUTE(SUBSTITUTE(SUBSTITUTE(SUBSTITUTE(SUBSTITUTE(SUBSTITUTE(SUBSTITUTE(SUBSTITUTE(SUBSTITUTE(SUBSTITUTE(SUBSTITUTE(SUBSTITUTE(SUBSTITUTE(SUBSTITUTE(SUBSTITUTE(SUBSTITUTE(SUBSTITUTE(SUBSTITUTE(SUBSTITUTE(IF(_xlfn.ISFORMULA('#_LoanPayment'!F49),_xlfn.FORMULATEXT('#_LoanPayment'!F49),'#_LoanPayment'!F49),"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F49),_xlfn.FORMULATEXT('#_LoanPayment'!F49),'#_LoanPayment'!F49),"9","#"),"8","#"),"7","#"),"6","#"),"5","#"),"4","#"),"3","#"),"2","#"),"1","#"),"0","#"),"$","")," ",""),",","@"),"&gt;","@"),"&lt;","@"),"=","@"),")","@"),"(","@"),"^","@"),"/","@"),"+","@"),"*","@"),"-","@"),"@#","")))/2,TRUE,FALSE),"HardCodeMsg",IF(LEN(IF(_xlfn.ISFORMULA(LoanPayment!F49),_xlfn.FORMULATEXT(LoanPayment!F49),LoanPayment!F49))-LEN(SUBSTITUTE(IF(_xlfn.ISFORMULA(LoanPayment!F49),_xlfn.FORMULATEXT(LoanPayment!F49),LoanPayment!F49),"""",""))&gt;LEN(IF(_xlfn.ISFORMULA('#_LoanPayment'!F49),_xlfn.FORMULATEXT('#_LoanPayment'!F49),'#_LoanPayment'!F49))-LEN(SUBSTITUTE(IF(_xlfn.ISFORMULA('#_LoanPayment'!F49),_xlfn.FORMULATEXT('#_LoanPayment'!F49),'#_LoanPayment'!F49),"""","")),TRUE,FALSE),"HardQuoteMsg",IF(LEN(IF(_xlfn.ISFORMULA(LoanPayment!F49),_xlfn.FORMULATEXT(LoanPayment!F49),LoanPayment!F49))-LEN(SUBSTITUTE(IF(_xlfn.ISFORMULA(LoanPayment!F49),_xlfn.FORMULATEXT(LoanPayment!F49),LoanPayment!F49),"$",""))&lt;0.5*(LEN(IF(_xlfn.ISFORMULA('#_LoanPayment'!F49),_xlfn.FORMULATEXT('#_LoanPayment'!F49),'#_LoanPayment'!F49))-LEN(SUBSTITUTE(IF(_xlfn.ISFORMULA('#_LoanPayment'!F49),_xlfn.FORMULATEXT('#_LoanPayment'!F49),'#_LoanPayment'!F49),"$",""))),TRUE,FALSE),"MissingAbsMsg",TRUE,"PerfectMsg")</f>
        <v/>
      </c>
      <c r="G49" s="280" t="str">
        <f ca="1">_xlfn.IFS(ISBLANK(LoanPayment!G49),"",IF(NOT(ISNA('#_LoanPayment'!G49)),IF(ISNA(LoanPayment!G49),TRUE,FALSE),FALSE),"StuNAMsg",IF(AND(ISNA('#_LoanPayment'!G49),ISNA(LoanPayment!G49)),TRUE,FALSE),"PerfectMsg",IF(NOT(ISERROR('#_LoanPayment'!G49)),IF(ISERROR(LoanPayment!G49),TRUE,FALSE),FALSE),"StuErrorMsg",IF(TYPE('#_LoanPayment'!G49)&lt;&gt;TYPE(LoanPayment!G49),TRUE,FALSE),"WrongTypeMsg",IF(_xlfn.ISFORMULA('#_LoanPayment'!G49),IF(NOT(_xlfn.ISFORMULA(LoanPayment!G49)),TRUE),FALSE),"MissingFormulaMsg",IF(NOT(AND(ISNUMBER(FIND("[",_xlfn.FORMULATEXT('#_LoanPayment'!G49))),ISNUMBER(FIND("!",_xlfn.FORMULATEXT('#_LoanPayment'!G49))))),AND(ISNUMBER(FIND("[",_xlfn.FORMULATEXT(LoanPayment!G49))),ISNUMBER(FIND("!",_xlfn.FORMULATEXT(LoanPayment!G49)))),FALSE),"ExternalRefsMsg",IF(ISNUMBER('#_LoanPayment'!G49),IF(ABS('#_LoanPayment'!G49-LoanPayment!G49)&gt;0.00001,TRUE,FALSE),IF('#_LoanPayment'!G49&lt;&gt;LoanPayment!G49,TRUE,FALSE)),IF(ISNUMBER('#_LoanPayment'!G49),IF('#_LoanPayment'!G49&gt;LoanPayment!G49,"TooLow","TooHigh"),"WrongAnswer"),NOT(_xlfn.ISFORMULA('#_LoanPayment'!G49)),"PerfectMsg",IF((LEN(SUBSTITUTE(SUBSTITUTE(SUBSTITUTE(SUBSTITUTE(SUBSTITUTE(SUBSTITUTE(SUBSTITUTE(SUBSTITUTE(SUBSTITUTE(SUBSTITUTE(SUBSTITUTE(SUBSTITUTE(SUBSTITUTE(SUBSTITUTE(SUBSTITUTE(SUBSTITUTE(SUBSTITUTE(SUBSTITUTE(SUBSTITUTE(SUBSTITUTE(SUBSTITUTE(SUBSTITUTE(SUBSTITUTE(IF(_xlfn.ISFORMULA(LoanPayment!G49),_xlfn.FORMULATEXT(LoanPayment!G49),LoanPayment!G49),"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G49),_xlfn.FORMULATEXT(LoanPayment!G49),LoanPayment!G49),"9","#"),"8","#"),"7","#"),"6","#"),"5","#"),"4","#"),"3","#"),"2","#"),"1","#"),"0","#"),"$","")," ",""),",","@"),"&gt;","@"),"&lt;","@"),"=","@"),")","@"),"(","@"),"^","@"),"/","@"),"+","@"),"*","@"),"-","@"),"@#","")))/2&gt;(LEN(SUBSTITUTE(SUBSTITUTE(SUBSTITUTE(SUBSTITUTE(SUBSTITUTE(SUBSTITUTE(SUBSTITUTE(SUBSTITUTE(SUBSTITUTE(SUBSTITUTE(SUBSTITUTE(SUBSTITUTE(SUBSTITUTE(SUBSTITUTE(SUBSTITUTE(SUBSTITUTE(SUBSTITUTE(SUBSTITUTE(SUBSTITUTE(SUBSTITUTE(SUBSTITUTE(SUBSTITUTE(SUBSTITUTE(IF(_xlfn.ISFORMULA('#_LoanPayment'!G49),_xlfn.FORMULATEXT('#_LoanPayment'!G49),'#_LoanPayment'!G49),"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G49),_xlfn.FORMULATEXT('#_LoanPayment'!G49),'#_LoanPayment'!G49),"9","#"),"8","#"),"7","#"),"6","#"),"5","#"),"4","#"),"3","#"),"2","#"),"1","#"),"0","#"),"$","")," ",""),",","@"),"&gt;","@"),"&lt;","@"),"=","@"),")","@"),"(","@"),"^","@"),"/","@"),"+","@"),"*","@"),"-","@"),"@#","")))/2,TRUE,FALSE),"HardCodeMsg",IF(LEN(IF(_xlfn.ISFORMULA(LoanPayment!G49),_xlfn.FORMULATEXT(LoanPayment!G49),LoanPayment!G49))-LEN(SUBSTITUTE(IF(_xlfn.ISFORMULA(LoanPayment!G49),_xlfn.FORMULATEXT(LoanPayment!G49),LoanPayment!G49),"""",""))&gt;LEN(IF(_xlfn.ISFORMULA('#_LoanPayment'!G49),_xlfn.FORMULATEXT('#_LoanPayment'!G49),'#_LoanPayment'!G49))-LEN(SUBSTITUTE(IF(_xlfn.ISFORMULA('#_LoanPayment'!G49),_xlfn.FORMULATEXT('#_LoanPayment'!G49),'#_LoanPayment'!G49),"""","")),TRUE,FALSE),"HardQuoteMsg",IF(LEN(IF(_xlfn.ISFORMULA(LoanPayment!G49),_xlfn.FORMULATEXT(LoanPayment!G49),LoanPayment!G49))-LEN(SUBSTITUTE(IF(_xlfn.ISFORMULA(LoanPayment!G49),_xlfn.FORMULATEXT(LoanPayment!G49),LoanPayment!G49),"$",""))&lt;0.5*(LEN(IF(_xlfn.ISFORMULA('#_LoanPayment'!G49),_xlfn.FORMULATEXT('#_LoanPayment'!G49),'#_LoanPayment'!G49))-LEN(SUBSTITUTE(IF(_xlfn.ISFORMULA('#_LoanPayment'!G49),_xlfn.FORMULATEXT('#_LoanPayment'!G49),'#_LoanPayment'!G49),"$",""))),TRUE,FALSE),"MissingAbsMsg",TRUE,"PerfectMsg")</f>
        <v/>
      </c>
    </row>
    <row r="50" spans="2:7" x14ac:dyDescent="0.15">
      <c r="B50" s="281">
        <v>0</v>
      </c>
      <c r="C50" s="282">
        <v>0</v>
      </c>
      <c r="D50" s="278">
        <v>0</v>
      </c>
      <c r="E50" s="279" t="str">
        <f ca="1">_xlfn.IFS(ISBLANK(LoanPayment!E50),"",IF(NOT(ISNA('#_LoanPayment'!E50)),IF(ISNA(LoanPayment!E50),TRUE,FALSE),FALSE),"StuNAMsg",IF(AND(ISNA('#_LoanPayment'!E50),ISNA(LoanPayment!E50)),TRUE,FALSE),"PerfectMsg",IF(NOT(ISERROR('#_LoanPayment'!E50)),IF(ISERROR(LoanPayment!E50),TRUE,FALSE),FALSE),"StuErrorMsg",IF(TYPE('#_LoanPayment'!E50)&lt;&gt;TYPE(LoanPayment!E50),TRUE,FALSE),"WrongTypeMsg",IF(_xlfn.ISFORMULA('#_LoanPayment'!E50),IF(NOT(_xlfn.ISFORMULA(LoanPayment!E50)),TRUE),FALSE),"MissingFormulaMsg",IF(NOT(AND(ISNUMBER(FIND("[",_xlfn.FORMULATEXT('#_LoanPayment'!E50))),ISNUMBER(FIND("!",_xlfn.FORMULATEXT('#_LoanPayment'!E50))))),AND(ISNUMBER(FIND("[",_xlfn.FORMULATEXT(LoanPayment!E50))),ISNUMBER(FIND("!",_xlfn.FORMULATEXT(LoanPayment!E50)))),FALSE),"ExternalRefsMsg",IF(ISNUMBER('#_LoanPayment'!E50),IF(ABS('#_LoanPayment'!E50-LoanPayment!E50)&gt;0.00001,TRUE,FALSE),IF('#_LoanPayment'!E50&lt;&gt;LoanPayment!E50,TRUE,FALSE)),IF(ISNUMBER('#_LoanPayment'!E50),IF('#_LoanPayment'!E50&gt;LoanPayment!E50,"TooLow","TooHigh"),"WrongAnswer"),NOT(_xlfn.ISFORMULA('#_LoanPayment'!E50)),"PerfectMsg",IF((LEN(SUBSTITUTE(SUBSTITUTE(SUBSTITUTE(SUBSTITUTE(SUBSTITUTE(SUBSTITUTE(SUBSTITUTE(SUBSTITUTE(SUBSTITUTE(SUBSTITUTE(SUBSTITUTE(SUBSTITUTE(SUBSTITUTE(SUBSTITUTE(SUBSTITUTE(SUBSTITUTE(SUBSTITUTE(SUBSTITUTE(SUBSTITUTE(SUBSTITUTE(SUBSTITUTE(SUBSTITUTE(SUBSTITUTE(IF(_xlfn.ISFORMULA(LoanPayment!E50),_xlfn.FORMULATEXT(LoanPayment!E50),LoanPayment!E50),"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E50),_xlfn.FORMULATEXT(LoanPayment!E50),LoanPayment!E50),"9","#"),"8","#"),"7","#"),"6","#"),"5","#"),"4","#"),"3","#"),"2","#"),"1","#"),"0","#"),"$","")," ",""),",","@"),"&gt;","@"),"&lt;","@"),"=","@"),")","@"),"(","@"),"^","@"),"/","@"),"+","@"),"*","@"),"-","@"),"@#","")))/2&gt;(LEN(SUBSTITUTE(SUBSTITUTE(SUBSTITUTE(SUBSTITUTE(SUBSTITUTE(SUBSTITUTE(SUBSTITUTE(SUBSTITUTE(SUBSTITUTE(SUBSTITUTE(SUBSTITUTE(SUBSTITUTE(SUBSTITUTE(SUBSTITUTE(SUBSTITUTE(SUBSTITUTE(SUBSTITUTE(SUBSTITUTE(SUBSTITUTE(SUBSTITUTE(SUBSTITUTE(SUBSTITUTE(SUBSTITUTE(IF(_xlfn.ISFORMULA('#_LoanPayment'!E50),_xlfn.FORMULATEXT('#_LoanPayment'!E50),'#_LoanPayment'!E50),"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E50),_xlfn.FORMULATEXT('#_LoanPayment'!E50),'#_LoanPayment'!E50),"9","#"),"8","#"),"7","#"),"6","#"),"5","#"),"4","#"),"3","#"),"2","#"),"1","#"),"0","#"),"$","")," ",""),",","@"),"&gt;","@"),"&lt;","@"),"=","@"),")","@"),"(","@"),"^","@"),"/","@"),"+","@"),"*","@"),"-","@"),"@#","")))/2,TRUE,FALSE),"HardCodeMsg",IF(LEN(IF(_xlfn.ISFORMULA(LoanPayment!E50),_xlfn.FORMULATEXT(LoanPayment!E50),LoanPayment!E50))-LEN(SUBSTITUTE(IF(_xlfn.ISFORMULA(LoanPayment!E50),_xlfn.FORMULATEXT(LoanPayment!E50),LoanPayment!E50),"""",""))&gt;LEN(IF(_xlfn.ISFORMULA('#_LoanPayment'!E50),_xlfn.FORMULATEXT('#_LoanPayment'!E50),'#_LoanPayment'!E50))-LEN(SUBSTITUTE(IF(_xlfn.ISFORMULA('#_LoanPayment'!E50),_xlfn.FORMULATEXT('#_LoanPayment'!E50),'#_LoanPayment'!E50),"""","")),TRUE,FALSE),"HardQuoteMsg",IF(LEN(IF(_xlfn.ISFORMULA(LoanPayment!E50),_xlfn.FORMULATEXT(LoanPayment!E50),LoanPayment!E50))-LEN(SUBSTITUTE(IF(_xlfn.ISFORMULA(LoanPayment!E50),_xlfn.FORMULATEXT(LoanPayment!E50),LoanPayment!E50),"$",""))&lt;0.5*(LEN(IF(_xlfn.ISFORMULA('#_LoanPayment'!E50),_xlfn.FORMULATEXT('#_LoanPayment'!E50),'#_LoanPayment'!E50))-LEN(SUBSTITUTE(IF(_xlfn.ISFORMULA('#_LoanPayment'!E50),_xlfn.FORMULATEXT('#_LoanPayment'!E50),'#_LoanPayment'!E50),"$",""))),TRUE,FALSE),"MissingAbsMsg",TRUE,"PerfectMsg")</f>
        <v/>
      </c>
      <c r="F50" s="279" t="str">
        <f ca="1">_xlfn.IFS(ISBLANK(LoanPayment!F50),"",IF(NOT(ISNA('#_LoanPayment'!F50)),IF(ISNA(LoanPayment!F50),TRUE,FALSE),FALSE),"StuNAMsg",IF(AND(ISNA('#_LoanPayment'!F50),ISNA(LoanPayment!F50)),TRUE,FALSE),"PerfectMsg",IF(NOT(ISERROR('#_LoanPayment'!F50)),IF(ISERROR(LoanPayment!F50),TRUE,FALSE),FALSE),"StuErrorMsg",IF(TYPE('#_LoanPayment'!F50)&lt;&gt;TYPE(LoanPayment!F50),TRUE,FALSE),"WrongTypeMsg",IF(_xlfn.ISFORMULA('#_LoanPayment'!F50),IF(NOT(_xlfn.ISFORMULA(LoanPayment!F50)),TRUE),FALSE),"MissingFormulaMsg",IF(NOT(AND(ISNUMBER(FIND("[",_xlfn.FORMULATEXT('#_LoanPayment'!F50))),ISNUMBER(FIND("!",_xlfn.FORMULATEXT('#_LoanPayment'!F50))))),AND(ISNUMBER(FIND("[",_xlfn.FORMULATEXT(LoanPayment!F50))),ISNUMBER(FIND("!",_xlfn.FORMULATEXT(LoanPayment!F50)))),FALSE),"ExternalRefsMsg",IF(ISNUMBER('#_LoanPayment'!F50),IF(ABS('#_LoanPayment'!F50-LoanPayment!F50)&gt;0.00001,TRUE,FALSE),IF('#_LoanPayment'!F50&lt;&gt;LoanPayment!F50,TRUE,FALSE)),IF(ISNUMBER('#_LoanPayment'!F50),IF('#_LoanPayment'!F50&gt;LoanPayment!F50,"TooLow","TooHigh"),"WrongAnswer"),NOT(_xlfn.ISFORMULA('#_LoanPayment'!F50)),"PerfectMsg",IF((LEN(SUBSTITUTE(SUBSTITUTE(SUBSTITUTE(SUBSTITUTE(SUBSTITUTE(SUBSTITUTE(SUBSTITUTE(SUBSTITUTE(SUBSTITUTE(SUBSTITUTE(SUBSTITUTE(SUBSTITUTE(SUBSTITUTE(SUBSTITUTE(SUBSTITUTE(SUBSTITUTE(SUBSTITUTE(SUBSTITUTE(SUBSTITUTE(SUBSTITUTE(SUBSTITUTE(SUBSTITUTE(SUBSTITUTE(IF(_xlfn.ISFORMULA(LoanPayment!F50),_xlfn.FORMULATEXT(LoanPayment!F50),LoanPayment!F50),"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F50),_xlfn.FORMULATEXT(LoanPayment!F50),LoanPayment!F50),"9","#"),"8","#"),"7","#"),"6","#"),"5","#"),"4","#"),"3","#"),"2","#"),"1","#"),"0","#"),"$","")," ",""),",","@"),"&gt;","@"),"&lt;","@"),"=","@"),")","@"),"(","@"),"^","@"),"/","@"),"+","@"),"*","@"),"-","@"),"@#","")))/2&gt;(LEN(SUBSTITUTE(SUBSTITUTE(SUBSTITUTE(SUBSTITUTE(SUBSTITUTE(SUBSTITUTE(SUBSTITUTE(SUBSTITUTE(SUBSTITUTE(SUBSTITUTE(SUBSTITUTE(SUBSTITUTE(SUBSTITUTE(SUBSTITUTE(SUBSTITUTE(SUBSTITUTE(SUBSTITUTE(SUBSTITUTE(SUBSTITUTE(SUBSTITUTE(SUBSTITUTE(SUBSTITUTE(SUBSTITUTE(IF(_xlfn.ISFORMULA('#_LoanPayment'!F50),_xlfn.FORMULATEXT('#_LoanPayment'!F50),'#_LoanPayment'!F50),"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F50),_xlfn.FORMULATEXT('#_LoanPayment'!F50),'#_LoanPayment'!F50),"9","#"),"8","#"),"7","#"),"6","#"),"5","#"),"4","#"),"3","#"),"2","#"),"1","#"),"0","#"),"$","")," ",""),",","@"),"&gt;","@"),"&lt;","@"),"=","@"),")","@"),"(","@"),"^","@"),"/","@"),"+","@"),"*","@"),"-","@"),"@#","")))/2,TRUE,FALSE),"HardCodeMsg",IF(LEN(IF(_xlfn.ISFORMULA(LoanPayment!F50),_xlfn.FORMULATEXT(LoanPayment!F50),LoanPayment!F50))-LEN(SUBSTITUTE(IF(_xlfn.ISFORMULA(LoanPayment!F50),_xlfn.FORMULATEXT(LoanPayment!F50),LoanPayment!F50),"""",""))&gt;LEN(IF(_xlfn.ISFORMULA('#_LoanPayment'!F50),_xlfn.FORMULATEXT('#_LoanPayment'!F50),'#_LoanPayment'!F50))-LEN(SUBSTITUTE(IF(_xlfn.ISFORMULA('#_LoanPayment'!F50),_xlfn.FORMULATEXT('#_LoanPayment'!F50),'#_LoanPayment'!F50),"""","")),TRUE,FALSE),"HardQuoteMsg",IF(LEN(IF(_xlfn.ISFORMULA(LoanPayment!F50),_xlfn.FORMULATEXT(LoanPayment!F50),LoanPayment!F50))-LEN(SUBSTITUTE(IF(_xlfn.ISFORMULA(LoanPayment!F50),_xlfn.FORMULATEXT(LoanPayment!F50),LoanPayment!F50),"$",""))&lt;0.5*(LEN(IF(_xlfn.ISFORMULA('#_LoanPayment'!F50),_xlfn.FORMULATEXT('#_LoanPayment'!F50),'#_LoanPayment'!F50))-LEN(SUBSTITUTE(IF(_xlfn.ISFORMULA('#_LoanPayment'!F50),_xlfn.FORMULATEXT('#_LoanPayment'!F50),'#_LoanPayment'!F50),"$",""))),TRUE,FALSE),"MissingAbsMsg",TRUE,"PerfectMsg")</f>
        <v/>
      </c>
      <c r="G50" s="280" t="str">
        <f ca="1">_xlfn.IFS(ISBLANK(LoanPayment!G50),"",IF(NOT(ISNA('#_LoanPayment'!G50)),IF(ISNA(LoanPayment!G50),TRUE,FALSE),FALSE),"StuNAMsg",IF(AND(ISNA('#_LoanPayment'!G50),ISNA(LoanPayment!G50)),TRUE,FALSE),"PerfectMsg",IF(NOT(ISERROR('#_LoanPayment'!G50)),IF(ISERROR(LoanPayment!G50),TRUE,FALSE),FALSE),"StuErrorMsg",IF(TYPE('#_LoanPayment'!G50)&lt;&gt;TYPE(LoanPayment!G50),TRUE,FALSE),"WrongTypeMsg",IF(_xlfn.ISFORMULA('#_LoanPayment'!G50),IF(NOT(_xlfn.ISFORMULA(LoanPayment!G50)),TRUE),FALSE),"MissingFormulaMsg",IF(NOT(AND(ISNUMBER(FIND("[",_xlfn.FORMULATEXT('#_LoanPayment'!G50))),ISNUMBER(FIND("!",_xlfn.FORMULATEXT('#_LoanPayment'!G50))))),AND(ISNUMBER(FIND("[",_xlfn.FORMULATEXT(LoanPayment!G50))),ISNUMBER(FIND("!",_xlfn.FORMULATEXT(LoanPayment!G50)))),FALSE),"ExternalRefsMsg",IF(ISNUMBER('#_LoanPayment'!G50),IF(ABS('#_LoanPayment'!G50-LoanPayment!G50)&gt;0.00001,TRUE,FALSE),IF('#_LoanPayment'!G50&lt;&gt;LoanPayment!G50,TRUE,FALSE)),IF(ISNUMBER('#_LoanPayment'!G50),IF('#_LoanPayment'!G50&gt;LoanPayment!G50,"TooLow","TooHigh"),"WrongAnswer"),NOT(_xlfn.ISFORMULA('#_LoanPayment'!G50)),"PerfectMsg",IF((LEN(SUBSTITUTE(SUBSTITUTE(SUBSTITUTE(SUBSTITUTE(SUBSTITUTE(SUBSTITUTE(SUBSTITUTE(SUBSTITUTE(SUBSTITUTE(SUBSTITUTE(SUBSTITUTE(SUBSTITUTE(SUBSTITUTE(SUBSTITUTE(SUBSTITUTE(SUBSTITUTE(SUBSTITUTE(SUBSTITUTE(SUBSTITUTE(SUBSTITUTE(SUBSTITUTE(SUBSTITUTE(SUBSTITUTE(IF(_xlfn.ISFORMULA(LoanPayment!G50),_xlfn.FORMULATEXT(LoanPayment!G50),LoanPayment!G50),"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G50),_xlfn.FORMULATEXT(LoanPayment!G50),LoanPayment!G50),"9","#"),"8","#"),"7","#"),"6","#"),"5","#"),"4","#"),"3","#"),"2","#"),"1","#"),"0","#"),"$","")," ",""),",","@"),"&gt;","@"),"&lt;","@"),"=","@"),")","@"),"(","@"),"^","@"),"/","@"),"+","@"),"*","@"),"-","@"),"@#","")))/2&gt;(LEN(SUBSTITUTE(SUBSTITUTE(SUBSTITUTE(SUBSTITUTE(SUBSTITUTE(SUBSTITUTE(SUBSTITUTE(SUBSTITUTE(SUBSTITUTE(SUBSTITUTE(SUBSTITUTE(SUBSTITUTE(SUBSTITUTE(SUBSTITUTE(SUBSTITUTE(SUBSTITUTE(SUBSTITUTE(SUBSTITUTE(SUBSTITUTE(SUBSTITUTE(SUBSTITUTE(SUBSTITUTE(SUBSTITUTE(IF(_xlfn.ISFORMULA('#_LoanPayment'!G50),_xlfn.FORMULATEXT('#_LoanPayment'!G50),'#_LoanPayment'!G50),"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G50),_xlfn.FORMULATEXT('#_LoanPayment'!G50),'#_LoanPayment'!G50),"9","#"),"8","#"),"7","#"),"6","#"),"5","#"),"4","#"),"3","#"),"2","#"),"1","#"),"0","#"),"$","")," ",""),",","@"),"&gt;","@"),"&lt;","@"),"=","@"),")","@"),"(","@"),"^","@"),"/","@"),"+","@"),"*","@"),"-","@"),"@#","")))/2,TRUE,FALSE),"HardCodeMsg",IF(LEN(IF(_xlfn.ISFORMULA(LoanPayment!G50),_xlfn.FORMULATEXT(LoanPayment!G50),LoanPayment!G50))-LEN(SUBSTITUTE(IF(_xlfn.ISFORMULA(LoanPayment!G50),_xlfn.FORMULATEXT(LoanPayment!G50),LoanPayment!G50),"""",""))&gt;LEN(IF(_xlfn.ISFORMULA('#_LoanPayment'!G50),_xlfn.FORMULATEXT('#_LoanPayment'!G50),'#_LoanPayment'!G50))-LEN(SUBSTITUTE(IF(_xlfn.ISFORMULA('#_LoanPayment'!G50),_xlfn.FORMULATEXT('#_LoanPayment'!G50),'#_LoanPayment'!G50),"""","")),TRUE,FALSE),"HardQuoteMsg",IF(LEN(IF(_xlfn.ISFORMULA(LoanPayment!G50),_xlfn.FORMULATEXT(LoanPayment!G50),LoanPayment!G50))-LEN(SUBSTITUTE(IF(_xlfn.ISFORMULA(LoanPayment!G50),_xlfn.FORMULATEXT(LoanPayment!G50),LoanPayment!G50),"$",""))&lt;0.5*(LEN(IF(_xlfn.ISFORMULA('#_LoanPayment'!G50),_xlfn.FORMULATEXT('#_LoanPayment'!G50),'#_LoanPayment'!G50))-LEN(SUBSTITUTE(IF(_xlfn.ISFORMULA('#_LoanPayment'!G50),_xlfn.FORMULATEXT('#_LoanPayment'!G50),'#_LoanPayment'!G50),"$",""))),TRUE,FALSE),"MissingAbsMsg",TRUE,"PerfectMsg")</f>
        <v/>
      </c>
    </row>
    <row r="51" spans="2:7" x14ac:dyDescent="0.15">
      <c r="B51" s="281">
        <v>0</v>
      </c>
      <c r="C51" s="282">
        <v>0</v>
      </c>
      <c r="D51" s="278">
        <v>0</v>
      </c>
      <c r="E51" s="279" t="str">
        <f ca="1">_xlfn.IFS(ISBLANK(LoanPayment!E51),"",IF(NOT(ISNA('#_LoanPayment'!E51)),IF(ISNA(LoanPayment!E51),TRUE,FALSE),FALSE),"StuNAMsg",IF(AND(ISNA('#_LoanPayment'!E51),ISNA(LoanPayment!E51)),TRUE,FALSE),"PerfectMsg",IF(NOT(ISERROR('#_LoanPayment'!E51)),IF(ISERROR(LoanPayment!E51),TRUE,FALSE),FALSE),"StuErrorMsg",IF(TYPE('#_LoanPayment'!E51)&lt;&gt;TYPE(LoanPayment!E51),TRUE,FALSE),"WrongTypeMsg",IF(_xlfn.ISFORMULA('#_LoanPayment'!E51),IF(NOT(_xlfn.ISFORMULA(LoanPayment!E51)),TRUE),FALSE),"MissingFormulaMsg",IF(NOT(AND(ISNUMBER(FIND("[",_xlfn.FORMULATEXT('#_LoanPayment'!E51))),ISNUMBER(FIND("!",_xlfn.FORMULATEXT('#_LoanPayment'!E51))))),AND(ISNUMBER(FIND("[",_xlfn.FORMULATEXT(LoanPayment!E51))),ISNUMBER(FIND("!",_xlfn.FORMULATEXT(LoanPayment!E51)))),FALSE),"ExternalRefsMsg",IF(ISNUMBER('#_LoanPayment'!E51),IF(ABS('#_LoanPayment'!E51-LoanPayment!E51)&gt;0.00001,TRUE,FALSE),IF('#_LoanPayment'!E51&lt;&gt;LoanPayment!E51,TRUE,FALSE)),IF(ISNUMBER('#_LoanPayment'!E51),IF('#_LoanPayment'!E51&gt;LoanPayment!E51,"TooLow","TooHigh"),"WrongAnswer"),NOT(_xlfn.ISFORMULA('#_LoanPayment'!E51)),"PerfectMsg",IF((LEN(SUBSTITUTE(SUBSTITUTE(SUBSTITUTE(SUBSTITUTE(SUBSTITUTE(SUBSTITUTE(SUBSTITUTE(SUBSTITUTE(SUBSTITUTE(SUBSTITUTE(SUBSTITUTE(SUBSTITUTE(SUBSTITUTE(SUBSTITUTE(SUBSTITUTE(SUBSTITUTE(SUBSTITUTE(SUBSTITUTE(SUBSTITUTE(SUBSTITUTE(SUBSTITUTE(SUBSTITUTE(SUBSTITUTE(IF(_xlfn.ISFORMULA(LoanPayment!E51),_xlfn.FORMULATEXT(LoanPayment!E51),LoanPayment!E51),"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E51),_xlfn.FORMULATEXT(LoanPayment!E51),LoanPayment!E51),"9","#"),"8","#"),"7","#"),"6","#"),"5","#"),"4","#"),"3","#"),"2","#"),"1","#"),"0","#"),"$","")," ",""),",","@"),"&gt;","@"),"&lt;","@"),"=","@"),")","@"),"(","@"),"^","@"),"/","@"),"+","@"),"*","@"),"-","@"),"@#","")))/2&gt;(LEN(SUBSTITUTE(SUBSTITUTE(SUBSTITUTE(SUBSTITUTE(SUBSTITUTE(SUBSTITUTE(SUBSTITUTE(SUBSTITUTE(SUBSTITUTE(SUBSTITUTE(SUBSTITUTE(SUBSTITUTE(SUBSTITUTE(SUBSTITUTE(SUBSTITUTE(SUBSTITUTE(SUBSTITUTE(SUBSTITUTE(SUBSTITUTE(SUBSTITUTE(SUBSTITUTE(SUBSTITUTE(SUBSTITUTE(IF(_xlfn.ISFORMULA('#_LoanPayment'!E51),_xlfn.FORMULATEXT('#_LoanPayment'!E51),'#_LoanPayment'!E51),"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E51),_xlfn.FORMULATEXT('#_LoanPayment'!E51),'#_LoanPayment'!E51),"9","#"),"8","#"),"7","#"),"6","#"),"5","#"),"4","#"),"3","#"),"2","#"),"1","#"),"0","#"),"$","")," ",""),",","@"),"&gt;","@"),"&lt;","@"),"=","@"),")","@"),"(","@"),"^","@"),"/","@"),"+","@"),"*","@"),"-","@"),"@#","")))/2,TRUE,FALSE),"HardCodeMsg",IF(LEN(IF(_xlfn.ISFORMULA(LoanPayment!E51),_xlfn.FORMULATEXT(LoanPayment!E51),LoanPayment!E51))-LEN(SUBSTITUTE(IF(_xlfn.ISFORMULA(LoanPayment!E51),_xlfn.FORMULATEXT(LoanPayment!E51),LoanPayment!E51),"""",""))&gt;LEN(IF(_xlfn.ISFORMULA('#_LoanPayment'!E51),_xlfn.FORMULATEXT('#_LoanPayment'!E51),'#_LoanPayment'!E51))-LEN(SUBSTITUTE(IF(_xlfn.ISFORMULA('#_LoanPayment'!E51),_xlfn.FORMULATEXT('#_LoanPayment'!E51),'#_LoanPayment'!E51),"""","")),TRUE,FALSE),"HardQuoteMsg",IF(LEN(IF(_xlfn.ISFORMULA(LoanPayment!E51),_xlfn.FORMULATEXT(LoanPayment!E51),LoanPayment!E51))-LEN(SUBSTITUTE(IF(_xlfn.ISFORMULA(LoanPayment!E51),_xlfn.FORMULATEXT(LoanPayment!E51),LoanPayment!E51),"$",""))&lt;0.5*(LEN(IF(_xlfn.ISFORMULA('#_LoanPayment'!E51),_xlfn.FORMULATEXT('#_LoanPayment'!E51),'#_LoanPayment'!E51))-LEN(SUBSTITUTE(IF(_xlfn.ISFORMULA('#_LoanPayment'!E51),_xlfn.FORMULATEXT('#_LoanPayment'!E51),'#_LoanPayment'!E51),"$",""))),TRUE,FALSE),"MissingAbsMsg",TRUE,"PerfectMsg")</f>
        <v/>
      </c>
      <c r="F51" s="279" t="str">
        <f ca="1">_xlfn.IFS(ISBLANK(LoanPayment!F51),"",IF(NOT(ISNA('#_LoanPayment'!F51)),IF(ISNA(LoanPayment!F51),TRUE,FALSE),FALSE),"StuNAMsg",IF(AND(ISNA('#_LoanPayment'!F51),ISNA(LoanPayment!F51)),TRUE,FALSE),"PerfectMsg",IF(NOT(ISERROR('#_LoanPayment'!F51)),IF(ISERROR(LoanPayment!F51),TRUE,FALSE),FALSE),"StuErrorMsg",IF(TYPE('#_LoanPayment'!F51)&lt;&gt;TYPE(LoanPayment!F51),TRUE,FALSE),"WrongTypeMsg",IF(_xlfn.ISFORMULA('#_LoanPayment'!F51),IF(NOT(_xlfn.ISFORMULA(LoanPayment!F51)),TRUE),FALSE),"MissingFormulaMsg",IF(NOT(AND(ISNUMBER(FIND("[",_xlfn.FORMULATEXT('#_LoanPayment'!F51))),ISNUMBER(FIND("!",_xlfn.FORMULATEXT('#_LoanPayment'!F51))))),AND(ISNUMBER(FIND("[",_xlfn.FORMULATEXT(LoanPayment!F51))),ISNUMBER(FIND("!",_xlfn.FORMULATEXT(LoanPayment!F51)))),FALSE),"ExternalRefsMsg",IF(ISNUMBER('#_LoanPayment'!F51),IF(ABS('#_LoanPayment'!F51-LoanPayment!F51)&gt;0.00001,TRUE,FALSE),IF('#_LoanPayment'!F51&lt;&gt;LoanPayment!F51,TRUE,FALSE)),IF(ISNUMBER('#_LoanPayment'!F51),IF('#_LoanPayment'!F51&gt;LoanPayment!F51,"TooLow","TooHigh"),"WrongAnswer"),NOT(_xlfn.ISFORMULA('#_LoanPayment'!F51)),"PerfectMsg",IF((LEN(SUBSTITUTE(SUBSTITUTE(SUBSTITUTE(SUBSTITUTE(SUBSTITUTE(SUBSTITUTE(SUBSTITUTE(SUBSTITUTE(SUBSTITUTE(SUBSTITUTE(SUBSTITUTE(SUBSTITUTE(SUBSTITUTE(SUBSTITUTE(SUBSTITUTE(SUBSTITUTE(SUBSTITUTE(SUBSTITUTE(SUBSTITUTE(SUBSTITUTE(SUBSTITUTE(SUBSTITUTE(SUBSTITUTE(IF(_xlfn.ISFORMULA(LoanPayment!F51),_xlfn.FORMULATEXT(LoanPayment!F51),LoanPayment!F51),"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F51),_xlfn.FORMULATEXT(LoanPayment!F51),LoanPayment!F51),"9","#"),"8","#"),"7","#"),"6","#"),"5","#"),"4","#"),"3","#"),"2","#"),"1","#"),"0","#"),"$","")," ",""),",","@"),"&gt;","@"),"&lt;","@"),"=","@"),")","@"),"(","@"),"^","@"),"/","@"),"+","@"),"*","@"),"-","@"),"@#","")))/2&gt;(LEN(SUBSTITUTE(SUBSTITUTE(SUBSTITUTE(SUBSTITUTE(SUBSTITUTE(SUBSTITUTE(SUBSTITUTE(SUBSTITUTE(SUBSTITUTE(SUBSTITUTE(SUBSTITUTE(SUBSTITUTE(SUBSTITUTE(SUBSTITUTE(SUBSTITUTE(SUBSTITUTE(SUBSTITUTE(SUBSTITUTE(SUBSTITUTE(SUBSTITUTE(SUBSTITUTE(SUBSTITUTE(SUBSTITUTE(IF(_xlfn.ISFORMULA('#_LoanPayment'!F51),_xlfn.FORMULATEXT('#_LoanPayment'!F51),'#_LoanPayment'!F51),"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F51),_xlfn.FORMULATEXT('#_LoanPayment'!F51),'#_LoanPayment'!F51),"9","#"),"8","#"),"7","#"),"6","#"),"5","#"),"4","#"),"3","#"),"2","#"),"1","#"),"0","#"),"$","")," ",""),",","@"),"&gt;","@"),"&lt;","@"),"=","@"),")","@"),"(","@"),"^","@"),"/","@"),"+","@"),"*","@"),"-","@"),"@#","")))/2,TRUE,FALSE),"HardCodeMsg",IF(LEN(IF(_xlfn.ISFORMULA(LoanPayment!F51),_xlfn.FORMULATEXT(LoanPayment!F51),LoanPayment!F51))-LEN(SUBSTITUTE(IF(_xlfn.ISFORMULA(LoanPayment!F51),_xlfn.FORMULATEXT(LoanPayment!F51),LoanPayment!F51),"""",""))&gt;LEN(IF(_xlfn.ISFORMULA('#_LoanPayment'!F51),_xlfn.FORMULATEXT('#_LoanPayment'!F51),'#_LoanPayment'!F51))-LEN(SUBSTITUTE(IF(_xlfn.ISFORMULA('#_LoanPayment'!F51),_xlfn.FORMULATEXT('#_LoanPayment'!F51),'#_LoanPayment'!F51),"""","")),TRUE,FALSE),"HardQuoteMsg",IF(LEN(IF(_xlfn.ISFORMULA(LoanPayment!F51),_xlfn.FORMULATEXT(LoanPayment!F51),LoanPayment!F51))-LEN(SUBSTITUTE(IF(_xlfn.ISFORMULA(LoanPayment!F51),_xlfn.FORMULATEXT(LoanPayment!F51),LoanPayment!F51),"$",""))&lt;0.5*(LEN(IF(_xlfn.ISFORMULA('#_LoanPayment'!F51),_xlfn.FORMULATEXT('#_LoanPayment'!F51),'#_LoanPayment'!F51))-LEN(SUBSTITUTE(IF(_xlfn.ISFORMULA('#_LoanPayment'!F51),_xlfn.FORMULATEXT('#_LoanPayment'!F51),'#_LoanPayment'!F51),"$",""))),TRUE,FALSE),"MissingAbsMsg",TRUE,"PerfectMsg")</f>
        <v/>
      </c>
      <c r="G51" s="280" t="str">
        <f ca="1">_xlfn.IFS(ISBLANK(LoanPayment!G51),"",IF(NOT(ISNA('#_LoanPayment'!G51)),IF(ISNA(LoanPayment!G51),TRUE,FALSE),FALSE),"StuNAMsg",IF(AND(ISNA('#_LoanPayment'!G51),ISNA(LoanPayment!G51)),TRUE,FALSE),"PerfectMsg",IF(NOT(ISERROR('#_LoanPayment'!G51)),IF(ISERROR(LoanPayment!G51),TRUE,FALSE),FALSE),"StuErrorMsg",IF(TYPE('#_LoanPayment'!G51)&lt;&gt;TYPE(LoanPayment!G51),TRUE,FALSE),"WrongTypeMsg",IF(_xlfn.ISFORMULA('#_LoanPayment'!G51),IF(NOT(_xlfn.ISFORMULA(LoanPayment!G51)),TRUE),FALSE),"MissingFormulaMsg",IF(NOT(AND(ISNUMBER(FIND("[",_xlfn.FORMULATEXT('#_LoanPayment'!G51))),ISNUMBER(FIND("!",_xlfn.FORMULATEXT('#_LoanPayment'!G51))))),AND(ISNUMBER(FIND("[",_xlfn.FORMULATEXT(LoanPayment!G51))),ISNUMBER(FIND("!",_xlfn.FORMULATEXT(LoanPayment!G51)))),FALSE),"ExternalRefsMsg",IF(ISNUMBER('#_LoanPayment'!G51),IF(ABS('#_LoanPayment'!G51-LoanPayment!G51)&gt;0.00001,TRUE,FALSE),IF('#_LoanPayment'!G51&lt;&gt;LoanPayment!G51,TRUE,FALSE)),IF(ISNUMBER('#_LoanPayment'!G51),IF('#_LoanPayment'!G51&gt;LoanPayment!G51,"TooLow","TooHigh"),"WrongAnswer"),NOT(_xlfn.ISFORMULA('#_LoanPayment'!G51)),"PerfectMsg",IF((LEN(SUBSTITUTE(SUBSTITUTE(SUBSTITUTE(SUBSTITUTE(SUBSTITUTE(SUBSTITUTE(SUBSTITUTE(SUBSTITUTE(SUBSTITUTE(SUBSTITUTE(SUBSTITUTE(SUBSTITUTE(SUBSTITUTE(SUBSTITUTE(SUBSTITUTE(SUBSTITUTE(SUBSTITUTE(SUBSTITUTE(SUBSTITUTE(SUBSTITUTE(SUBSTITUTE(SUBSTITUTE(SUBSTITUTE(IF(_xlfn.ISFORMULA(LoanPayment!G51),_xlfn.FORMULATEXT(LoanPayment!G51),LoanPayment!G51),"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G51),_xlfn.FORMULATEXT(LoanPayment!G51),LoanPayment!G51),"9","#"),"8","#"),"7","#"),"6","#"),"5","#"),"4","#"),"3","#"),"2","#"),"1","#"),"0","#"),"$","")," ",""),",","@"),"&gt;","@"),"&lt;","@"),"=","@"),")","@"),"(","@"),"^","@"),"/","@"),"+","@"),"*","@"),"-","@"),"@#","")))/2&gt;(LEN(SUBSTITUTE(SUBSTITUTE(SUBSTITUTE(SUBSTITUTE(SUBSTITUTE(SUBSTITUTE(SUBSTITUTE(SUBSTITUTE(SUBSTITUTE(SUBSTITUTE(SUBSTITUTE(SUBSTITUTE(SUBSTITUTE(SUBSTITUTE(SUBSTITUTE(SUBSTITUTE(SUBSTITUTE(SUBSTITUTE(SUBSTITUTE(SUBSTITUTE(SUBSTITUTE(SUBSTITUTE(SUBSTITUTE(IF(_xlfn.ISFORMULA('#_LoanPayment'!G51),_xlfn.FORMULATEXT('#_LoanPayment'!G51),'#_LoanPayment'!G51),"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G51),_xlfn.FORMULATEXT('#_LoanPayment'!G51),'#_LoanPayment'!G51),"9","#"),"8","#"),"7","#"),"6","#"),"5","#"),"4","#"),"3","#"),"2","#"),"1","#"),"0","#"),"$","")," ",""),",","@"),"&gt;","@"),"&lt;","@"),"=","@"),")","@"),"(","@"),"^","@"),"/","@"),"+","@"),"*","@"),"-","@"),"@#","")))/2,TRUE,FALSE),"HardCodeMsg",IF(LEN(IF(_xlfn.ISFORMULA(LoanPayment!G51),_xlfn.FORMULATEXT(LoanPayment!G51),LoanPayment!G51))-LEN(SUBSTITUTE(IF(_xlfn.ISFORMULA(LoanPayment!G51),_xlfn.FORMULATEXT(LoanPayment!G51),LoanPayment!G51),"""",""))&gt;LEN(IF(_xlfn.ISFORMULA('#_LoanPayment'!G51),_xlfn.FORMULATEXT('#_LoanPayment'!G51),'#_LoanPayment'!G51))-LEN(SUBSTITUTE(IF(_xlfn.ISFORMULA('#_LoanPayment'!G51),_xlfn.FORMULATEXT('#_LoanPayment'!G51),'#_LoanPayment'!G51),"""","")),TRUE,FALSE),"HardQuoteMsg",IF(LEN(IF(_xlfn.ISFORMULA(LoanPayment!G51),_xlfn.FORMULATEXT(LoanPayment!G51),LoanPayment!G51))-LEN(SUBSTITUTE(IF(_xlfn.ISFORMULA(LoanPayment!G51),_xlfn.FORMULATEXT(LoanPayment!G51),LoanPayment!G51),"$",""))&lt;0.5*(LEN(IF(_xlfn.ISFORMULA('#_LoanPayment'!G51),_xlfn.FORMULATEXT('#_LoanPayment'!G51),'#_LoanPayment'!G51))-LEN(SUBSTITUTE(IF(_xlfn.ISFORMULA('#_LoanPayment'!G51),_xlfn.FORMULATEXT('#_LoanPayment'!G51),'#_LoanPayment'!G51),"$",""))),TRUE,FALSE),"MissingAbsMsg",TRUE,"PerfectMsg")</f>
        <v/>
      </c>
    </row>
    <row r="52" spans="2:7" x14ac:dyDescent="0.15">
      <c r="B52" s="281">
        <v>0</v>
      </c>
      <c r="C52" s="282">
        <v>0</v>
      </c>
      <c r="D52" s="278">
        <v>0</v>
      </c>
      <c r="E52" s="279" t="str">
        <f ca="1">_xlfn.IFS(ISBLANK(LoanPayment!E52),"",IF(NOT(ISNA('#_LoanPayment'!E52)),IF(ISNA(LoanPayment!E52),TRUE,FALSE),FALSE),"StuNAMsg",IF(AND(ISNA('#_LoanPayment'!E52),ISNA(LoanPayment!E52)),TRUE,FALSE),"PerfectMsg",IF(NOT(ISERROR('#_LoanPayment'!E52)),IF(ISERROR(LoanPayment!E52),TRUE,FALSE),FALSE),"StuErrorMsg",IF(TYPE('#_LoanPayment'!E52)&lt;&gt;TYPE(LoanPayment!E52),TRUE,FALSE),"WrongTypeMsg",IF(_xlfn.ISFORMULA('#_LoanPayment'!E52),IF(NOT(_xlfn.ISFORMULA(LoanPayment!E52)),TRUE),FALSE),"MissingFormulaMsg",IF(NOT(AND(ISNUMBER(FIND("[",_xlfn.FORMULATEXT('#_LoanPayment'!E52))),ISNUMBER(FIND("!",_xlfn.FORMULATEXT('#_LoanPayment'!E52))))),AND(ISNUMBER(FIND("[",_xlfn.FORMULATEXT(LoanPayment!E52))),ISNUMBER(FIND("!",_xlfn.FORMULATEXT(LoanPayment!E52)))),FALSE),"ExternalRefsMsg",IF(ISNUMBER('#_LoanPayment'!E52),IF(ABS('#_LoanPayment'!E52-LoanPayment!E52)&gt;0.00001,TRUE,FALSE),IF('#_LoanPayment'!E52&lt;&gt;LoanPayment!E52,TRUE,FALSE)),IF(ISNUMBER('#_LoanPayment'!E52),IF('#_LoanPayment'!E52&gt;LoanPayment!E52,"TooLow","TooHigh"),"WrongAnswer"),NOT(_xlfn.ISFORMULA('#_LoanPayment'!E52)),"PerfectMsg",IF((LEN(SUBSTITUTE(SUBSTITUTE(SUBSTITUTE(SUBSTITUTE(SUBSTITUTE(SUBSTITUTE(SUBSTITUTE(SUBSTITUTE(SUBSTITUTE(SUBSTITUTE(SUBSTITUTE(SUBSTITUTE(SUBSTITUTE(SUBSTITUTE(SUBSTITUTE(SUBSTITUTE(SUBSTITUTE(SUBSTITUTE(SUBSTITUTE(SUBSTITUTE(SUBSTITUTE(SUBSTITUTE(SUBSTITUTE(IF(_xlfn.ISFORMULA(LoanPayment!E52),_xlfn.FORMULATEXT(LoanPayment!E52),LoanPayment!E52),"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E52),_xlfn.FORMULATEXT(LoanPayment!E52),LoanPayment!E52),"9","#"),"8","#"),"7","#"),"6","#"),"5","#"),"4","#"),"3","#"),"2","#"),"1","#"),"0","#"),"$","")," ",""),",","@"),"&gt;","@"),"&lt;","@"),"=","@"),")","@"),"(","@"),"^","@"),"/","@"),"+","@"),"*","@"),"-","@"),"@#","")))/2&gt;(LEN(SUBSTITUTE(SUBSTITUTE(SUBSTITUTE(SUBSTITUTE(SUBSTITUTE(SUBSTITUTE(SUBSTITUTE(SUBSTITUTE(SUBSTITUTE(SUBSTITUTE(SUBSTITUTE(SUBSTITUTE(SUBSTITUTE(SUBSTITUTE(SUBSTITUTE(SUBSTITUTE(SUBSTITUTE(SUBSTITUTE(SUBSTITUTE(SUBSTITUTE(SUBSTITUTE(SUBSTITUTE(SUBSTITUTE(IF(_xlfn.ISFORMULA('#_LoanPayment'!E52),_xlfn.FORMULATEXT('#_LoanPayment'!E52),'#_LoanPayment'!E52),"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E52),_xlfn.FORMULATEXT('#_LoanPayment'!E52),'#_LoanPayment'!E52),"9","#"),"8","#"),"7","#"),"6","#"),"5","#"),"4","#"),"3","#"),"2","#"),"1","#"),"0","#"),"$","")," ",""),",","@"),"&gt;","@"),"&lt;","@"),"=","@"),")","@"),"(","@"),"^","@"),"/","@"),"+","@"),"*","@"),"-","@"),"@#","")))/2,TRUE,FALSE),"HardCodeMsg",IF(LEN(IF(_xlfn.ISFORMULA(LoanPayment!E52),_xlfn.FORMULATEXT(LoanPayment!E52),LoanPayment!E52))-LEN(SUBSTITUTE(IF(_xlfn.ISFORMULA(LoanPayment!E52),_xlfn.FORMULATEXT(LoanPayment!E52),LoanPayment!E52),"""",""))&gt;LEN(IF(_xlfn.ISFORMULA('#_LoanPayment'!E52),_xlfn.FORMULATEXT('#_LoanPayment'!E52),'#_LoanPayment'!E52))-LEN(SUBSTITUTE(IF(_xlfn.ISFORMULA('#_LoanPayment'!E52),_xlfn.FORMULATEXT('#_LoanPayment'!E52),'#_LoanPayment'!E52),"""","")),TRUE,FALSE),"HardQuoteMsg",IF(LEN(IF(_xlfn.ISFORMULA(LoanPayment!E52),_xlfn.FORMULATEXT(LoanPayment!E52),LoanPayment!E52))-LEN(SUBSTITUTE(IF(_xlfn.ISFORMULA(LoanPayment!E52),_xlfn.FORMULATEXT(LoanPayment!E52),LoanPayment!E52),"$",""))&lt;0.5*(LEN(IF(_xlfn.ISFORMULA('#_LoanPayment'!E52),_xlfn.FORMULATEXT('#_LoanPayment'!E52),'#_LoanPayment'!E52))-LEN(SUBSTITUTE(IF(_xlfn.ISFORMULA('#_LoanPayment'!E52),_xlfn.FORMULATEXT('#_LoanPayment'!E52),'#_LoanPayment'!E52),"$",""))),TRUE,FALSE),"MissingAbsMsg",TRUE,"PerfectMsg")</f>
        <v/>
      </c>
      <c r="F52" s="279" t="str">
        <f ca="1">_xlfn.IFS(ISBLANK(LoanPayment!F52),"",IF(NOT(ISNA('#_LoanPayment'!F52)),IF(ISNA(LoanPayment!F52),TRUE,FALSE),FALSE),"StuNAMsg",IF(AND(ISNA('#_LoanPayment'!F52),ISNA(LoanPayment!F52)),TRUE,FALSE),"PerfectMsg",IF(NOT(ISERROR('#_LoanPayment'!F52)),IF(ISERROR(LoanPayment!F52),TRUE,FALSE),FALSE),"StuErrorMsg",IF(TYPE('#_LoanPayment'!F52)&lt;&gt;TYPE(LoanPayment!F52),TRUE,FALSE),"WrongTypeMsg",IF(_xlfn.ISFORMULA('#_LoanPayment'!F52),IF(NOT(_xlfn.ISFORMULA(LoanPayment!F52)),TRUE),FALSE),"MissingFormulaMsg",IF(NOT(AND(ISNUMBER(FIND("[",_xlfn.FORMULATEXT('#_LoanPayment'!F52))),ISNUMBER(FIND("!",_xlfn.FORMULATEXT('#_LoanPayment'!F52))))),AND(ISNUMBER(FIND("[",_xlfn.FORMULATEXT(LoanPayment!F52))),ISNUMBER(FIND("!",_xlfn.FORMULATEXT(LoanPayment!F52)))),FALSE),"ExternalRefsMsg",IF(ISNUMBER('#_LoanPayment'!F52),IF(ABS('#_LoanPayment'!F52-LoanPayment!F52)&gt;0.00001,TRUE,FALSE),IF('#_LoanPayment'!F52&lt;&gt;LoanPayment!F52,TRUE,FALSE)),IF(ISNUMBER('#_LoanPayment'!F52),IF('#_LoanPayment'!F52&gt;LoanPayment!F52,"TooLow","TooHigh"),"WrongAnswer"),NOT(_xlfn.ISFORMULA('#_LoanPayment'!F52)),"PerfectMsg",IF((LEN(SUBSTITUTE(SUBSTITUTE(SUBSTITUTE(SUBSTITUTE(SUBSTITUTE(SUBSTITUTE(SUBSTITUTE(SUBSTITUTE(SUBSTITUTE(SUBSTITUTE(SUBSTITUTE(SUBSTITUTE(SUBSTITUTE(SUBSTITUTE(SUBSTITUTE(SUBSTITUTE(SUBSTITUTE(SUBSTITUTE(SUBSTITUTE(SUBSTITUTE(SUBSTITUTE(SUBSTITUTE(SUBSTITUTE(IF(_xlfn.ISFORMULA(LoanPayment!F52),_xlfn.FORMULATEXT(LoanPayment!F52),LoanPayment!F52),"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F52),_xlfn.FORMULATEXT(LoanPayment!F52),LoanPayment!F52),"9","#"),"8","#"),"7","#"),"6","#"),"5","#"),"4","#"),"3","#"),"2","#"),"1","#"),"0","#"),"$","")," ",""),",","@"),"&gt;","@"),"&lt;","@"),"=","@"),")","@"),"(","@"),"^","@"),"/","@"),"+","@"),"*","@"),"-","@"),"@#","")))/2&gt;(LEN(SUBSTITUTE(SUBSTITUTE(SUBSTITUTE(SUBSTITUTE(SUBSTITUTE(SUBSTITUTE(SUBSTITUTE(SUBSTITUTE(SUBSTITUTE(SUBSTITUTE(SUBSTITUTE(SUBSTITUTE(SUBSTITUTE(SUBSTITUTE(SUBSTITUTE(SUBSTITUTE(SUBSTITUTE(SUBSTITUTE(SUBSTITUTE(SUBSTITUTE(SUBSTITUTE(SUBSTITUTE(SUBSTITUTE(IF(_xlfn.ISFORMULA('#_LoanPayment'!F52),_xlfn.FORMULATEXT('#_LoanPayment'!F52),'#_LoanPayment'!F52),"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F52),_xlfn.FORMULATEXT('#_LoanPayment'!F52),'#_LoanPayment'!F52),"9","#"),"8","#"),"7","#"),"6","#"),"5","#"),"4","#"),"3","#"),"2","#"),"1","#"),"0","#"),"$","")," ",""),",","@"),"&gt;","@"),"&lt;","@"),"=","@"),")","@"),"(","@"),"^","@"),"/","@"),"+","@"),"*","@"),"-","@"),"@#","")))/2,TRUE,FALSE),"HardCodeMsg",IF(LEN(IF(_xlfn.ISFORMULA(LoanPayment!F52),_xlfn.FORMULATEXT(LoanPayment!F52),LoanPayment!F52))-LEN(SUBSTITUTE(IF(_xlfn.ISFORMULA(LoanPayment!F52),_xlfn.FORMULATEXT(LoanPayment!F52),LoanPayment!F52),"""",""))&gt;LEN(IF(_xlfn.ISFORMULA('#_LoanPayment'!F52),_xlfn.FORMULATEXT('#_LoanPayment'!F52),'#_LoanPayment'!F52))-LEN(SUBSTITUTE(IF(_xlfn.ISFORMULA('#_LoanPayment'!F52),_xlfn.FORMULATEXT('#_LoanPayment'!F52),'#_LoanPayment'!F52),"""","")),TRUE,FALSE),"HardQuoteMsg",IF(LEN(IF(_xlfn.ISFORMULA(LoanPayment!F52),_xlfn.FORMULATEXT(LoanPayment!F52),LoanPayment!F52))-LEN(SUBSTITUTE(IF(_xlfn.ISFORMULA(LoanPayment!F52),_xlfn.FORMULATEXT(LoanPayment!F52),LoanPayment!F52),"$",""))&lt;0.5*(LEN(IF(_xlfn.ISFORMULA('#_LoanPayment'!F52),_xlfn.FORMULATEXT('#_LoanPayment'!F52),'#_LoanPayment'!F52))-LEN(SUBSTITUTE(IF(_xlfn.ISFORMULA('#_LoanPayment'!F52),_xlfn.FORMULATEXT('#_LoanPayment'!F52),'#_LoanPayment'!F52),"$",""))),TRUE,FALSE),"MissingAbsMsg",TRUE,"PerfectMsg")</f>
        <v/>
      </c>
      <c r="G52" s="280" t="str">
        <f ca="1">_xlfn.IFS(ISBLANK(LoanPayment!G52),"",IF(NOT(ISNA('#_LoanPayment'!G52)),IF(ISNA(LoanPayment!G52),TRUE,FALSE),FALSE),"StuNAMsg",IF(AND(ISNA('#_LoanPayment'!G52),ISNA(LoanPayment!G52)),TRUE,FALSE),"PerfectMsg",IF(NOT(ISERROR('#_LoanPayment'!G52)),IF(ISERROR(LoanPayment!G52),TRUE,FALSE),FALSE),"StuErrorMsg",IF(TYPE('#_LoanPayment'!G52)&lt;&gt;TYPE(LoanPayment!G52),TRUE,FALSE),"WrongTypeMsg",IF(_xlfn.ISFORMULA('#_LoanPayment'!G52),IF(NOT(_xlfn.ISFORMULA(LoanPayment!G52)),TRUE),FALSE),"MissingFormulaMsg",IF(NOT(AND(ISNUMBER(FIND("[",_xlfn.FORMULATEXT('#_LoanPayment'!G52))),ISNUMBER(FIND("!",_xlfn.FORMULATEXT('#_LoanPayment'!G52))))),AND(ISNUMBER(FIND("[",_xlfn.FORMULATEXT(LoanPayment!G52))),ISNUMBER(FIND("!",_xlfn.FORMULATEXT(LoanPayment!G52)))),FALSE),"ExternalRefsMsg",IF(ISNUMBER('#_LoanPayment'!G52),IF(ABS('#_LoanPayment'!G52-LoanPayment!G52)&gt;0.00001,TRUE,FALSE),IF('#_LoanPayment'!G52&lt;&gt;LoanPayment!G52,TRUE,FALSE)),IF(ISNUMBER('#_LoanPayment'!G52),IF('#_LoanPayment'!G52&gt;LoanPayment!G52,"TooLow","TooHigh"),"WrongAnswer"),NOT(_xlfn.ISFORMULA('#_LoanPayment'!G52)),"PerfectMsg",IF((LEN(SUBSTITUTE(SUBSTITUTE(SUBSTITUTE(SUBSTITUTE(SUBSTITUTE(SUBSTITUTE(SUBSTITUTE(SUBSTITUTE(SUBSTITUTE(SUBSTITUTE(SUBSTITUTE(SUBSTITUTE(SUBSTITUTE(SUBSTITUTE(SUBSTITUTE(SUBSTITUTE(SUBSTITUTE(SUBSTITUTE(SUBSTITUTE(SUBSTITUTE(SUBSTITUTE(SUBSTITUTE(SUBSTITUTE(IF(_xlfn.ISFORMULA(LoanPayment!G52),_xlfn.FORMULATEXT(LoanPayment!G52),LoanPayment!G52),"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G52),_xlfn.FORMULATEXT(LoanPayment!G52),LoanPayment!G52),"9","#"),"8","#"),"7","#"),"6","#"),"5","#"),"4","#"),"3","#"),"2","#"),"1","#"),"0","#"),"$","")," ",""),",","@"),"&gt;","@"),"&lt;","@"),"=","@"),")","@"),"(","@"),"^","@"),"/","@"),"+","@"),"*","@"),"-","@"),"@#","")))/2&gt;(LEN(SUBSTITUTE(SUBSTITUTE(SUBSTITUTE(SUBSTITUTE(SUBSTITUTE(SUBSTITUTE(SUBSTITUTE(SUBSTITUTE(SUBSTITUTE(SUBSTITUTE(SUBSTITUTE(SUBSTITUTE(SUBSTITUTE(SUBSTITUTE(SUBSTITUTE(SUBSTITUTE(SUBSTITUTE(SUBSTITUTE(SUBSTITUTE(SUBSTITUTE(SUBSTITUTE(SUBSTITUTE(SUBSTITUTE(IF(_xlfn.ISFORMULA('#_LoanPayment'!G52),_xlfn.FORMULATEXT('#_LoanPayment'!G52),'#_LoanPayment'!G52),"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G52),_xlfn.FORMULATEXT('#_LoanPayment'!G52),'#_LoanPayment'!G52),"9","#"),"8","#"),"7","#"),"6","#"),"5","#"),"4","#"),"3","#"),"2","#"),"1","#"),"0","#"),"$","")," ",""),",","@"),"&gt;","@"),"&lt;","@"),"=","@"),")","@"),"(","@"),"^","@"),"/","@"),"+","@"),"*","@"),"-","@"),"@#","")))/2,TRUE,FALSE),"HardCodeMsg",IF(LEN(IF(_xlfn.ISFORMULA(LoanPayment!G52),_xlfn.FORMULATEXT(LoanPayment!G52),LoanPayment!G52))-LEN(SUBSTITUTE(IF(_xlfn.ISFORMULA(LoanPayment!G52),_xlfn.FORMULATEXT(LoanPayment!G52),LoanPayment!G52),"""",""))&gt;LEN(IF(_xlfn.ISFORMULA('#_LoanPayment'!G52),_xlfn.FORMULATEXT('#_LoanPayment'!G52),'#_LoanPayment'!G52))-LEN(SUBSTITUTE(IF(_xlfn.ISFORMULA('#_LoanPayment'!G52),_xlfn.FORMULATEXT('#_LoanPayment'!G52),'#_LoanPayment'!G52),"""","")),TRUE,FALSE),"HardQuoteMsg",IF(LEN(IF(_xlfn.ISFORMULA(LoanPayment!G52),_xlfn.FORMULATEXT(LoanPayment!G52),LoanPayment!G52))-LEN(SUBSTITUTE(IF(_xlfn.ISFORMULA(LoanPayment!G52),_xlfn.FORMULATEXT(LoanPayment!G52),LoanPayment!G52),"$",""))&lt;0.5*(LEN(IF(_xlfn.ISFORMULA('#_LoanPayment'!G52),_xlfn.FORMULATEXT('#_LoanPayment'!G52),'#_LoanPayment'!G52))-LEN(SUBSTITUTE(IF(_xlfn.ISFORMULA('#_LoanPayment'!G52),_xlfn.FORMULATEXT('#_LoanPayment'!G52),'#_LoanPayment'!G52),"$",""))),TRUE,FALSE),"MissingAbsMsg",TRUE,"PerfectMsg")</f>
        <v/>
      </c>
    </row>
    <row r="53" spans="2:7" x14ac:dyDescent="0.15">
      <c r="B53" s="281">
        <v>0</v>
      </c>
      <c r="C53" s="282">
        <v>0</v>
      </c>
      <c r="D53" s="278">
        <v>0</v>
      </c>
      <c r="E53" s="279" t="str">
        <f ca="1">_xlfn.IFS(ISBLANK(LoanPayment!E53),"",IF(NOT(ISNA('#_LoanPayment'!E53)),IF(ISNA(LoanPayment!E53),TRUE,FALSE),FALSE),"StuNAMsg",IF(AND(ISNA('#_LoanPayment'!E53),ISNA(LoanPayment!E53)),TRUE,FALSE),"PerfectMsg",IF(NOT(ISERROR('#_LoanPayment'!E53)),IF(ISERROR(LoanPayment!E53),TRUE,FALSE),FALSE),"StuErrorMsg",IF(TYPE('#_LoanPayment'!E53)&lt;&gt;TYPE(LoanPayment!E53),TRUE,FALSE),"WrongTypeMsg",IF(_xlfn.ISFORMULA('#_LoanPayment'!E53),IF(NOT(_xlfn.ISFORMULA(LoanPayment!E53)),TRUE),FALSE),"MissingFormulaMsg",IF(NOT(AND(ISNUMBER(FIND("[",_xlfn.FORMULATEXT('#_LoanPayment'!E53))),ISNUMBER(FIND("!",_xlfn.FORMULATEXT('#_LoanPayment'!E53))))),AND(ISNUMBER(FIND("[",_xlfn.FORMULATEXT(LoanPayment!E53))),ISNUMBER(FIND("!",_xlfn.FORMULATEXT(LoanPayment!E53)))),FALSE),"ExternalRefsMsg",IF(ISNUMBER('#_LoanPayment'!E53),IF(ABS('#_LoanPayment'!E53-LoanPayment!E53)&gt;0.00001,TRUE,FALSE),IF('#_LoanPayment'!E53&lt;&gt;LoanPayment!E53,TRUE,FALSE)),IF(ISNUMBER('#_LoanPayment'!E53),IF('#_LoanPayment'!E53&gt;LoanPayment!E53,"TooLow","TooHigh"),"WrongAnswer"),NOT(_xlfn.ISFORMULA('#_LoanPayment'!E53)),"PerfectMsg",IF((LEN(SUBSTITUTE(SUBSTITUTE(SUBSTITUTE(SUBSTITUTE(SUBSTITUTE(SUBSTITUTE(SUBSTITUTE(SUBSTITUTE(SUBSTITUTE(SUBSTITUTE(SUBSTITUTE(SUBSTITUTE(SUBSTITUTE(SUBSTITUTE(SUBSTITUTE(SUBSTITUTE(SUBSTITUTE(SUBSTITUTE(SUBSTITUTE(SUBSTITUTE(SUBSTITUTE(SUBSTITUTE(SUBSTITUTE(IF(_xlfn.ISFORMULA(LoanPayment!E53),_xlfn.FORMULATEXT(LoanPayment!E53),LoanPayment!E53),"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E53),_xlfn.FORMULATEXT(LoanPayment!E53),LoanPayment!E53),"9","#"),"8","#"),"7","#"),"6","#"),"5","#"),"4","#"),"3","#"),"2","#"),"1","#"),"0","#"),"$","")," ",""),",","@"),"&gt;","@"),"&lt;","@"),"=","@"),")","@"),"(","@"),"^","@"),"/","@"),"+","@"),"*","@"),"-","@"),"@#","")))/2&gt;(LEN(SUBSTITUTE(SUBSTITUTE(SUBSTITUTE(SUBSTITUTE(SUBSTITUTE(SUBSTITUTE(SUBSTITUTE(SUBSTITUTE(SUBSTITUTE(SUBSTITUTE(SUBSTITUTE(SUBSTITUTE(SUBSTITUTE(SUBSTITUTE(SUBSTITUTE(SUBSTITUTE(SUBSTITUTE(SUBSTITUTE(SUBSTITUTE(SUBSTITUTE(SUBSTITUTE(SUBSTITUTE(SUBSTITUTE(IF(_xlfn.ISFORMULA('#_LoanPayment'!E53),_xlfn.FORMULATEXT('#_LoanPayment'!E53),'#_LoanPayment'!E53),"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E53),_xlfn.FORMULATEXT('#_LoanPayment'!E53),'#_LoanPayment'!E53),"9","#"),"8","#"),"7","#"),"6","#"),"5","#"),"4","#"),"3","#"),"2","#"),"1","#"),"0","#"),"$","")," ",""),",","@"),"&gt;","@"),"&lt;","@"),"=","@"),")","@"),"(","@"),"^","@"),"/","@"),"+","@"),"*","@"),"-","@"),"@#","")))/2,TRUE,FALSE),"HardCodeMsg",IF(LEN(IF(_xlfn.ISFORMULA(LoanPayment!E53),_xlfn.FORMULATEXT(LoanPayment!E53),LoanPayment!E53))-LEN(SUBSTITUTE(IF(_xlfn.ISFORMULA(LoanPayment!E53),_xlfn.FORMULATEXT(LoanPayment!E53),LoanPayment!E53),"""",""))&gt;LEN(IF(_xlfn.ISFORMULA('#_LoanPayment'!E53),_xlfn.FORMULATEXT('#_LoanPayment'!E53),'#_LoanPayment'!E53))-LEN(SUBSTITUTE(IF(_xlfn.ISFORMULA('#_LoanPayment'!E53),_xlfn.FORMULATEXT('#_LoanPayment'!E53),'#_LoanPayment'!E53),"""","")),TRUE,FALSE),"HardQuoteMsg",IF(LEN(IF(_xlfn.ISFORMULA(LoanPayment!E53),_xlfn.FORMULATEXT(LoanPayment!E53),LoanPayment!E53))-LEN(SUBSTITUTE(IF(_xlfn.ISFORMULA(LoanPayment!E53),_xlfn.FORMULATEXT(LoanPayment!E53),LoanPayment!E53),"$",""))&lt;0.5*(LEN(IF(_xlfn.ISFORMULA('#_LoanPayment'!E53),_xlfn.FORMULATEXT('#_LoanPayment'!E53),'#_LoanPayment'!E53))-LEN(SUBSTITUTE(IF(_xlfn.ISFORMULA('#_LoanPayment'!E53),_xlfn.FORMULATEXT('#_LoanPayment'!E53),'#_LoanPayment'!E53),"$",""))),TRUE,FALSE),"MissingAbsMsg",TRUE,"PerfectMsg")</f>
        <v/>
      </c>
      <c r="F53" s="279" t="str">
        <f ca="1">_xlfn.IFS(ISBLANK(LoanPayment!F53),"",IF(NOT(ISNA('#_LoanPayment'!F53)),IF(ISNA(LoanPayment!F53),TRUE,FALSE),FALSE),"StuNAMsg",IF(AND(ISNA('#_LoanPayment'!F53),ISNA(LoanPayment!F53)),TRUE,FALSE),"PerfectMsg",IF(NOT(ISERROR('#_LoanPayment'!F53)),IF(ISERROR(LoanPayment!F53),TRUE,FALSE),FALSE),"StuErrorMsg",IF(TYPE('#_LoanPayment'!F53)&lt;&gt;TYPE(LoanPayment!F53),TRUE,FALSE),"WrongTypeMsg",IF(_xlfn.ISFORMULA('#_LoanPayment'!F53),IF(NOT(_xlfn.ISFORMULA(LoanPayment!F53)),TRUE),FALSE),"MissingFormulaMsg",IF(NOT(AND(ISNUMBER(FIND("[",_xlfn.FORMULATEXT('#_LoanPayment'!F53))),ISNUMBER(FIND("!",_xlfn.FORMULATEXT('#_LoanPayment'!F53))))),AND(ISNUMBER(FIND("[",_xlfn.FORMULATEXT(LoanPayment!F53))),ISNUMBER(FIND("!",_xlfn.FORMULATEXT(LoanPayment!F53)))),FALSE),"ExternalRefsMsg",IF(ISNUMBER('#_LoanPayment'!F53),IF(ABS('#_LoanPayment'!F53-LoanPayment!F53)&gt;0.00001,TRUE,FALSE),IF('#_LoanPayment'!F53&lt;&gt;LoanPayment!F53,TRUE,FALSE)),IF(ISNUMBER('#_LoanPayment'!F53),IF('#_LoanPayment'!F53&gt;LoanPayment!F53,"TooLow","TooHigh"),"WrongAnswer"),NOT(_xlfn.ISFORMULA('#_LoanPayment'!F53)),"PerfectMsg",IF((LEN(SUBSTITUTE(SUBSTITUTE(SUBSTITUTE(SUBSTITUTE(SUBSTITUTE(SUBSTITUTE(SUBSTITUTE(SUBSTITUTE(SUBSTITUTE(SUBSTITUTE(SUBSTITUTE(SUBSTITUTE(SUBSTITUTE(SUBSTITUTE(SUBSTITUTE(SUBSTITUTE(SUBSTITUTE(SUBSTITUTE(SUBSTITUTE(SUBSTITUTE(SUBSTITUTE(SUBSTITUTE(SUBSTITUTE(IF(_xlfn.ISFORMULA(LoanPayment!F53),_xlfn.FORMULATEXT(LoanPayment!F53),LoanPayment!F53),"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F53),_xlfn.FORMULATEXT(LoanPayment!F53),LoanPayment!F53),"9","#"),"8","#"),"7","#"),"6","#"),"5","#"),"4","#"),"3","#"),"2","#"),"1","#"),"0","#"),"$","")," ",""),",","@"),"&gt;","@"),"&lt;","@"),"=","@"),")","@"),"(","@"),"^","@"),"/","@"),"+","@"),"*","@"),"-","@"),"@#","")))/2&gt;(LEN(SUBSTITUTE(SUBSTITUTE(SUBSTITUTE(SUBSTITUTE(SUBSTITUTE(SUBSTITUTE(SUBSTITUTE(SUBSTITUTE(SUBSTITUTE(SUBSTITUTE(SUBSTITUTE(SUBSTITUTE(SUBSTITUTE(SUBSTITUTE(SUBSTITUTE(SUBSTITUTE(SUBSTITUTE(SUBSTITUTE(SUBSTITUTE(SUBSTITUTE(SUBSTITUTE(SUBSTITUTE(SUBSTITUTE(IF(_xlfn.ISFORMULA('#_LoanPayment'!F53),_xlfn.FORMULATEXT('#_LoanPayment'!F53),'#_LoanPayment'!F53),"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F53),_xlfn.FORMULATEXT('#_LoanPayment'!F53),'#_LoanPayment'!F53),"9","#"),"8","#"),"7","#"),"6","#"),"5","#"),"4","#"),"3","#"),"2","#"),"1","#"),"0","#"),"$","")," ",""),",","@"),"&gt;","@"),"&lt;","@"),"=","@"),")","@"),"(","@"),"^","@"),"/","@"),"+","@"),"*","@"),"-","@"),"@#","")))/2,TRUE,FALSE),"HardCodeMsg",IF(LEN(IF(_xlfn.ISFORMULA(LoanPayment!F53),_xlfn.FORMULATEXT(LoanPayment!F53),LoanPayment!F53))-LEN(SUBSTITUTE(IF(_xlfn.ISFORMULA(LoanPayment!F53),_xlfn.FORMULATEXT(LoanPayment!F53),LoanPayment!F53),"""",""))&gt;LEN(IF(_xlfn.ISFORMULA('#_LoanPayment'!F53),_xlfn.FORMULATEXT('#_LoanPayment'!F53),'#_LoanPayment'!F53))-LEN(SUBSTITUTE(IF(_xlfn.ISFORMULA('#_LoanPayment'!F53),_xlfn.FORMULATEXT('#_LoanPayment'!F53),'#_LoanPayment'!F53),"""","")),TRUE,FALSE),"HardQuoteMsg",IF(LEN(IF(_xlfn.ISFORMULA(LoanPayment!F53),_xlfn.FORMULATEXT(LoanPayment!F53),LoanPayment!F53))-LEN(SUBSTITUTE(IF(_xlfn.ISFORMULA(LoanPayment!F53),_xlfn.FORMULATEXT(LoanPayment!F53),LoanPayment!F53),"$",""))&lt;0.5*(LEN(IF(_xlfn.ISFORMULA('#_LoanPayment'!F53),_xlfn.FORMULATEXT('#_LoanPayment'!F53),'#_LoanPayment'!F53))-LEN(SUBSTITUTE(IF(_xlfn.ISFORMULA('#_LoanPayment'!F53),_xlfn.FORMULATEXT('#_LoanPayment'!F53),'#_LoanPayment'!F53),"$",""))),TRUE,FALSE),"MissingAbsMsg",TRUE,"PerfectMsg")</f>
        <v/>
      </c>
      <c r="G53" s="280" t="str">
        <f ca="1">_xlfn.IFS(ISBLANK(LoanPayment!G53),"",IF(NOT(ISNA('#_LoanPayment'!G53)),IF(ISNA(LoanPayment!G53),TRUE,FALSE),FALSE),"StuNAMsg",IF(AND(ISNA('#_LoanPayment'!G53),ISNA(LoanPayment!G53)),TRUE,FALSE),"PerfectMsg",IF(NOT(ISERROR('#_LoanPayment'!G53)),IF(ISERROR(LoanPayment!G53),TRUE,FALSE),FALSE),"StuErrorMsg",IF(TYPE('#_LoanPayment'!G53)&lt;&gt;TYPE(LoanPayment!G53),TRUE,FALSE),"WrongTypeMsg",IF(_xlfn.ISFORMULA('#_LoanPayment'!G53),IF(NOT(_xlfn.ISFORMULA(LoanPayment!G53)),TRUE),FALSE),"MissingFormulaMsg",IF(NOT(AND(ISNUMBER(FIND("[",_xlfn.FORMULATEXT('#_LoanPayment'!G53))),ISNUMBER(FIND("!",_xlfn.FORMULATEXT('#_LoanPayment'!G53))))),AND(ISNUMBER(FIND("[",_xlfn.FORMULATEXT(LoanPayment!G53))),ISNUMBER(FIND("!",_xlfn.FORMULATEXT(LoanPayment!G53)))),FALSE),"ExternalRefsMsg",IF(ISNUMBER('#_LoanPayment'!G53),IF(ABS('#_LoanPayment'!G53-LoanPayment!G53)&gt;0.00001,TRUE,FALSE),IF('#_LoanPayment'!G53&lt;&gt;LoanPayment!G53,TRUE,FALSE)),IF(ISNUMBER('#_LoanPayment'!G53),IF('#_LoanPayment'!G53&gt;LoanPayment!G53,"TooLow","TooHigh"),"WrongAnswer"),NOT(_xlfn.ISFORMULA('#_LoanPayment'!G53)),"PerfectMsg",IF((LEN(SUBSTITUTE(SUBSTITUTE(SUBSTITUTE(SUBSTITUTE(SUBSTITUTE(SUBSTITUTE(SUBSTITUTE(SUBSTITUTE(SUBSTITUTE(SUBSTITUTE(SUBSTITUTE(SUBSTITUTE(SUBSTITUTE(SUBSTITUTE(SUBSTITUTE(SUBSTITUTE(SUBSTITUTE(SUBSTITUTE(SUBSTITUTE(SUBSTITUTE(SUBSTITUTE(SUBSTITUTE(SUBSTITUTE(IF(_xlfn.ISFORMULA(LoanPayment!G53),_xlfn.FORMULATEXT(LoanPayment!G53),LoanPayment!G53),"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G53),_xlfn.FORMULATEXT(LoanPayment!G53),LoanPayment!G53),"9","#"),"8","#"),"7","#"),"6","#"),"5","#"),"4","#"),"3","#"),"2","#"),"1","#"),"0","#"),"$","")," ",""),",","@"),"&gt;","@"),"&lt;","@"),"=","@"),")","@"),"(","@"),"^","@"),"/","@"),"+","@"),"*","@"),"-","@"),"@#","")))/2&gt;(LEN(SUBSTITUTE(SUBSTITUTE(SUBSTITUTE(SUBSTITUTE(SUBSTITUTE(SUBSTITUTE(SUBSTITUTE(SUBSTITUTE(SUBSTITUTE(SUBSTITUTE(SUBSTITUTE(SUBSTITUTE(SUBSTITUTE(SUBSTITUTE(SUBSTITUTE(SUBSTITUTE(SUBSTITUTE(SUBSTITUTE(SUBSTITUTE(SUBSTITUTE(SUBSTITUTE(SUBSTITUTE(SUBSTITUTE(IF(_xlfn.ISFORMULA('#_LoanPayment'!G53),_xlfn.FORMULATEXT('#_LoanPayment'!G53),'#_LoanPayment'!G53),"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G53),_xlfn.FORMULATEXT('#_LoanPayment'!G53),'#_LoanPayment'!G53),"9","#"),"8","#"),"7","#"),"6","#"),"5","#"),"4","#"),"3","#"),"2","#"),"1","#"),"0","#"),"$","")," ",""),",","@"),"&gt;","@"),"&lt;","@"),"=","@"),")","@"),"(","@"),"^","@"),"/","@"),"+","@"),"*","@"),"-","@"),"@#","")))/2,TRUE,FALSE),"HardCodeMsg",IF(LEN(IF(_xlfn.ISFORMULA(LoanPayment!G53),_xlfn.FORMULATEXT(LoanPayment!G53),LoanPayment!G53))-LEN(SUBSTITUTE(IF(_xlfn.ISFORMULA(LoanPayment!G53),_xlfn.FORMULATEXT(LoanPayment!G53),LoanPayment!G53),"""",""))&gt;LEN(IF(_xlfn.ISFORMULA('#_LoanPayment'!G53),_xlfn.FORMULATEXT('#_LoanPayment'!G53),'#_LoanPayment'!G53))-LEN(SUBSTITUTE(IF(_xlfn.ISFORMULA('#_LoanPayment'!G53),_xlfn.FORMULATEXT('#_LoanPayment'!G53),'#_LoanPayment'!G53),"""","")),TRUE,FALSE),"HardQuoteMsg",IF(LEN(IF(_xlfn.ISFORMULA(LoanPayment!G53),_xlfn.FORMULATEXT(LoanPayment!G53),LoanPayment!G53))-LEN(SUBSTITUTE(IF(_xlfn.ISFORMULA(LoanPayment!G53),_xlfn.FORMULATEXT(LoanPayment!G53),LoanPayment!G53),"$",""))&lt;0.5*(LEN(IF(_xlfn.ISFORMULA('#_LoanPayment'!G53),_xlfn.FORMULATEXT('#_LoanPayment'!G53),'#_LoanPayment'!G53))-LEN(SUBSTITUTE(IF(_xlfn.ISFORMULA('#_LoanPayment'!G53),_xlfn.FORMULATEXT('#_LoanPayment'!G53),'#_LoanPayment'!G53),"$",""))),TRUE,FALSE),"MissingAbsMsg",TRUE,"PerfectMsg")</f>
        <v/>
      </c>
    </row>
    <row r="54" spans="2:7" x14ac:dyDescent="0.15">
      <c r="B54" s="281">
        <v>0</v>
      </c>
      <c r="C54" s="282">
        <v>0</v>
      </c>
      <c r="D54" s="278">
        <v>0</v>
      </c>
      <c r="E54" s="279" t="str">
        <f ca="1">_xlfn.IFS(ISBLANK(LoanPayment!E54),"",IF(NOT(ISNA('#_LoanPayment'!E54)),IF(ISNA(LoanPayment!E54),TRUE,FALSE),FALSE),"StuNAMsg",IF(AND(ISNA('#_LoanPayment'!E54),ISNA(LoanPayment!E54)),TRUE,FALSE),"PerfectMsg",IF(NOT(ISERROR('#_LoanPayment'!E54)),IF(ISERROR(LoanPayment!E54),TRUE,FALSE),FALSE),"StuErrorMsg",IF(TYPE('#_LoanPayment'!E54)&lt;&gt;TYPE(LoanPayment!E54),TRUE,FALSE),"WrongTypeMsg",IF(_xlfn.ISFORMULA('#_LoanPayment'!E54),IF(NOT(_xlfn.ISFORMULA(LoanPayment!E54)),TRUE),FALSE),"MissingFormulaMsg",IF(NOT(AND(ISNUMBER(FIND("[",_xlfn.FORMULATEXT('#_LoanPayment'!E54))),ISNUMBER(FIND("!",_xlfn.FORMULATEXT('#_LoanPayment'!E54))))),AND(ISNUMBER(FIND("[",_xlfn.FORMULATEXT(LoanPayment!E54))),ISNUMBER(FIND("!",_xlfn.FORMULATEXT(LoanPayment!E54)))),FALSE),"ExternalRefsMsg",IF(ISNUMBER('#_LoanPayment'!E54),IF(ABS('#_LoanPayment'!E54-LoanPayment!E54)&gt;0.00001,TRUE,FALSE),IF('#_LoanPayment'!E54&lt;&gt;LoanPayment!E54,TRUE,FALSE)),IF(ISNUMBER('#_LoanPayment'!E54),IF('#_LoanPayment'!E54&gt;LoanPayment!E54,"TooLow","TooHigh"),"WrongAnswer"),NOT(_xlfn.ISFORMULA('#_LoanPayment'!E54)),"PerfectMsg",IF((LEN(SUBSTITUTE(SUBSTITUTE(SUBSTITUTE(SUBSTITUTE(SUBSTITUTE(SUBSTITUTE(SUBSTITUTE(SUBSTITUTE(SUBSTITUTE(SUBSTITUTE(SUBSTITUTE(SUBSTITUTE(SUBSTITUTE(SUBSTITUTE(SUBSTITUTE(SUBSTITUTE(SUBSTITUTE(SUBSTITUTE(SUBSTITUTE(SUBSTITUTE(SUBSTITUTE(SUBSTITUTE(SUBSTITUTE(IF(_xlfn.ISFORMULA(LoanPayment!E54),_xlfn.FORMULATEXT(LoanPayment!E54),LoanPayment!E54),"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E54),_xlfn.FORMULATEXT(LoanPayment!E54),LoanPayment!E54),"9","#"),"8","#"),"7","#"),"6","#"),"5","#"),"4","#"),"3","#"),"2","#"),"1","#"),"0","#"),"$","")," ",""),",","@"),"&gt;","@"),"&lt;","@"),"=","@"),")","@"),"(","@"),"^","@"),"/","@"),"+","@"),"*","@"),"-","@"),"@#","")))/2&gt;(LEN(SUBSTITUTE(SUBSTITUTE(SUBSTITUTE(SUBSTITUTE(SUBSTITUTE(SUBSTITUTE(SUBSTITUTE(SUBSTITUTE(SUBSTITUTE(SUBSTITUTE(SUBSTITUTE(SUBSTITUTE(SUBSTITUTE(SUBSTITUTE(SUBSTITUTE(SUBSTITUTE(SUBSTITUTE(SUBSTITUTE(SUBSTITUTE(SUBSTITUTE(SUBSTITUTE(SUBSTITUTE(SUBSTITUTE(IF(_xlfn.ISFORMULA('#_LoanPayment'!E54),_xlfn.FORMULATEXT('#_LoanPayment'!E54),'#_LoanPayment'!E54),"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E54),_xlfn.FORMULATEXT('#_LoanPayment'!E54),'#_LoanPayment'!E54),"9","#"),"8","#"),"7","#"),"6","#"),"5","#"),"4","#"),"3","#"),"2","#"),"1","#"),"0","#"),"$","")," ",""),",","@"),"&gt;","@"),"&lt;","@"),"=","@"),")","@"),"(","@"),"^","@"),"/","@"),"+","@"),"*","@"),"-","@"),"@#","")))/2,TRUE,FALSE),"HardCodeMsg",IF(LEN(IF(_xlfn.ISFORMULA(LoanPayment!E54),_xlfn.FORMULATEXT(LoanPayment!E54),LoanPayment!E54))-LEN(SUBSTITUTE(IF(_xlfn.ISFORMULA(LoanPayment!E54),_xlfn.FORMULATEXT(LoanPayment!E54),LoanPayment!E54),"""",""))&gt;LEN(IF(_xlfn.ISFORMULA('#_LoanPayment'!E54),_xlfn.FORMULATEXT('#_LoanPayment'!E54),'#_LoanPayment'!E54))-LEN(SUBSTITUTE(IF(_xlfn.ISFORMULA('#_LoanPayment'!E54),_xlfn.FORMULATEXT('#_LoanPayment'!E54),'#_LoanPayment'!E54),"""","")),TRUE,FALSE),"HardQuoteMsg",IF(LEN(IF(_xlfn.ISFORMULA(LoanPayment!E54),_xlfn.FORMULATEXT(LoanPayment!E54),LoanPayment!E54))-LEN(SUBSTITUTE(IF(_xlfn.ISFORMULA(LoanPayment!E54),_xlfn.FORMULATEXT(LoanPayment!E54),LoanPayment!E54),"$",""))&lt;0.5*(LEN(IF(_xlfn.ISFORMULA('#_LoanPayment'!E54),_xlfn.FORMULATEXT('#_LoanPayment'!E54),'#_LoanPayment'!E54))-LEN(SUBSTITUTE(IF(_xlfn.ISFORMULA('#_LoanPayment'!E54),_xlfn.FORMULATEXT('#_LoanPayment'!E54),'#_LoanPayment'!E54),"$",""))),TRUE,FALSE),"MissingAbsMsg",TRUE,"PerfectMsg")</f>
        <v/>
      </c>
      <c r="F54" s="279" t="str">
        <f ca="1">_xlfn.IFS(ISBLANK(LoanPayment!F54),"",IF(NOT(ISNA('#_LoanPayment'!F54)),IF(ISNA(LoanPayment!F54),TRUE,FALSE),FALSE),"StuNAMsg",IF(AND(ISNA('#_LoanPayment'!F54),ISNA(LoanPayment!F54)),TRUE,FALSE),"PerfectMsg",IF(NOT(ISERROR('#_LoanPayment'!F54)),IF(ISERROR(LoanPayment!F54),TRUE,FALSE),FALSE),"StuErrorMsg",IF(TYPE('#_LoanPayment'!F54)&lt;&gt;TYPE(LoanPayment!F54),TRUE,FALSE),"WrongTypeMsg",IF(_xlfn.ISFORMULA('#_LoanPayment'!F54),IF(NOT(_xlfn.ISFORMULA(LoanPayment!F54)),TRUE),FALSE),"MissingFormulaMsg",IF(NOT(AND(ISNUMBER(FIND("[",_xlfn.FORMULATEXT('#_LoanPayment'!F54))),ISNUMBER(FIND("!",_xlfn.FORMULATEXT('#_LoanPayment'!F54))))),AND(ISNUMBER(FIND("[",_xlfn.FORMULATEXT(LoanPayment!F54))),ISNUMBER(FIND("!",_xlfn.FORMULATEXT(LoanPayment!F54)))),FALSE),"ExternalRefsMsg",IF(ISNUMBER('#_LoanPayment'!F54),IF(ABS('#_LoanPayment'!F54-LoanPayment!F54)&gt;0.00001,TRUE,FALSE),IF('#_LoanPayment'!F54&lt;&gt;LoanPayment!F54,TRUE,FALSE)),IF(ISNUMBER('#_LoanPayment'!F54),IF('#_LoanPayment'!F54&gt;LoanPayment!F54,"TooLow","TooHigh"),"WrongAnswer"),NOT(_xlfn.ISFORMULA('#_LoanPayment'!F54)),"PerfectMsg",IF((LEN(SUBSTITUTE(SUBSTITUTE(SUBSTITUTE(SUBSTITUTE(SUBSTITUTE(SUBSTITUTE(SUBSTITUTE(SUBSTITUTE(SUBSTITUTE(SUBSTITUTE(SUBSTITUTE(SUBSTITUTE(SUBSTITUTE(SUBSTITUTE(SUBSTITUTE(SUBSTITUTE(SUBSTITUTE(SUBSTITUTE(SUBSTITUTE(SUBSTITUTE(SUBSTITUTE(SUBSTITUTE(SUBSTITUTE(IF(_xlfn.ISFORMULA(LoanPayment!F54),_xlfn.FORMULATEXT(LoanPayment!F54),LoanPayment!F54),"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F54),_xlfn.FORMULATEXT(LoanPayment!F54),LoanPayment!F54),"9","#"),"8","#"),"7","#"),"6","#"),"5","#"),"4","#"),"3","#"),"2","#"),"1","#"),"0","#"),"$","")," ",""),",","@"),"&gt;","@"),"&lt;","@"),"=","@"),")","@"),"(","@"),"^","@"),"/","@"),"+","@"),"*","@"),"-","@"),"@#","")))/2&gt;(LEN(SUBSTITUTE(SUBSTITUTE(SUBSTITUTE(SUBSTITUTE(SUBSTITUTE(SUBSTITUTE(SUBSTITUTE(SUBSTITUTE(SUBSTITUTE(SUBSTITUTE(SUBSTITUTE(SUBSTITUTE(SUBSTITUTE(SUBSTITUTE(SUBSTITUTE(SUBSTITUTE(SUBSTITUTE(SUBSTITUTE(SUBSTITUTE(SUBSTITUTE(SUBSTITUTE(SUBSTITUTE(SUBSTITUTE(IF(_xlfn.ISFORMULA('#_LoanPayment'!F54),_xlfn.FORMULATEXT('#_LoanPayment'!F54),'#_LoanPayment'!F54),"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F54),_xlfn.FORMULATEXT('#_LoanPayment'!F54),'#_LoanPayment'!F54),"9","#"),"8","#"),"7","#"),"6","#"),"5","#"),"4","#"),"3","#"),"2","#"),"1","#"),"0","#"),"$","")," ",""),",","@"),"&gt;","@"),"&lt;","@"),"=","@"),")","@"),"(","@"),"^","@"),"/","@"),"+","@"),"*","@"),"-","@"),"@#","")))/2,TRUE,FALSE),"HardCodeMsg",IF(LEN(IF(_xlfn.ISFORMULA(LoanPayment!F54),_xlfn.FORMULATEXT(LoanPayment!F54),LoanPayment!F54))-LEN(SUBSTITUTE(IF(_xlfn.ISFORMULA(LoanPayment!F54),_xlfn.FORMULATEXT(LoanPayment!F54),LoanPayment!F54),"""",""))&gt;LEN(IF(_xlfn.ISFORMULA('#_LoanPayment'!F54),_xlfn.FORMULATEXT('#_LoanPayment'!F54),'#_LoanPayment'!F54))-LEN(SUBSTITUTE(IF(_xlfn.ISFORMULA('#_LoanPayment'!F54),_xlfn.FORMULATEXT('#_LoanPayment'!F54),'#_LoanPayment'!F54),"""","")),TRUE,FALSE),"HardQuoteMsg",IF(LEN(IF(_xlfn.ISFORMULA(LoanPayment!F54),_xlfn.FORMULATEXT(LoanPayment!F54),LoanPayment!F54))-LEN(SUBSTITUTE(IF(_xlfn.ISFORMULA(LoanPayment!F54),_xlfn.FORMULATEXT(LoanPayment!F54),LoanPayment!F54),"$",""))&lt;0.5*(LEN(IF(_xlfn.ISFORMULA('#_LoanPayment'!F54),_xlfn.FORMULATEXT('#_LoanPayment'!F54),'#_LoanPayment'!F54))-LEN(SUBSTITUTE(IF(_xlfn.ISFORMULA('#_LoanPayment'!F54),_xlfn.FORMULATEXT('#_LoanPayment'!F54),'#_LoanPayment'!F54),"$",""))),TRUE,FALSE),"MissingAbsMsg",TRUE,"PerfectMsg")</f>
        <v/>
      </c>
      <c r="G54" s="280" t="str">
        <f ca="1">_xlfn.IFS(ISBLANK(LoanPayment!G54),"",IF(NOT(ISNA('#_LoanPayment'!G54)),IF(ISNA(LoanPayment!G54),TRUE,FALSE),FALSE),"StuNAMsg",IF(AND(ISNA('#_LoanPayment'!G54),ISNA(LoanPayment!G54)),TRUE,FALSE),"PerfectMsg",IF(NOT(ISERROR('#_LoanPayment'!G54)),IF(ISERROR(LoanPayment!G54),TRUE,FALSE),FALSE),"StuErrorMsg",IF(TYPE('#_LoanPayment'!G54)&lt;&gt;TYPE(LoanPayment!G54),TRUE,FALSE),"WrongTypeMsg",IF(_xlfn.ISFORMULA('#_LoanPayment'!G54),IF(NOT(_xlfn.ISFORMULA(LoanPayment!G54)),TRUE),FALSE),"MissingFormulaMsg",IF(NOT(AND(ISNUMBER(FIND("[",_xlfn.FORMULATEXT('#_LoanPayment'!G54))),ISNUMBER(FIND("!",_xlfn.FORMULATEXT('#_LoanPayment'!G54))))),AND(ISNUMBER(FIND("[",_xlfn.FORMULATEXT(LoanPayment!G54))),ISNUMBER(FIND("!",_xlfn.FORMULATEXT(LoanPayment!G54)))),FALSE),"ExternalRefsMsg",IF(ISNUMBER('#_LoanPayment'!G54),IF(ABS('#_LoanPayment'!G54-LoanPayment!G54)&gt;0.00001,TRUE,FALSE),IF('#_LoanPayment'!G54&lt;&gt;LoanPayment!G54,TRUE,FALSE)),IF(ISNUMBER('#_LoanPayment'!G54),IF('#_LoanPayment'!G54&gt;LoanPayment!G54,"TooLow","TooHigh"),"WrongAnswer"),NOT(_xlfn.ISFORMULA('#_LoanPayment'!G54)),"PerfectMsg",IF((LEN(SUBSTITUTE(SUBSTITUTE(SUBSTITUTE(SUBSTITUTE(SUBSTITUTE(SUBSTITUTE(SUBSTITUTE(SUBSTITUTE(SUBSTITUTE(SUBSTITUTE(SUBSTITUTE(SUBSTITUTE(SUBSTITUTE(SUBSTITUTE(SUBSTITUTE(SUBSTITUTE(SUBSTITUTE(SUBSTITUTE(SUBSTITUTE(SUBSTITUTE(SUBSTITUTE(SUBSTITUTE(SUBSTITUTE(IF(_xlfn.ISFORMULA(LoanPayment!G54),_xlfn.FORMULATEXT(LoanPayment!G54),LoanPayment!G54),"9","#"),"8","#"),"7","#"),"6","#"),"5","#"),"4","#"),"3","#"),"2","#"),"1","#"),"0","#"),"$","")," ",""),",","@"),"&gt;","@"),"&lt;","@"),"=","@"),")","@"),"(","@"),"^","@"),"/","@"),"+","@"),"*","@"),"-","@"))-LEN(SUBSTITUTE(SUBSTITUTE(SUBSTITUTE(SUBSTITUTE(SUBSTITUTE(SUBSTITUTE(SUBSTITUTE(SUBSTITUTE(SUBSTITUTE(SUBSTITUTE(SUBSTITUTE(SUBSTITUTE(SUBSTITUTE(SUBSTITUTE(SUBSTITUTE(SUBSTITUTE(SUBSTITUTE(SUBSTITUTE(SUBSTITUTE(SUBSTITUTE(SUBSTITUTE(SUBSTITUTE(SUBSTITUTE(SUBSTITUTE(IF(_xlfn.ISFORMULA(LoanPayment!G54),_xlfn.FORMULATEXT(LoanPayment!G54),LoanPayment!G54),"9","#"),"8","#"),"7","#"),"6","#"),"5","#"),"4","#"),"3","#"),"2","#"),"1","#"),"0","#"),"$","")," ",""),",","@"),"&gt;","@"),"&lt;","@"),"=","@"),")","@"),"(","@"),"^","@"),"/","@"),"+","@"),"*","@"),"-","@"),"@#","")))/2&gt;(LEN(SUBSTITUTE(SUBSTITUTE(SUBSTITUTE(SUBSTITUTE(SUBSTITUTE(SUBSTITUTE(SUBSTITUTE(SUBSTITUTE(SUBSTITUTE(SUBSTITUTE(SUBSTITUTE(SUBSTITUTE(SUBSTITUTE(SUBSTITUTE(SUBSTITUTE(SUBSTITUTE(SUBSTITUTE(SUBSTITUTE(SUBSTITUTE(SUBSTITUTE(SUBSTITUTE(SUBSTITUTE(SUBSTITUTE(IF(_xlfn.ISFORMULA('#_LoanPayment'!G54),_xlfn.FORMULATEXT('#_LoanPayment'!G54),'#_LoanPayment'!G54),"9","#"),"8","#"),"7","#"),"6","#"),"5","#"),"4","#"),"3","#"),"2","#"),"1","#"),"0","#"),"$","")," ",""),",","@"),"&gt;","@"),"&lt;","@"),"=","@"),")","@"),"(","@"),"^","@"),"/","@"),"+","@"),"*","@"),"-","@"))-LEN(SUBSTITUTE(SUBSTITUTE(SUBSTITUTE(SUBSTITUTE(SUBSTITUTE(SUBSTITUTE(SUBSTITUTE(SUBSTITUTE(SUBSTITUTE(SUBSTITUTE(SUBSTITUTE(SUBSTITUTE(SUBSTITUTE(SUBSTITUTE(SUBSTITUTE(SUBSTITUTE(SUBSTITUTE(SUBSTITUTE(SUBSTITUTE(SUBSTITUTE(SUBSTITUTE(SUBSTITUTE(SUBSTITUTE(SUBSTITUTE(IF(_xlfn.ISFORMULA('#_LoanPayment'!G54),_xlfn.FORMULATEXT('#_LoanPayment'!G54),'#_LoanPayment'!G54),"9","#"),"8","#"),"7","#"),"6","#"),"5","#"),"4","#"),"3","#"),"2","#"),"1","#"),"0","#"),"$","")," ",""),",","@"),"&gt;","@"),"&lt;","@"),"=","@"),")","@"),"(","@"),"^","@"),"/","@"),"+","@"),"*","@"),"-","@"),"@#","")))/2,TRUE,FALSE),"HardCodeMsg",IF(LEN(IF(_xlfn.ISFORMULA(LoanPayment!G54),_xlfn.FORMULATEXT(LoanPayment!G54),LoanPayment!G54))-LEN(SUBSTITUTE(IF(_xlfn.ISFORMULA(LoanPayment!G54),_xlfn.FORMULATEXT(LoanPayment!G54),LoanPayment!G54),"""",""))&gt;LEN(IF(_xlfn.ISFORMULA('#_LoanPayment'!G54),_xlfn.FORMULATEXT('#_LoanPayment'!G54),'#_LoanPayment'!G54))-LEN(SUBSTITUTE(IF(_xlfn.ISFORMULA('#_LoanPayment'!G54),_xlfn.FORMULATEXT('#_LoanPayment'!G54),'#_LoanPayment'!G54),"""","")),TRUE,FALSE),"HardQuoteMsg",IF(LEN(IF(_xlfn.ISFORMULA(LoanPayment!G54),_xlfn.FORMULATEXT(LoanPayment!G54),LoanPayment!G54))-LEN(SUBSTITUTE(IF(_xlfn.ISFORMULA(LoanPayment!G54),_xlfn.FORMULATEXT(LoanPayment!G54),LoanPayment!G54),"$",""))&lt;0.5*(LEN(IF(_xlfn.ISFORMULA('#_LoanPayment'!G54),_xlfn.FORMULATEXT('#_LoanPayment'!G54),'#_LoanPayment'!G54))-LEN(SUBSTITUTE(IF(_xlfn.ISFORMULA('#_LoanPayment'!G54),_xlfn.FORMULATEXT('#_LoanPayment'!G54),'#_LoanPayment'!G54),"$",""))),TRUE,FALSE),"MissingAbsMsg",TRUE,"PerfectMsg")</f>
        <v/>
      </c>
    </row>
  </sheetData>
  <mergeCells count="5">
    <mergeCell ref="B4:H4"/>
    <mergeCell ref="B5:H5"/>
    <mergeCell ref="B9:H9"/>
    <mergeCell ref="B10:H10"/>
    <mergeCell ref="B11:H1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840D3-E17E-854D-8E1D-2D5A483E9CA5}">
  <dimension ref="A1:AO54"/>
  <sheetViews>
    <sheetView showGridLines="0" zoomScaleNormal="100" workbookViewId="0">
      <pane ySplit="2" topLeftCell="A3" activePane="bottomLeft" state="frozen"/>
      <selection pane="bottomLeft" activeCell="A3" sqref="A3"/>
    </sheetView>
  </sheetViews>
  <sheetFormatPr baseColWidth="10" defaultColWidth="8.83203125" defaultRowHeight="15" x14ac:dyDescent="0.2"/>
  <cols>
    <col min="1" max="1" width="8.83203125" style="11" customWidth="1"/>
    <col min="2" max="2" width="30.5" style="11" customWidth="1"/>
    <col min="3" max="3" width="19.33203125" style="11" bestFit="1" customWidth="1"/>
    <col min="4" max="4" width="19.33203125" style="11" customWidth="1"/>
    <col min="5" max="5" width="21.6640625" style="11" bestFit="1" customWidth="1"/>
    <col min="6" max="6" width="15.5" style="11" customWidth="1"/>
    <col min="7" max="7" width="15.83203125" style="11" customWidth="1"/>
    <col min="8" max="8" width="19.6640625" style="11" customWidth="1"/>
    <col min="9" max="16384" width="8.83203125" style="11"/>
  </cols>
  <sheetData>
    <row r="1" spans="1:41" s="183" customFormat="1" ht="22" customHeight="1" x14ac:dyDescent="0.2">
      <c r="A1" s="148" t="s">
        <v>496</v>
      </c>
      <c r="B1" s="148" t="s">
        <v>497</v>
      </c>
      <c r="C1" s="148" t="s">
        <v>498</v>
      </c>
      <c r="D1" s="149" t="str" cm="1">
        <f t="array" aca="1" ref="D1" ca="1">IFERROR(
    _xlfn.LET(
        _xlpm.FileName, MID(CELL("filename", A1), FIND("]", CELL("filename", A1)) + 1, 255),
        _xlpm.DynamicRef, INDIRECT("'#_" &amp; _xlpm.FileName &amp; "'!" &amp; C2),
        IF(
            TYPE(_xlpm.DynamicRef) = 1,
            VLOOKUP(
                CELL("format", _xlpm.DynamicRef),
                FormatCodesSFX!$A$4:$B$53,
                2,
                FALSE
            ),
            _xlfn.SWITCH(
                TYPE(_xlpm.DynamicRef),
                2, "short text",
                4, "logical",
                16, "error",
                64, "long text",
                "Other"
            )
        )
    ),
    "Error in formula"
)</f>
        <v>error</v>
      </c>
      <c r="E1" s="148"/>
      <c r="F1" s="148"/>
      <c r="G1" s="148"/>
      <c r="H1" s="148"/>
      <c r="I1" s="149" t="str" cm="1">
        <f t="array" ref="I1">_xlfn.IFS(ROW(A100)&lt;100,"Undo deleted row or quit without saving",COLUMN(AZ1)&lt;52,"Undo deleted column or quit without saving",ROW(A100)&gt;100,"Undo inserted row or quit without saving",COLUMN(AZ1)&gt;52,"Undo inserted column or quit without saving",Scoreboard!$F$25&lt;&gt;"","Security compromised: Undo last action or quit without saving",TRUE=TRUE,"Mickey Mouse")</f>
        <v>Mickey Mouse</v>
      </c>
      <c r="J1" s="149"/>
      <c r="K1" s="149"/>
      <c r="L1" s="149" t="s">
        <v>499</v>
      </c>
      <c r="M1" s="149"/>
      <c r="N1" s="149"/>
      <c r="O1" s="149"/>
      <c r="P1" s="150" t="s">
        <v>500</v>
      </c>
      <c r="Q1" s="149"/>
      <c r="R1" s="149"/>
      <c r="S1" s="182" t="s">
        <v>502</v>
      </c>
      <c r="T1" s="152"/>
      <c r="U1" s="151"/>
      <c r="V1" s="152"/>
      <c r="W1" s="151"/>
      <c r="X1" s="148" t="str">
        <f t="shared" ref="X1:AA2" si="0">A1</f>
        <v>earned</v>
      </c>
      <c r="Y1" s="148" t="str">
        <f t="shared" si="0"/>
        <v>possible</v>
      </c>
      <c r="Z1" s="148" t="str">
        <f t="shared" si="0"/>
        <v>cell</v>
      </c>
      <c r="AA1" s="149" t="str">
        <f t="shared" ca="1" si="0"/>
        <v>error</v>
      </c>
      <c r="AB1" s="148"/>
      <c r="AC1" s="148"/>
      <c r="AD1" s="153"/>
      <c r="AE1" s="153"/>
      <c r="AF1" s="149" t="str">
        <f>I1</f>
        <v>Mickey Mouse</v>
      </c>
      <c r="AG1" s="149"/>
      <c r="AH1" s="153"/>
      <c r="AI1" s="153"/>
      <c r="AJ1" s="153"/>
      <c r="AK1" s="153"/>
      <c r="AL1" s="149" t="s">
        <v>499</v>
      </c>
      <c r="AM1" s="153"/>
      <c r="AN1" s="153"/>
      <c r="AO1" s="153"/>
    </row>
    <row r="2" spans="1:41" s="183" customFormat="1" ht="23" customHeight="1" thickBot="1" x14ac:dyDescent="0.45">
      <c r="A2" s="154">
        <f ca="1">LoanPaymentSC!$A$2</f>
        <v>0</v>
      </c>
      <c r="B2" s="155">
        <f>LoanPaymentSC!$B$2</f>
        <v>10</v>
      </c>
      <c r="C2" s="154" t="str" cm="1">
        <f t="array" aca="1" ref="C2" ca="1">SUBSTITUTE(IF(LEN(CELL("address"))&lt;15,CELL("address"),""),"$","")</f>
        <v/>
      </c>
      <c r="D2" s="156" t="str">
        <f ca="1">IF(ISNUMBER(SEARCH("FeedbackSFX!",_xlfn.FORMULATEXT(INDIRECT("'LoanPaymentSC'!"&amp;C2)))),"DRAGGING CELLS IS NOT PERMITTED. PLEASE UNDO LAST ACTION!!",IF($P$1&lt;&gt;"Feedback OFF",IFERROR(HLOOKUP(INDIRECT("'LoanPaymentSC'!"&amp;C2),FeedbackSFX!$B$2:$N$10,IF($P$1="Feedback ON", 2, FeedbackSFX!B1), FALSE), ""),""))</f>
        <v/>
      </c>
      <c r="E2" s="157"/>
      <c r="F2" s="157"/>
      <c r="G2" s="157"/>
      <c r="H2" s="157"/>
      <c r="I2" s="158"/>
      <c r="J2" s="157"/>
      <c r="K2" s="157"/>
      <c r="L2" s="157"/>
      <c r="M2" s="157"/>
      <c r="N2" s="157"/>
      <c r="O2" s="157"/>
      <c r="P2" s="164" t="str">
        <f ca="1">IF(Scoreboard!$E$4="Excel version: Invalid","****ERROR: Scoreboard requires Excel 365 or 2021 to run****", "")</f>
        <v/>
      </c>
      <c r="Q2" s="157"/>
      <c r="R2" s="157"/>
      <c r="S2" s="159"/>
      <c r="T2" s="160"/>
      <c r="U2" s="161"/>
      <c r="V2" s="160"/>
      <c r="W2" s="161"/>
      <c r="X2" s="162">
        <f t="shared" ca="1" si="0"/>
        <v>0</v>
      </c>
      <c r="Y2" s="162">
        <f t="shared" si="0"/>
        <v>10</v>
      </c>
      <c r="Z2" s="162" t="str">
        <f t="shared" ca="1" si="0"/>
        <v/>
      </c>
      <c r="AA2" s="156" t="str">
        <f t="shared" ca="1" si="0"/>
        <v/>
      </c>
      <c r="AB2" s="157"/>
      <c r="AC2" s="157"/>
      <c r="AD2" s="163"/>
      <c r="AE2" s="163"/>
      <c r="AF2" s="163"/>
      <c r="AG2" s="163"/>
      <c r="AH2" s="163"/>
      <c r="AI2" s="163"/>
      <c r="AJ2" s="163"/>
      <c r="AK2" s="163"/>
      <c r="AL2" s="163"/>
      <c r="AM2" s="163"/>
      <c r="AN2" s="163"/>
      <c r="AO2" s="163"/>
    </row>
    <row r="3" spans="1:41" ht="7" customHeight="1" x14ac:dyDescent="0.2"/>
    <row r="4" spans="1:41" ht="19" x14ac:dyDescent="0.25">
      <c r="B4" s="95" t="s">
        <v>247</v>
      </c>
      <c r="C4" s="96"/>
      <c r="D4" s="96"/>
      <c r="E4" s="96"/>
      <c r="F4" s="96"/>
      <c r="G4" s="96"/>
      <c r="H4" s="97"/>
    </row>
    <row r="5" spans="1:41" ht="16" x14ac:dyDescent="0.2">
      <c r="B5" s="98" t="s">
        <v>248</v>
      </c>
      <c r="C5" s="99"/>
      <c r="D5" s="99"/>
      <c r="E5" s="99"/>
      <c r="F5" s="99"/>
      <c r="G5" s="99"/>
      <c r="H5" s="100"/>
    </row>
    <row r="6" spans="1:41" ht="16" x14ac:dyDescent="0.2">
      <c r="B6" s="101" t="s">
        <v>249</v>
      </c>
      <c r="C6" s="102"/>
      <c r="D6" s="102"/>
      <c r="E6" s="102"/>
      <c r="F6" s="102"/>
      <c r="G6" s="102"/>
      <c r="H6" s="103"/>
    </row>
    <row r="7" spans="1:41" ht="16" x14ac:dyDescent="0.2">
      <c r="B7" s="101"/>
      <c r="C7" s="102"/>
      <c r="D7" s="102"/>
      <c r="E7" s="102"/>
      <c r="F7" s="102"/>
      <c r="G7" s="102"/>
      <c r="H7" s="103"/>
    </row>
    <row r="8" spans="1:41" ht="16" x14ac:dyDescent="0.2">
      <c r="B8" s="113" t="s">
        <v>250</v>
      </c>
      <c r="C8" s="102"/>
      <c r="D8" s="102"/>
      <c r="E8" s="102"/>
      <c r="F8" s="102"/>
      <c r="G8" s="102"/>
      <c r="H8" s="103"/>
    </row>
    <row r="9" spans="1:41" ht="16" x14ac:dyDescent="0.2">
      <c r="B9" s="114" t="s">
        <v>251</v>
      </c>
      <c r="C9" s="115"/>
      <c r="D9" s="115"/>
      <c r="E9" s="115"/>
      <c r="F9" s="115"/>
      <c r="G9" s="115"/>
      <c r="H9" s="116"/>
    </row>
    <row r="10" spans="1:41" ht="16" x14ac:dyDescent="0.2">
      <c r="B10" s="117" t="s">
        <v>252</v>
      </c>
      <c r="C10" s="118"/>
      <c r="D10" s="118"/>
      <c r="E10" s="118"/>
      <c r="F10" s="118"/>
      <c r="G10" s="118"/>
      <c r="H10" s="119"/>
    </row>
    <row r="11" spans="1:41" ht="16" x14ac:dyDescent="0.2">
      <c r="B11" s="114" t="s">
        <v>253</v>
      </c>
      <c r="C11" s="115"/>
      <c r="D11" s="115"/>
      <c r="E11" s="115"/>
      <c r="F11" s="115"/>
      <c r="G11" s="115"/>
      <c r="H11" s="116"/>
    </row>
    <row r="12" spans="1:41" ht="16" x14ac:dyDescent="0.2">
      <c r="B12" s="120" t="s">
        <v>254</v>
      </c>
      <c r="C12" s="102"/>
      <c r="D12" s="102"/>
      <c r="E12" s="102"/>
      <c r="F12" s="102"/>
      <c r="G12" s="102"/>
      <c r="H12" s="103"/>
    </row>
    <row r="13" spans="1:41" ht="16" x14ac:dyDescent="0.2">
      <c r="B13" s="121" t="s">
        <v>255</v>
      </c>
      <c r="C13" s="105"/>
      <c r="D13" s="105"/>
      <c r="E13" s="105"/>
      <c r="F13" s="105"/>
      <c r="G13" s="105"/>
      <c r="H13" s="106"/>
    </row>
    <row r="14" spans="1:41" ht="16" x14ac:dyDescent="0.2">
      <c r="B14" s="122"/>
      <c r="C14" s="122"/>
      <c r="D14" s="122"/>
      <c r="E14" s="122"/>
      <c r="F14" s="122"/>
      <c r="G14" s="122"/>
      <c r="H14" s="122"/>
    </row>
    <row r="15" spans="1:41" ht="16" x14ac:dyDescent="0.2">
      <c r="B15" s="122"/>
      <c r="C15" s="122"/>
      <c r="D15" s="122"/>
      <c r="E15" s="122"/>
      <c r="F15" s="122"/>
      <c r="G15" s="122"/>
      <c r="H15" s="122"/>
    </row>
    <row r="16" spans="1:41" ht="16" x14ac:dyDescent="0.2">
      <c r="B16" s="123" t="s">
        <v>256</v>
      </c>
      <c r="C16" s="263">
        <v>3.1669999999999997E-2</v>
      </c>
      <c r="D16" s="124"/>
      <c r="E16" s="125"/>
      <c r="F16" s="125"/>
      <c r="G16" s="125"/>
      <c r="H16" s="125"/>
    </row>
    <row r="17" spans="2:8" ht="16" x14ac:dyDescent="0.2">
      <c r="B17" s="123" t="s">
        <v>257</v>
      </c>
      <c r="C17" s="126">
        <v>12</v>
      </c>
      <c r="D17" s="127"/>
      <c r="E17" s="125"/>
      <c r="F17" s="125"/>
      <c r="G17" s="125"/>
      <c r="H17" s="125"/>
    </row>
    <row r="18" spans="2:8" ht="16" x14ac:dyDescent="0.2">
      <c r="B18" s="122"/>
      <c r="C18" s="122"/>
      <c r="D18" s="125"/>
      <c r="E18" s="125"/>
      <c r="F18" s="125"/>
      <c r="G18" s="125"/>
    </row>
    <row r="19" spans="2:8" ht="16" x14ac:dyDescent="0.2">
      <c r="B19" s="123" t="s">
        <v>258</v>
      </c>
      <c r="C19" s="264"/>
      <c r="D19" s="125"/>
      <c r="E19" s="125"/>
      <c r="F19" s="125"/>
      <c r="G19" s="125"/>
    </row>
    <row r="20" spans="2:8" ht="16" x14ac:dyDescent="0.2">
      <c r="B20" s="122"/>
      <c r="C20" s="122"/>
      <c r="D20" s="125"/>
      <c r="E20" s="125" t="s">
        <v>259</v>
      </c>
      <c r="F20" s="125"/>
      <c r="G20" s="125"/>
    </row>
    <row r="21" spans="2:8" ht="16" x14ac:dyDescent="0.2">
      <c r="B21" s="122"/>
      <c r="C21" s="122"/>
      <c r="D21" s="125"/>
      <c r="F21" s="125"/>
      <c r="G21" s="125"/>
    </row>
    <row r="22" spans="2:8" ht="16" x14ac:dyDescent="0.2">
      <c r="B22" s="125"/>
      <c r="C22" s="125"/>
      <c r="D22" s="125"/>
      <c r="E22" s="125"/>
      <c r="F22" s="125"/>
      <c r="G22" s="125"/>
    </row>
    <row r="23" spans="2:8" ht="34" x14ac:dyDescent="0.2">
      <c r="B23" s="123" t="s">
        <v>260</v>
      </c>
      <c r="C23" s="128" t="s">
        <v>261</v>
      </c>
      <c r="D23" s="128" t="s">
        <v>262</v>
      </c>
      <c r="E23" s="128" t="s">
        <v>263</v>
      </c>
      <c r="F23" s="129" t="s">
        <v>264</v>
      </c>
      <c r="G23" s="129" t="s">
        <v>265</v>
      </c>
    </row>
    <row r="24" spans="2:8" ht="16" x14ac:dyDescent="0.2">
      <c r="B24" s="130">
        <v>8807554</v>
      </c>
      <c r="C24" s="131">
        <v>155257</v>
      </c>
      <c r="D24" s="130">
        <v>360</v>
      </c>
      <c r="E24" s="265"/>
      <c r="F24" s="265"/>
      <c r="G24" s="266"/>
    </row>
    <row r="25" spans="2:8" ht="16" x14ac:dyDescent="0.2">
      <c r="B25" s="130">
        <v>7097793</v>
      </c>
      <c r="C25" s="131">
        <v>208914</v>
      </c>
      <c r="D25" s="130">
        <v>360</v>
      </c>
      <c r="E25" s="265"/>
      <c r="F25" s="265"/>
      <c r="G25" s="266"/>
    </row>
    <row r="26" spans="2:8" ht="16" x14ac:dyDescent="0.2">
      <c r="B26" s="130">
        <v>3155499</v>
      </c>
      <c r="C26" s="131">
        <v>278503</v>
      </c>
      <c r="D26" s="130">
        <v>180</v>
      </c>
      <c r="E26" s="265"/>
      <c r="F26" s="265"/>
      <c r="G26" s="266"/>
    </row>
    <row r="27" spans="2:8" ht="16" x14ac:dyDescent="0.2">
      <c r="B27" s="130">
        <v>4832720</v>
      </c>
      <c r="C27" s="267">
        <v>89840</v>
      </c>
      <c r="D27" s="130">
        <v>180</v>
      </c>
      <c r="E27" s="265"/>
      <c r="F27" s="265"/>
      <c r="G27" s="266"/>
    </row>
    <row r="28" spans="2:8" ht="16" x14ac:dyDescent="0.2">
      <c r="B28" s="130">
        <v>4374466</v>
      </c>
      <c r="C28" s="267">
        <v>167533</v>
      </c>
      <c r="D28" s="130">
        <v>180</v>
      </c>
      <c r="E28" s="265"/>
      <c r="F28" s="265"/>
      <c r="G28" s="266"/>
    </row>
    <row r="29" spans="2:8" ht="16" x14ac:dyDescent="0.2">
      <c r="B29" s="130">
        <v>7004989</v>
      </c>
      <c r="C29" s="267">
        <v>83001</v>
      </c>
      <c r="D29" s="130">
        <v>180</v>
      </c>
      <c r="E29" s="265"/>
      <c r="F29" s="265"/>
      <c r="G29" s="266"/>
    </row>
    <row r="30" spans="2:8" ht="16" x14ac:dyDescent="0.2">
      <c r="B30" s="130">
        <v>6380872</v>
      </c>
      <c r="C30" s="131">
        <v>207381</v>
      </c>
      <c r="D30" s="130">
        <v>360</v>
      </c>
      <c r="E30" s="265"/>
      <c r="F30" s="265"/>
      <c r="G30" s="266"/>
    </row>
    <row r="31" spans="2:8" ht="16" x14ac:dyDescent="0.2">
      <c r="B31" s="130">
        <v>3364899</v>
      </c>
      <c r="C31" s="131">
        <v>253779</v>
      </c>
      <c r="D31" s="130">
        <v>360</v>
      </c>
      <c r="E31" s="265"/>
      <c r="F31" s="265"/>
      <c r="G31" s="266"/>
    </row>
    <row r="32" spans="2:8" ht="16" x14ac:dyDescent="0.2">
      <c r="B32" s="130">
        <v>7396558</v>
      </c>
      <c r="C32" s="131">
        <v>143478</v>
      </c>
      <c r="D32" s="130">
        <v>360</v>
      </c>
      <c r="E32" s="265"/>
      <c r="F32" s="265"/>
      <c r="G32" s="266"/>
    </row>
    <row r="33" spans="2:7" ht="16" x14ac:dyDescent="0.2">
      <c r="B33" s="130">
        <v>5154006</v>
      </c>
      <c r="C33" s="131">
        <v>91909</v>
      </c>
      <c r="D33" s="130">
        <v>360</v>
      </c>
      <c r="E33" s="265"/>
      <c r="F33" s="265"/>
      <c r="G33" s="266"/>
    </row>
    <row r="34" spans="2:7" ht="16" x14ac:dyDescent="0.2">
      <c r="B34" s="130">
        <v>6905105</v>
      </c>
      <c r="C34" s="131">
        <v>172864</v>
      </c>
      <c r="D34" s="130">
        <v>360</v>
      </c>
      <c r="E34" s="265"/>
      <c r="F34" s="265"/>
      <c r="G34" s="266"/>
    </row>
    <row r="35" spans="2:7" ht="16" x14ac:dyDescent="0.2">
      <c r="B35" s="130">
        <v>1106474</v>
      </c>
      <c r="C35" s="131">
        <v>309260</v>
      </c>
      <c r="D35" s="130">
        <v>360</v>
      </c>
      <c r="E35" s="265"/>
      <c r="F35" s="265"/>
      <c r="G35" s="266"/>
    </row>
    <row r="36" spans="2:7" ht="16" x14ac:dyDescent="0.2">
      <c r="B36" s="130">
        <v>4966448</v>
      </c>
      <c r="C36" s="131">
        <v>266762</v>
      </c>
      <c r="D36" s="130">
        <v>180</v>
      </c>
      <c r="E36" s="265"/>
      <c r="F36" s="265"/>
      <c r="G36" s="266"/>
    </row>
    <row r="37" spans="2:7" ht="16" x14ac:dyDescent="0.2">
      <c r="B37" s="130">
        <v>2499610</v>
      </c>
      <c r="C37" s="131">
        <v>80750</v>
      </c>
      <c r="D37" s="130">
        <v>180</v>
      </c>
      <c r="E37" s="265"/>
      <c r="F37" s="265"/>
      <c r="G37" s="266"/>
    </row>
    <row r="38" spans="2:7" ht="16" x14ac:dyDescent="0.2">
      <c r="B38" s="130">
        <v>2501081</v>
      </c>
      <c r="C38" s="131">
        <v>281186</v>
      </c>
      <c r="D38" s="130">
        <v>180</v>
      </c>
      <c r="E38" s="265"/>
      <c r="F38" s="265"/>
      <c r="G38" s="266"/>
    </row>
    <row r="39" spans="2:7" ht="16" x14ac:dyDescent="0.2">
      <c r="B39" s="132">
        <v>5627943</v>
      </c>
      <c r="C39" s="131">
        <v>309712</v>
      </c>
      <c r="D39" s="130">
        <v>360</v>
      </c>
      <c r="E39" s="265"/>
      <c r="F39" s="265"/>
      <c r="G39" s="266"/>
    </row>
    <row r="40" spans="2:7" ht="16" x14ac:dyDescent="0.2">
      <c r="B40" s="132">
        <v>7992798</v>
      </c>
      <c r="C40" s="131">
        <v>388453</v>
      </c>
      <c r="D40" s="130">
        <v>360</v>
      </c>
      <c r="E40" s="265"/>
      <c r="F40" s="265"/>
      <c r="G40" s="266"/>
    </row>
    <row r="41" spans="2:7" ht="16" x14ac:dyDescent="0.2">
      <c r="B41" s="132">
        <v>9237448</v>
      </c>
      <c r="C41" s="133">
        <v>97896</v>
      </c>
      <c r="D41" s="130">
        <v>360</v>
      </c>
      <c r="E41" s="265"/>
      <c r="F41" s="265"/>
      <c r="G41" s="266"/>
    </row>
    <row r="42" spans="2:7" ht="16" x14ac:dyDescent="0.2">
      <c r="B42" s="132">
        <v>3618933</v>
      </c>
      <c r="C42" s="133">
        <v>286470</v>
      </c>
      <c r="D42" s="130">
        <v>180</v>
      </c>
      <c r="E42" s="265"/>
      <c r="F42" s="265"/>
      <c r="G42" s="266"/>
    </row>
    <row r="43" spans="2:7" ht="16" x14ac:dyDescent="0.2">
      <c r="B43" s="132">
        <v>1041155</v>
      </c>
      <c r="C43" s="133">
        <v>378812</v>
      </c>
      <c r="D43" s="130">
        <v>360</v>
      </c>
      <c r="E43" s="265"/>
      <c r="F43" s="265"/>
      <c r="G43" s="266"/>
    </row>
    <row r="44" spans="2:7" ht="16" x14ac:dyDescent="0.2">
      <c r="B44" s="132">
        <v>1217733</v>
      </c>
      <c r="C44" s="268">
        <v>269619</v>
      </c>
      <c r="D44" s="130">
        <v>360</v>
      </c>
      <c r="E44" s="265"/>
      <c r="F44" s="265"/>
      <c r="G44" s="266"/>
    </row>
    <row r="45" spans="2:7" ht="16" x14ac:dyDescent="0.2">
      <c r="B45" s="132">
        <v>1147255</v>
      </c>
      <c r="C45" s="133">
        <v>276644</v>
      </c>
      <c r="D45" s="130">
        <v>360</v>
      </c>
      <c r="E45" s="265"/>
      <c r="F45" s="265"/>
      <c r="G45" s="266"/>
    </row>
    <row r="46" spans="2:7" ht="16" x14ac:dyDescent="0.2">
      <c r="B46" s="132">
        <v>8889499</v>
      </c>
      <c r="C46" s="133">
        <v>157616</v>
      </c>
      <c r="D46" s="130">
        <v>180</v>
      </c>
      <c r="E46" s="265"/>
      <c r="F46" s="265"/>
      <c r="G46" s="266"/>
    </row>
    <row r="47" spans="2:7" ht="16" x14ac:dyDescent="0.2">
      <c r="B47" s="132">
        <v>9298452</v>
      </c>
      <c r="C47" s="133">
        <v>223821</v>
      </c>
      <c r="D47" s="130">
        <v>180</v>
      </c>
      <c r="E47" s="265"/>
      <c r="F47" s="265"/>
      <c r="G47" s="266"/>
    </row>
    <row r="48" spans="2:7" ht="16" x14ac:dyDescent="0.2">
      <c r="B48" s="132">
        <v>8249491</v>
      </c>
      <c r="C48" s="133">
        <v>119926</v>
      </c>
      <c r="D48" s="130">
        <v>180</v>
      </c>
      <c r="E48" s="265"/>
      <c r="F48" s="265"/>
      <c r="G48" s="266"/>
    </row>
    <row r="49" spans="2:7" ht="16" x14ac:dyDescent="0.2">
      <c r="B49" s="132">
        <v>2038484</v>
      </c>
      <c r="C49" s="133">
        <v>96473</v>
      </c>
      <c r="D49" s="130">
        <v>360</v>
      </c>
      <c r="E49" s="265"/>
      <c r="F49" s="265"/>
      <c r="G49" s="266"/>
    </row>
    <row r="50" spans="2:7" ht="16" x14ac:dyDescent="0.2">
      <c r="B50" s="132">
        <v>4833338</v>
      </c>
      <c r="C50" s="133">
        <v>89694</v>
      </c>
      <c r="D50" s="130">
        <v>360</v>
      </c>
      <c r="E50" s="265"/>
      <c r="F50" s="265"/>
      <c r="G50" s="266"/>
    </row>
    <row r="51" spans="2:7" ht="16" x14ac:dyDescent="0.2">
      <c r="B51" s="132">
        <v>9690021</v>
      </c>
      <c r="C51" s="133">
        <v>372464</v>
      </c>
      <c r="D51" s="130">
        <v>360</v>
      </c>
      <c r="E51" s="265"/>
      <c r="F51" s="265"/>
      <c r="G51" s="266"/>
    </row>
    <row r="52" spans="2:7" ht="16" x14ac:dyDescent="0.2">
      <c r="B52" s="132">
        <v>7163676</v>
      </c>
      <c r="C52" s="133">
        <v>348703</v>
      </c>
      <c r="D52" s="130">
        <v>360</v>
      </c>
      <c r="E52" s="265"/>
      <c r="F52" s="265"/>
      <c r="G52" s="266"/>
    </row>
    <row r="53" spans="2:7" ht="16" x14ac:dyDescent="0.2">
      <c r="B53" s="132">
        <v>7537059</v>
      </c>
      <c r="C53" s="133">
        <v>190445</v>
      </c>
      <c r="D53" s="130">
        <v>360</v>
      </c>
      <c r="E53" s="265"/>
      <c r="F53" s="265"/>
      <c r="G53" s="266"/>
    </row>
    <row r="54" spans="2:7" ht="16" x14ac:dyDescent="0.2">
      <c r="B54" s="132">
        <v>5194348</v>
      </c>
      <c r="C54" s="133">
        <v>345115</v>
      </c>
      <c r="D54" s="130">
        <v>180</v>
      </c>
      <c r="E54" s="265"/>
      <c r="F54" s="265"/>
      <c r="G54" s="266"/>
    </row>
  </sheetData>
  <mergeCells count="5">
    <mergeCell ref="B4:H4"/>
    <mergeCell ref="B5:H5"/>
    <mergeCell ref="B9:H9"/>
    <mergeCell ref="B10:H10"/>
    <mergeCell ref="B11:H11"/>
  </mergeCells>
  <conditionalFormatting sqref="A1:A2">
    <cfRule type="expression" dxfId="24" priority="12">
      <formula>$A$2/$B$2&gt;=0.076</formula>
    </cfRule>
  </conditionalFormatting>
  <conditionalFormatting sqref="B1:B2">
    <cfRule type="expression" dxfId="23" priority="13">
      <formula>$A$2/$B$2&gt;=0.153</formula>
    </cfRule>
  </conditionalFormatting>
  <conditionalFormatting sqref="C1:C2">
    <cfRule type="expression" dxfId="22" priority="14">
      <formula>$A$2/$B$2&gt;=0.23</formula>
    </cfRule>
  </conditionalFormatting>
  <conditionalFormatting sqref="D1:D2">
    <cfRule type="expression" dxfId="21" priority="15">
      <formula>$A$2/$B$2&gt;=0.307</formula>
    </cfRule>
  </conditionalFormatting>
  <conditionalFormatting sqref="E1:E2">
    <cfRule type="expression" dxfId="20" priority="16">
      <formula>$A$2/$B$2&gt;=0.384</formula>
    </cfRule>
  </conditionalFormatting>
  <conditionalFormatting sqref="F1:F2">
    <cfRule type="expression" dxfId="19" priority="17">
      <formula>$A$2/$B$2&gt;=0.461</formula>
    </cfRule>
  </conditionalFormatting>
  <conditionalFormatting sqref="G1:G2">
    <cfRule type="expression" dxfId="18" priority="18">
      <formula>$A$2/$B$2&gt;=0.538</formula>
    </cfRule>
  </conditionalFormatting>
  <conditionalFormatting sqref="H1:H2">
    <cfRule type="expression" dxfId="17" priority="19">
      <formula>$A$2/$B$2&gt;=0.615</formula>
    </cfRule>
  </conditionalFormatting>
  <conditionalFormatting sqref="I1:P2">
    <cfRule type="expression" dxfId="16" priority="20">
      <formula>$A$2/$B$2&gt;=0.692</formula>
    </cfRule>
  </conditionalFormatting>
  <conditionalFormatting sqref="X1:AF1 X2:AO2 AH1:AK1 AM1:AO1">
    <cfRule type="expression" dxfId="15" priority="21">
      <formula>$A$2/$B$2&gt;=1</formula>
    </cfRule>
  </conditionalFormatting>
  <conditionalFormatting sqref="O1">
    <cfRule type="expression" dxfId="14" priority="11">
      <formula>$A$2/$B$2&gt;=0.846</formula>
    </cfRule>
  </conditionalFormatting>
  <conditionalFormatting sqref="AG1">
    <cfRule type="expression" dxfId="13" priority="10">
      <formula>$A$2/$B$2&gt;=0.846</formula>
    </cfRule>
  </conditionalFormatting>
  <conditionalFormatting sqref="AL1">
    <cfRule type="expression" dxfId="12" priority="9">
      <formula>$A$2/$B$2&gt;=0.846</formula>
    </cfRule>
  </conditionalFormatting>
  <conditionalFormatting sqref="L1">
    <cfRule type="expression" dxfId="11" priority="8">
      <formula>$A$2/$B$2&gt;=0.846</formula>
    </cfRule>
  </conditionalFormatting>
  <conditionalFormatting sqref="Q1:R2">
    <cfRule type="expression" dxfId="10" priority="7">
      <formula>$A$2/$B$2&gt;=0.846</formula>
    </cfRule>
  </conditionalFormatting>
  <conditionalFormatting sqref="P1">
    <cfRule type="expression" dxfId="9" priority="6">
      <formula>$P$1&lt;&gt;""</formula>
    </cfRule>
  </conditionalFormatting>
  <conditionalFormatting sqref="A1:O2 X1:AO2 P2:R2 Q1:R1">
    <cfRule type="expression" dxfId="8" priority="5">
      <formula>$P$1="Feedback OFF"</formula>
    </cfRule>
  </conditionalFormatting>
  <conditionalFormatting sqref="A3:AA100">
    <cfRule type="expression" dxfId="1" priority="2" stopIfTrue="1">
      <formula>$D$2="DRAGGING CELLS IS NOT PERMITTED. PLEASE UNDO LAST ACTION!!"</formula>
    </cfRule>
  </conditionalFormatting>
  <dataValidations count="1">
    <dataValidation type="list" allowBlank="1" showInputMessage="1" showErrorMessage="1" sqref="P1" xr:uid="{FDC3EF7B-A458-9241-9C23-5A664D4059F3}">
      <formula1>"Feedback ON, Taunting ON, Feedback OFF"</formula1>
    </dataValidation>
  </dataValidations>
  <pageMargins left="0.7" right="0.7" top="0.75" bottom="0.75" header="0.3" footer="0.3"/>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22" stopIfTrue="1" id="{4EB5AA73-D10F-494B-884A-60ABABF757EE}">
            <xm:f>AND($P$1&lt;&gt;"Feedback OFF",IF(LoanPaymentSC!A3=FeedbackSFX!$C$2, TRUE, FALSE))</xm:f>
            <x14:dxf>
              <fill>
                <patternFill>
                  <bgColor rgb="FFCEEED0"/>
                </patternFill>
              </fill>
            </x14:dxf>
          </x14:cfRule>
          <xm:sqref>A3:AL54</xm:sqref>
        </x14:conditionalFormatting>
        <x14:conditionalFormatting xmlns:xm="http://schemas.microsoft.com/office/excel/2006/main">
          <x14:cfRule type="expression" priority="23" stopIfTrue="1" id="{2FF1EF53-87B5-3942-8C33-97F75EDDF799}">
            <xm:f>AND($P$1&lt;&gt;"Feedback OFF",IF(LoanPaymentSC!A3=FeedbackSFX!$K$2, TRUE, FALSE))</xm:f>
            <x14:dxf>
              <fill>
                <patternFill>
                  <bgColor rgb="FFFFFF64"/>
                </patternFill>
              </fill>
            </x14:dxf>
          </x14:cfRule>
          <xm:sqref>A3:AL54</xm:sqref>
        </x14:conditionalFormatting>
        <x14:conditionalFormatting xmlns:xm="http://schemas.microsoft.com/office/excel/2006/main">
          <x14:cfRule type="expression" priority="24" stopIfTrue="1" id="{85F918F6-2DD5-334F-83A9-0095E93EF824}">
            <xm:f>AND($P$1&lt;&gt;"Feedback OFF",AND(IF(LoanPaymentSC!A3&lt;&gt;FeedbackSFX!$C$2, TRUE, FALSE),LoanPaymentSC!A3&lt;&gt;"",_xlfn.ISFORMULA(LoanPaymentSC!A3)))</xm:f>
            <x14:dxf>
              <fill>
                <patternFill>
                  <bgColor rgb="FFFF99CC"/>
                </patternFill>
              </fill>
            </x14:dxf>
          </x14:cfRule>
          <xm:sqref>A3:AL54</xm:sqref>
        </x14:conditionalFormatting>
        <x14:conditionalFormatting xmlns:xm="http://schemas.microsoft.com/office/excel/2006/main">
          <x14:cfRule type="expression" priority="4" stopIfTrue="1" id="{FD3ADDE9-DA69-0B4E-B572-4344D6583134}">
            <xm:f>Scoreboard!$F$25&lt;&gt;""</xm:f>
            <x14:dxf>
              <font>
                <color rgb="FF9C0006"/>
              </font>
              <fill>
                <patternFill>
                  <fgColor indexed="64"/>
                  <bgColor rgb="FFFFC7CE"/>
                </patternFill>
              </fill>
            </x14:dxf>
          </x14:cfRule>
          <xm:sqref>I1:N1</xm:sqref>
        </x14:conditionalFormatting>
        <x14:conditionalFormatting xmlns:xm="http://schemas.microsoft.com/office/excel/2006/main">
          <x14:cfRule type="expression" priority="3" stopIfTrue="1" id="{260FD4D6-E439-F140-9C52-0B3B9E506602}">
            <xm:f>Scoreboard!$F$25&lt;&gt;""</xm:f>
            <x14:dxf>
              <font>
                <color rgb="FF9C0006"/>
              </font>
              <fill>
                <patternFill>
                  <fgColor indexed="64"/>
                  <bgColor rgb="FFFFC7CE"/>
                </patternFill>
              </fill>
            </x14:dxf>
          </x14:cfRule>
          <xm:sqref>A3:AA100</xm:sqref>
        </x14:conditionalFormatting>
        <x14:conditionalFormatting xmlns:xm="http://schemas.microsoft.com/office/excel/2006/main">
          <x14:cfRule type="expression" priority="1" stopIfTrue="1" id="{F1A9CA5E-42B7-FC45-858B-194C9187ECDA}">
            <xm:f>Scoreboard!$E$4="Excel version: Invalid"</xm:f>
            <x14:dxf>
              <font>
                <color rgb="FF9C0006"/>
              </font>
              <fill>
                <patternFill>
                  <fgColor indexed="64"/>
                  <bgColor rgb="FFFFC7CE"/>
                </patternFill>
              </fill>
            </x14:dxf>
          </x14:cfRule>
          <xm:sqref>A3:AA100</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DB505-2C38-D94A-9FD8-14DABF608529}">
  <sheetPr>
    <tabColor rgb="FF4FADEA"/>
  </sheetPr>
  <dimension ref="A1:AO54"/>
  <sheetViews>
    <sheetView zoomScale="145" zoomScaleNormal="145" workbookViewId="0">
      <pane ySplit="2" topLeftCell="A3" activePane="bottomLeft" state="frozen"/>
      <selection pane="bottomLeft" activeCell="A3" sqref="A3:XFD3"/>
    </sheetView>
  </sheetViews>
  <sheetFormatPr baseColWidth="10" defaultColWidth="8.83203125" defaultRowHeight="9" x14ac:dyDescent="0.15"/>
  <cols>
    <col min="1" max="1" width="1.1640625" style="176" customWidth="1"/>
    <col min="2" max="2" width="30.5" style="176" customWidth="1"/>
    <col min="3" max="3" width="23.33203125" style="176" bestFit="1" customWidth="1"/>
    <col min="4" max="4" width="19.33203125" style="176" customWidth="1"/>
    <col min="5" max="5" width="23" style="176" bestFit="1" customWidth="1"/>
    <col min="6" max="6" width="15.5" style="176" customWidth="1"/>
    <col min="7" max="7" width="15.83203125" style="176" customWidth="1"/>
    <col min="8" max="8" width="19.6640625" style="176" customWidth="1"/>
    <col min="9" max="31" width="8.83203125" style="176"/>
    <col min="32" max="32" width="9" style="176" bestFit="1" customWidth="1"/>
    <col min="33" max="16384" width="8.83203125" style="176"/>
  </cols>
  <sheetData>
    <row r="1" spans="1:41" s="195" customFormat="1" ht="22" customHeight="1" x14ac:dyDescent="0.15">
      <c r="A1" s="170" t="s">
        <v>496</v>
      </c>
      <c r="B1" s="170" t="s">
        <v>497</v>
      </c>
      <c r="C1" s="170" t="s">
        <v>498</v>
      </c>
      <c r="D1" s="171" t="str" cm="1">
        <f t="array" aca="1" ref="D1" ca="1">IFERROR(
    _xlfn.LET(
        _xlpm.FileName, MID(CELL("filename", A1), FIND("]", CELL("filename", A1)) + 1, 255),
        _xlpm.DynamicRef, INDIRECT("'#_" &amp; _xlpm.FileName &amp; "'!" &amp; C2),
        IF(
            TYPE(_xlpm.DynamicRef) = 1,
            VLOOKUP(
                CELL("format", _xlpm.DynamicRef),
                FormatCodesSFX!$A$4:$B$53,
                2,
                FALSE
            ),
            _xlfn.SWITCH(
                TYPE(_xlpm.DynamicRef),
                2, "short text",
                4, "logical",
                16, "error",
                64, "long text",
                "Other"
            )
        )
    ),
    "Error in formula"
)</f>
        <v>error</v>
      </c>
      <c r="E1" s="170"/>
      <c r="F1" s="170"/>
      <c r="G1" s="170"/>
      <c r="H1" s="170"/>
      <c r="I1" s="171" t="str">
        <f>LoanPaymentSC!$I$1</f>
        <v>Mickey Mouse</v>
      </c>
      <c r="J1" s="171"/>
      <c r="K1" s="171"/>
      <c r="L1" s="171" t="s">
        <v>499</v>
      </c>
      <c r="M1" s="171"/>
      <c r="N1" s="171"/>
      <c r="O1" s="171"/>
      <c r="P1" s="171" t="s">
        <v>500</v>
      </c>
      <c r="Q1" s="171"/>
      <c r="R1" s="171"/>
      <c r="S1" s="165"/>
      <c r="T1" s="165"/>
      <c r="U1" s="165"/>
      <c r="V1" s="165"/>
      <c r="W1" s="165"/>
      <c r="X1" s="170" t="str">
        <f t="shared" ref="X1:AA2" si="0">A1</f>
        <v>earned</v>
      </c>
      <c r="Y1" s="170" t="str">
        <f t="shared" si="0"/>
        <v>possible</v>
      </c>
      <c r="Z1" s="170" t="str">
        <f t="shared" si="0"/>
        <v>cell</v>
      </c>
      <c r="AA1" s="171" t="str">
        <f t="shared" ca="1" si="0"/>
        <v>error</v>
      </c>
      <c r="AB1" s="170"/>
      <c r="AC1" s="170"/>
      <c r="AD1" s="165"/>
      <c r="AE1" s="165"/>
      <c r="AF1" s="171" t="str">
        <f>I1</f>
        <v>Mickey Mouse</v>
      </c>
      <c r="AG1" s="171"/>
      <c r="AH1" s="165"/>
      <c r="AI1" s="165"/>
      <c r="AJ1" s="165"/>
      <c r="AK1" s="165"/>
      <c r="AL1" s="171" t="s">
        <v>499</v>
      </c>
      <c r="AM1" s="165"/>
      <c r="AN1" s="165"/>
      <c r="AO1" s="165"/>
    </row>
    <row r="2" spans="1:41" s="195" customFormat="1" ht="23" customHeight="1" x14ac:dyDescent="0.15">
      <c r="A2" s="170">
        <f ca="1">LoanPaymentSC!$A$2</f>
        <v>0</v>
      </c>
      <c r="B2" s="172">
        <f>LoanPaymentSC!$B$2</f>
        <v>10</v>
      </c>
      <c r="C2" s="170" t="str" cm="1">
        <f t="array" aca="1" ref="C2" ca="1">SUBSTITUTE(IF(LEN(CELL("address"))&lt;15,CELL("address"),""),"$","")</f>
        <v/>
      </c>
      <c r="D2" s="171" t="str">
        <f ca="1">IF(ISNUMBER(SEARCH("FeedbackSFX!",_xlfn.FORMULATEXT(INDIRECT("'LoanPaymentSC'!"&amp;C2)))),"DRAGGING CELLS IS NOT PERMITTED. PLEASE UNDO LAST ACTION!!",IF($P$1&lt;&gt;"Feedback OFF",IFERROR(HLOOKUP(INDIRECT("'LoanPaymentSC'!"&amp;C2),FeedbackSFX!$B$2:$N$10,IF($P$1="Feedback ON", 2, FeedbackSFX!B1), FALSE), ""),""))</f>
        <v/>
      </c>
      <c r="E2" s="170"/>
      <c r="F2" s="170"/>
      <c r="G2" s="170"/>
      <c r="H2" s="170"/>
      <c r="I2" s="173"/>
      <c r="J2" s="170"/>
      <c r="K2" s="170"/>
      <c r="L2" s="170"/>
      <c r="M2" s="170"/>
      <c r="N2" s="170"/>
      <c r="O2" s="170"/>
      <c r="P2" s="170"/>
      <c r="Q2" s="170"/>
      <c r="R2" s="170"/>
      <c r="S2" s="165"/>
      <c r="T2" s="165"/>
      <c r="U2" s="165"/>
      <c r="V2" s="165"/>
      <c r="W2" s="165"/>
      <c r="X2" s="174">
        <f t="shared" ca="1" si="0"/>
        <v>0</v>
      </c>
      <c r="Y2" s="174">
        <f t="shared" si="0"/>
        <v>10</v>
      </c>
      <c r="Z2" s="174" t="str">
        <f t="shared" ca="1" si="0"/>
        <v/>
      </c>
      <c r="AA2" s="171" t="str">
        <f t="shared" ca="1" si="0"/>
        <v/>
      </c>
      <c r="AB2" s="170"/>
      <c r="AC2" s="170"/>
      <c r="AD2" s="165"/>
      <c r="AE2" s="165"/>
      <c r="AF2" s="165"/>
      <c r="AG2" s="165"/>
      <c r="AH2" s="165"/>
      <c r="AI2" s="165"/>
      <c r="AJ2" s="165"/>
      <c r="AK2" s="165"/>
      <c r="AL2" s="165"/>
      <c r="AM2" s="165"/>
      <c r="AN2" s="165"/>
      <c r="AO2" s="165"/>
    </row>
    <row r="3" spans="1:41" ht="7" customHeight="1" x14ac:dyDescent="0.15"/>
    <row r="4" spans="1:41" x14ac:dyDescent="0.15">
      <c r="B4" s="257" t="s">
        <v>247</v>
      </c>
      <c r="C4" s="257"/>
      <c r="D4" s="257"/>
      <c r="E4" s="257"/>
      <c r="F4" s="257"/>
      <c r="G4" s="257"/>
      <c r="H4" s="257"/>
    </row>
    <row r="5" spans="1:41" x14ac:dyDescent="0.15">
      <c r="B5" s="255" t="s">
        <v>248</v>
      </c>
      <c r="C5" s="255"/>
      <c r="D5" s="255"/>
      <c r="E5" s="255"/>
      <c r="F5" s="255"/>
      <c r="G5" s="255"/>
      <c r="H5" s="255"/>
    </row>
    <row r="6" spans="1:41" x14ac:dyDescent="0.15">
      <c r="B6" s="256" t="s">
        <v>249</v>
      </c>
      <c r="C6" s="256"/>
      <c r="D6" s="256"/>
      <c r="E6" s="256"/>
      <c r="F6" s="256"/>
      <c r="G6" s="256"/>
      <c r="H6" s="256"/>
    </row>
    <row r="7" spans="1:41" x14ac:dyDescent="0.15">
      <c r="B7" s="256"/>
      <c r="C7" s="256"/>
      <c r="D7" s="256"/>
      <c r="E7" s="256"/>
      <c r="F7" s="256"/>
      <c r="G7" s="256"/>
      <c r="H7" s="256"/>
    </row>
    <row r="8" spans="1:41" x14ac:dyDescent="0.15">
      <c r="B8" s="274" t="s">
        <v>250</v>
      </c>
      <c r="C8" s="256"/>
      <c r="D8" s="256"/>
      <c r="E8" s="256"/>
      <c r="F8" s="256"/>
      <c r="G8" s="256"/>
      <c r="H8" s="256"/>
    </row>
    <row r="9" spans="1:41" x14ac:dyDescent="0.15">
      <c r="B9" s="269" t="s">
        <v>515</v>
      </c>
      <c r="C9" s="269"/>
      <c r="D9" s="269"/>
      <c r="E9" s="269"/>
      <c r="F9" s="269"/>
      <c r="G9" s="269"/>
      <c r="H9" s="269"/>
    </row>
    <row r="10" spans="1:41" x14ac:dyDescent="0.15">
      <c r="B10" s="270" t="s">
        <v>516</v>
      </c>
      <c r="C10" s="270"/>
      <c r="D10" s="270"/>
      <c r="E10" s="270"/>
      <c r="F10" s="270"/>
      <c r="G10" s="270"/>
      <c r="H10" s="270"/>
    </row>
    <row r="11" spans="1:41" x14ac:dyDescent="0.15">
      <c r="B11" s="269" t="s">
        <v>517</v>
      </c>
      <c r="C11" s="269"/>
      <c r="D11" s="269"/>
      <c r="E11" s="269"/>
      <c r="F11" s="269"/>
      <c r="G11" s="269"/>
      <c r="H11" s="269"/>
    </row>
    <row r="12" spans="1:41" x14ac:dyDescent="0.15">
      <c r="B12" s="275" t="s">
        <v>518</v>
      </c>
      <c r="C12" s="256"/>
      <c r="D12" s="256"/>
      <c r="E12" s="256"/>
      <c r="F12" s="256"/>
      <c r="G12" s="256"/>
      <c r="H12" s="256"/>
    </row>
    <row r="13" spans="1:41" x14ac:dyDescent="0.15">
      <c r="B13" s="275" t="s">
        <v>519</v>
      </c>
      <c r="C13" s="256"/>
      <c r="D13" s="256"/>
      <c r="E13" s="256"/>
      <c r="F13" s="256"/>
      <c r="G13" s="256"/>
      <c r="H13" s="256"/>
    </row>
    <row r="16" spans="1:41" x14ac:dyDescent="0.15">
      <c r="B16" s="277" t="s">
        <v>256</v>
      </c>
      <c r="C16" s="271">
        <v>3.1669999999999997E-2</v>
      </c>
      <c r="D16" s="271"/>
      <c r="E16" s="272"/>
      <c r="F16" s="272"/>
      <c r="G16" s="272"/>
      <c r="H16" s="272"/>
    </row>
    <row r="17" spans="2:8" x14ac:dyDescent="0.15">
      <c r="B17" s="277" t="s">
        <v>257</v>
      </c>
      <c r="C17" s="273">
        <v>12</v>
      </c>
      <c r="D17" s="273"/>
      <c r="E17" s="272"/>
      <c r="F17" s="272"/>
      <c r="G17" s="272"/>
      <c r="H17" s="272"/>
    </row>
    <row r="18" spans="2:8" x14ac:dyDescent="0.15">
      <c r="D18" s="272"/>
      <c r="E18" s="272"/>
      <c r="F18" s="272"/>
      <c r="G18" s="272"/>
    </row>
    <row r="19" spans="2:8" x14ac:dyDescent="0.15">
      <c r="B19" s="277" t="s">
        <v>258</v>
      </c>
      <c r="C19" s="193">
        <f>AVERAGE(F24:F54)</f>
        <v>574.74803365287119</v>
      </c>
      <c r="D19" s="272"/>
      <c r="E19" s="272"/>
      <c r="F19" s="272"/>
      <c r="G19" s="272"/>
    </row>
    <row r="20" spans="2:8" x14ac:dyDescent="0.15">
      <c r="D20" s="272"/>
      <c r="E20" s="272" t="s">
        <v>259</v>
      </c>
      <c r="F20" s="272"/>
      <c r="G20" s="272"/>
    </row>
    <row r="21" spans="2:8" x14ac:dyDescent="0.15">
      <c r="D21" s="272"/>
      <c r="F21" s="272"/>
      <c r="G21" s="272"/>
    </row>
    <row r="22" spans="2:8" x14ac:dyDescent="0.15">
      <c r="B22" s="272"/>
      <c r="C22" s="272"/>
      <c r="D22" s="272"/>
      <c r="E22" s="272"/>
      <c r="F22" s="272"/>
      <c r="G22" s="272"/>
    </row>
    <row r="23" spans="2:8" ht="20" x14ac:dyDescent="0.15">
      <c r="B23" s="277" t="s">
        <v>260</v>
      </c>
      <c r="C23" s="276" t="s">
        <v>261</v>
      </c>
      <c r="D23" s="276" t="s">
        <v>262</v>
      </c>
      <c r="E23" s="276" t="s">
        <v>263</v>
      </c>
      <c r="F23" s="276" t="s">
        <v>264</v>
      </c>
      <c r="G23" s="276" t="s">
        <v>265</v>
      </c>
    </row>
    <row r="24" spans="2:8" x14ac:dyDescent="0.15">
      <c r="B24" s="278">
        <v>8807554</v>
      </c>
      <c r="C24" s="279">
        <v>155257</v>
      </c>
      <c r="D24" s="278">
        <v>360</v>
      </c>
      <c r="E24" s="279">
        <f t="shared" ref="E24:E54" si="1">(C24*C$16)/(1-(1+C$16)^-D24)</f>
        <v>4917.0548070020259</v>
      </c>
      <c r="F24" s="279">
        <f t="shared" ref="F24:F54" si="2">E24/C$17</f>
        <v>409.7545672501688</v>
      </c>
      <c r="G24" s="280" t="str">
        <f t="shared" ref="G24:G54" si="3">IF(F24&gt;C$19, "Above", "Below")</f>
        <v>Below</v>
      </c>
    </row>
    <row r="25" spans="2:8" x14ac:dyDescent="0.15">
      <c r="B25" s="278">
        <v>7097793</v>
      </c>
      <c r="C25" s="279">
        <v>208914</v>
      </c>
      <c r="D25" s="278">
        <v>360</v>
      </c>
      <c r="E25" s="279">
        <f t="shared" si="1"/>
        <v>6616.3946743143379</v>
      </c>
      <c r="F25" s="279">
        <f t="shared" si="2"/>
        <v>551.36622285952819</v>
      </c>
      <c r="G25" s="280" t="str">
        <f t="shared" si="3"/>
        <v>Below</v>
      </c>
    </row>
    <row r="26" spans="2:8" x14ac:dyDescent="0.15">
      <c r="B26" s="278">
        <v>3155499</v>
      </c>
      <c r="C26" s="279">
        <v>278503</v>
      </c>
      <c r="D26" s="278">
        <v>180</v>
      </c>
      <c r="E26" s="279">
        <f t="shared" si="1"/>
        <v>8852.528743921388</v>
      </c>
      <c r="F26" s="279">
        <f t="shared" si="2"/>
        <v>737.71072866011571</v>
      </c>
      <c r="G26" s="280" t="str">
        <f t="shared" si="3"/>
        <v>Above</v>
      </c>
    </row>
    <row r="27" spans="2:8" x14ac:dyDescent="0.15">
      <c r="B27" s="278">
        <v>4832720</v>
      </c>
      <c r="C27" s="279">
        <v>89840</v>
      </c>
      <c r="D27" s="278">
        <v>180</v>
      </c>
      <c r="E27" s="279">
        <f t="shared" si="1"/>
        <v>2855.6646871089274</v>
      </c>
      <c r="F27" s="279">
        <f t="shared" si="2"/>
        <v>237.97205725907727</v>
      </c>
      <c r="G27" s="280" t="str">
        <f t="shared" si="3"/>
        <v>Below</v>
      </c>
    </row>
    <row r="28" spans="2:8" x14ac:dyDescent="0.15">
      <c r="B28" s="278">
        <v>4374466</v>
      </c>
      <c r="C28" s="279">
        <v>167533</v>
      </c>
      <c r="D28" s="278">
        <v>180</v>
      </c>
      <c r="E28" s="279">
        <f t="shared" si="1"/>
        <v>5325.223419695235</v>
      </c>
      <c r="F28" s="279">
        <f t="shared" si="2"/>
        <v>443.76861830793626</v>
      </c>
      <c r="G28" s="280" t="str">
        <f t="shared" si="3"/>
        <v>Below</v>
      </c>
    </row>
    <row r="29" spans="2:8" x14ac:dyDescent="0.15">
      <c r="B29" s="278">
        <v>7004989</v>
      </c>
      <c r="C29" s="279">
        <v>83001</v>
      </c>
      <c r="D29" s="278">
        <v>180</v>
      </c>
      <c r="E29" s="279">
        <f t="shared" si="1"/>
        <v>2638.2794378309</v>
      </c>
      <c r="F29" s="279">
        <f t="shared" si="2"/>
        <v>219.85661981924167</v>
      </c>
      <c r="G29" s="280" t="str">
        <f t="shared" si="3"/>
        <v>Below</v>
      </c>
    </row>
    <row r="30" spans="2:8" x14ac:dyDescent="0.15">
      <c r="B30" s="278">
        <v>6380872</v>
      </c>
      <c r="C30" s="279">
        <v>207381</v>
      </c>
      <c r="D30" s="278">
        <v>360</v>
      </c>
      <c r="E30" s="279">
        <f t="shared" si="1"/>
        <v>6567.8439164152796</v>
      </c>
      <c r="F30" s="279">
        <f t="shared" si="2"/>
        <v>547.32032636793997</v>
      </c>
      <c r="G30" s="280" t="str">
        <f t="shared" si="3"/>
        <v>Below</v>
      </c>
    </row>
    <row r="31" spans="2:8" x14ac:dyDescent="0.15">
      <c r="B31" s="278">
        <v>3364899</v>
      </c>
      <c r="C31" s="279">
        <v>253779</v>
      </c>
      <c r="D31" s="278">
        <v>360</v>
      </c>
      <c r="E31" s="279">
        <f t="shared" si="1"/>
        <v>8037.2881858220062</v>
      </c>
      <c r="F31" s="279">
        <f t="shared" si="2"/>
        <v>669.77401548516718</v>
      </c>
      <c r="G31" s="280" t="str">
        <f t="shared" si="3"/>
        <v>Above</v>
      </c>
    </row>
    <row r="32" spans="2:8" x14ac:dyDescent="0.15">
      <c r="B32" s="278">
        <v>7396558</v>
      </c>
      <c r="C32" s="279">
        <v>143478</v>
      </c>
      <c r="D32" s="278">
        <v>360</v>
      </c>
      <c r="E32" s="279">
        <f t="shared" si="1"/>
        <v>4544.0088987874078</v>
      </c>
      <c r="F32" s="279">
        <f t="shared" si="2"/>
        <v>378.667408232284</v>
      </c>
      <c r="G32" s="280" t="str">
        <f t="shared" si="3"/>
        <v>Below</v>
      </c>
    </row>
    <row r="33" spans="2:7" x14ac:dyDescent="0.15">
      <c r="B33" s="278">
        <v>5154006</v>
      </c>
      <c r="C33" s="279">
        <v>91909</v>
      </c>
      <c r="D33" s="278">
        <v>360</v>
      </c>
      <c r="E33" s="279">
        <f t="shared" si="1"/>
        <v>2910.7968739364355</v>
      </c>
      <c r="F33" s="279">
        <f t="shared" si="2"/>
        <v>242.56640616136963</v>
      </c>
      <c r="G33" s="280" t="str">
        <f t="shared" si="3"/>
        <v>Below</v>
      </c>
    </row>
    <row r="34" spans="2:7" x14ac:dyDescent="0.15">
      <c r="B34" s="278">
        <v>6905105</v>
      </c>
      <c r="C34" s="279">
        <v>172864</v>
      </c>
      <c r="D34" s="278">
        <v>360</v>
      </c>
      <c r="E34" s="279">
        <f t="shared" si="1"/>
        <v>5474.6759383319149</v>
      </c>
      <c r="F34" s="279">
        <f t="shared" si="2"/>
        <v>456.22299486099291</v>
      </c>
      <c r="G34" s="280" t="str">
        <f t="shared" si="3"/>
        <v>Below</v>
      </c>
    </row>
    <row r="35" spans="2:7" x14ac:dyDescent="0.15">
      <c r="B35" s="278">
        <v>1106474</v>
      </c>
      <c r="C35" s="279">
        <v>309260</v>
      </c>
      <c r="D35" s="278">
        <v>360</v>
      </c>
      <c r="E35" s="279">
        <f t="shared" si="1"/>
        <v>9794.394904020086</v>
      </c>
      <c r="F35" s="279">
        <f t="shared" si="2"/>
        <v>816.19957533500713</v>
      </c>
      <c r="G35" s="280" t="str">
        <f t="shared" si="3"/>
        <v>Above</v>
      </c>
    </row>
    <row r="36" spans="2:7" x14ac:dyDescent="0.15">
      <c r="B36" s="278">
        <v>4966448</v>
      </c>
      <c r="C36" s="279">
        <v>266762</v>
      </c>
      <c r="D36" s="278">
        <v>180</v>
      </c>
      <c r="E36" s="279">
        <f t="shared" si="1"/>
        <v>8479.3279526107708</v>
      </c>
      <c r="F36" s="279">
        <f t="shared" si="2"/>
        <v>706.6106627175642</v>
      </c>
      <c r="G36" s="280" t="str">
        <f t="shared" si="3"/>
        <v>Above</v>
      </c>
    </row>
    <row r="37" spans="2:7" x14ac:dyDescent="0.15">
      <c r="B37" s="278">
        <v>2499610</v>
      </c>
      <c r="C37" s="279">
        <v>80750</v>
      </c>
      <c r="D37" s="278">
        <v>180</v>
      </c>
      <c r="E37" s="279">
        <f t="shared" si="1"/>
        <v>2566.7288900717485</v>
      </c>
      <c r="F37" s="279">
        <f t="shared" si="2"/>
        <v>213.8940741726457</v>
      </c>
      <c r="G37" s="280" t="str">
        <f t="shared" si="3"/>
        <v>Below</v>
      </c>
    </row>
    <row r="38" spans="2:7" x14ac:dyDescent="0.15">
      <c r="B38" s="278">
        <v>2501081</v>
      </c>
      <c r="C38" s="279">
        <v>281186</v>
      </c>
      <c r="D38" s="278">
        <v>180</v>
      </c>
      <c r="E38" s="279">
        <f t="shared" si="1"/>
        <v>8937.8108939159702</v>
      </c>
      <c r="F38" s="279">
        <f t="shared" si="2"/>
        <v>744.81757449299755</v>
      </c>
      <c r="G38" s="280" t="str">
        <f t="shared" si="3"/>
        <v>Above</v>
      </c>
    </row>
    <row r="39" spans="2:7" x14ac:dyDescent="0.15">
      <c r="B39" s="281">
        <v>5627943</v>
      </c>
      <c r="C39" s="279">
        <v>309712</v>
      </c>
      <c r="D39" s="278">
        <v>360</v>
      </c>
      <c r="E39" s="279">
        <f t="shared" si="1"/>
        <v>9808.7099350509889</v>
      </c>
      <c r="F39" s="279">
        <f t="shared" si="2"/>
        <v>817.39249458758241</v>
      </c>
      <c r="G39" s="280" t="str">
        <f t="shared" si="3"/>
        <v>Above</v>
      </c>
    </row>
    <row r="40" spans="2:7" x14ac:dyDescent="0.15">
      <c r="B40" s="281">
        <v>7992798</v>
      </c>
      <c r="C40" s="279">
        <v>388453</v>
      </c>
      <c r="D40" s="278">
        <v>360</v>
      </c>
      <c r="E40" s="279">
        <f t="shared" si="1"/>
        <v>12302.470683733151</v>
      </c>
      <c r="F40" s="279">
        <f t="shared" si="2"/>
        <v>1025.2058903110958</v>
      </c>
      <c r="G40" s="280" t="str">
        <f t="shared" si="3"/>
        <v>Above</v>
      </c>
    </row>
    <row r="41" spans="2:7" x14ac:dyDescent="0.15">
      <c r="B41" s="281">
        <v>9237448</v>
      </c>
      <c r="C41" s="282">
        <v>97896</v>
      </c>
      <c r="D41" s="278">
        <v>360</v>
      </c>
      <c r="E41" s="279">
        <f t="shared" si="1"/>
        <v>3100.4076942506317</v>
      </c>
      <c r="F41" s="279">
        <f t="shared" si="2"/>
        <v>258.36730785421929</v>
      </c>
      <c r="G41" s="280" t="str">
        <f t="shared" si="3"/>
        <v>Below</v>
      </c>
    </row>
    <row r="42" spans="2:7" x14ac:dyDescent="0.15">
      <c r="B42" s="281">
        <v>3618933</v>
      </c>
      <c r="C42" s="282">
        <v>286470</v>
      </c>
      <c r="D42" s="278">
        <v>180</v>
      </c>
      <c r="E42" s="279">
        <f t="shared" si="1"/>
        <v>9105.7687323697064</v>
      </c>
      <c r="F42" s="279">
        <f t="shared" si="2"/>
        <v>758.81406103080883</v>
      </c>
      <c r="G42" s="280" t="str">
        <f t="shared" si="3"/>
        <v>Above</v>
      </c>
    </row>
    <row r="43" spans="2:7" x14ac:dyDescent="0.15">
      <c r="B43" s="281">
        <v>1041155</v>
      </c>
      <c r="C43" s="282">
        <v>378812</v>
      </c>
      <c r="D43" s="278">
        <v>360</v>
      </c>
      <c r="E43" s="279">
        <f t="shared" si="1"/>
        <v>11997.136139111612</v>
      </c>
      <c r="F43" s="279">
        <f t="shared" si="2"/>
        <v>999.76134492596759</v>
      </c>
      <c r="G43" s="280" t="str">
        <f t="shared" si="3"/>
        <v>Above</v>
      </c>
    </row>
    <row r="44" spans="2:7" x14ac:dyDescent="0.15">
      <c r="B44" s="281">
        <v>1217733</v>
      </c>
      <c r="C44" s="282">
        <v>269619</v>
      </c>
      <c r="D44" s="278">
        <v>360</v>
      </c>
      <c r="E44" s="279">
        <f t="shared" si="1"/>
        <v>8538.9476803563066</v>
      </c>
      <c r="F44" s="279">
        <f t="shared" si="2"/>
        <v>711.57897336302551</v>
      </c>
      <c r="G44" s="280" t="str">
        <f t="shared" si="3"/>
        <v>Above</v>
      </c>
    </row>
    <row r="45" spans="2:7" x14ac:dyDescent="0.15">
      <c r="B45" s="281">
        <v>1147255</v>
      </c>
      <c r="C45" s="282">
        <v>276644</v>
      </c>
      <c r="D45" s="278">
        <v>360</v>
      </c>
      <c r="E45" s="279">
        <f t="shared" si="1"/>
        <v>8761.4323993653652</v>
      </c>
      <c r="F45" s="279">
        <f t="shared" si="2"/>
        <v>730.11936661378047</v>
      </c>
      <c r="G45" s="280" t="str">
        <f t="shared" si="3"/>
        <v>Above</v>
      </c>
    </row>
    <row r="46" spans="2:7" x14ac:dyDescent="0.15">
      <c r="B46" s="281">
        <v>8889499</v>
      </c>
      <c r="C46" s="282">
        <v>157616</v>
      </c>
      <c r="D46" s="278">
        <v>180</v>
      </c>
      <c r="E46" s="279">
        <f t="shared" si="1"/>
        <v>5010.0005044897671</v>
      </c>
      <c r="F46" s="279">
        <f t="shared" si="2"/>
        <v>417.50004204081392</v>
      </c>
      <c r="G46" s="280" t="str">
        <f t="shared" si="3"/>
        <v>Below</v>
      </c>
    </row>
    <row r="47" spans="2:7" x14ac:dyDescent="0.15">
      <c r="B47" s="281">
        <v>9298452</v>
      </c>
      <c r="C47" s="282">
        <v>223821</v>
      </c>
      <c r="D47" s="278">
        <v>180</v>
      </c>
      <c r="E47" s="279">
        <f t="shared" si="1"/>
        <v>7114.400333185743</v>
      </c>
      <c r="F47" s="279">
        <f t="shared" si="2"/>
        <v>592.86669443214521</v>
      </c>
      <c r="G47" s="280" t="str">
        <f t="shared" si="3"/>
        <v>Above</v>
      </c>
    </row>
    <row r="48" spans="2:7" x14ac:dyDescent="0.15">
      <c r="B48" s="281">
        <v>8249491</v>
      </c>
      <c r="C48" s="282">
        <v>119926</v>
      </c>
      <c r="D48" s="278">
        <v>180</v>
      </c>
      <c r="E48" s="279">
        <f t="shared" si="1"/>
        <v>3811.981781681046</v>
      </c>
      <c r="F48" s="279">
        <f t="shared" si="2"/>
        <v>317.66514847342052</v>
      </c>
      <c r="G48" s="280" t="str">
        <f t="shared" si="3"/>
        <v>Below</v>
      </c>
    </row>
    <row r="49" spans="2:7" x14ac:dyDescent="0.15">
      <c r="B49" s="281">
        <v>2038484</v>
      </c>
      <c r="C49" s="282">
        <v>96473</v>
      </c>
      <c r="D49" s="278">
        <v>360</v>
      </c>
      <c r="E49" s="279">
        <f t="shared" si="1"/>
        <v>3055.3406828413949</v>
      </c>
      <c r="F49" s="279">
        <f t="shared" si="2"/>
        <v>254.61172357011625</v>
      </c>
      <c r="G49" s="280" t="str">
        <f t="shared" si="3"/>
        <v>Below</v>
      </c>
    </row>
    <row r="50" spans="2:7" x14ac:dyDescent="0.15">
      <c r="B50" s="281">
        <v>4833338</v>
      </c>
      <c r="C50" s="282">
        <v>89694</v>
      </c>
      <c r="D50" s="278">
        <v>360</v>
      </c>
      <c r="E50" s="279">
        <f t="shared" si="1"/>
        <v>2840.6468878004835</v>
      </c>
      <c r="F50" s="279">
        <f t="shared" si="2"/>
        <v>236.72057398337361</v>
      </c>
      <c r="G50" s="280" t="str">
        <f t="shared" si="3"/>
        <v>Below</v>
      </c>
    </row>
    <row r="51" spans="2:7" x14ac:dyDescent="0.15">
      <c r="B51" s="281">
        <v>9690021</v>
      </c>
      <c r="C51" s="282">
        <v>372464</v>
      </c>
      <c r="D51" s="278">
        <v>360</v>
      </c>
      <c r="E51" s="279">
        <f t="shared" si="1"/>
        <v>11796.092296226274</v>
      </c>
      <c r="F51" s="279">
        <f t="shared" si="2"/>
        <v>983.00769135218945</v>
      </c>
      <c r="G51" s="280" t="str">
        <f t="shared" si="3"/>
        <v>Above</v>
      </c>
    </row>
    <row r="52" spans="2:7" x14ac:dyDescent="0.15">
      <c r="B52" s="281">
        <v>7163676</v>
      </c>
      <c r="C52" s="282">
        <v>348703</v>
      </c>
      <c r="D52" s="278">
        <v>360</v>
      </c>
      <c r="E52" s="279">
        <f t="shared" si="1"/>
        <v>11043.571384002185</v>
      </c>
      <c r="F52" s="279">
        <f t="shared" si="2"/>
        <v>920.29761533351541</v>
      </c>
      <c r="G52" s="280" t="str">
        <f t="shared" si="3"/>
        <v>Above</v>
      </c>
    </row>
    <row r="53" spans="2:7" x14ac:dyDescent="0.15">
      <c r="B53" s="281">
        <v>7537059</v>
      </c>
      <c r="C53" s="282">
        <v>190445</v>
      </c>
      <c r="D53" s="278">
        <v>360</v>
      </c>
      <c r="E53" s="279">
        <f t="shared" si="1"/>
        <v>6031.4736386733011</v>
      </c>
      <c r="F53" s="279">
        <f t="shared" si="2"/>
        <v>502.62280322277508</v>
      </c>
      <c r="G53" s="280" t="str">
        <f t="shared" si="3"/>
        <v>Below</v>
      </c>
    </row>
    <row r="54" spans="2:7" x14ac:dyDescent="0.15">
      <c r="B54" s="281">
        <v>5194348</v>
      </c>
      <c r="C54" s="282">
        <v>345115</v>
      </c>
      <c r="D54" s="278">
        <v>180</v>
      </c>
      <c r="E54" s="279">
        <f t="shared" si="1"/>
        <v>10969.865521945652</v>
      </c>
      <c r="F54" s="279">
        <f t="shared" si="2"/>
        <v>914.15546016213773</v>
      </c>
      <c r="G54" s="280" t="str">
        <f t="shared" si="3"/>
        <v>Above</v>
      </c>
    </row>
  </sheetData>
  <mergeCells count="5">
    <mergeCell ref="B4:H4"/>
    <mergeCell ref="B5:H5"/>
    <mergeCell ref="B9:H9"/>
    <mergeCell ref="B10:H10"/>
    <mergeCell ref="B11:H11"/>
  </mergeCells>
  <conditionalFormatting sqref="A1:A2">
    <cfRule type="expression" dxfId="41" priority="8">
      <formula>$A$2/$B$2&gt;=0.076</formula>
    </cfRule>
  </conditionalFormatting>
  <conditionalFormatting sqref="B1:B2">
    <cfRule type="expression" dxfId="40" priority="9">
      <formula>$A$2/$B$2&gt;=0.153</formula>
    </cfRule>
  </conditionalFormatting>
  <conditionalFormatting sqref="C1:C2">
    <cfRule type="expression" dxfId="39" priority="10">
      <formula>$A$2/$B$2&gt;=0.23</formula>
    </cfRule>
  </conditionalFormatting>
  <conditionalFormatting sqref="D1:D2">
    <cfRule type="expression" dxfId="38" priority="11">
      <formula>$A$2/$B$2&gt;=0.307</formula>
    </cfRule>
  </conditionalFormatting>
  <conditionalFormatting sqref="E1:E2">
    <cfRule type="expression" dxfId="37" priority="12">
      <formula>$A$2/$B$2&gt;=0.384</formula>
    </cfRule>
  </conditionalFormatting>
  <conditionalFormatting sqref="F1:F2">
    <cfRule type="expression" dxfId="36" priority="13">
      <formula>$A$2/$B$2&gt;=0.461</formula>
    </cfRule>
  </conditionalFormatting>
  <conditionalFormatting sqref="G1:G2">
    <cfRule type="expression" dxfId="35" priority="14">
      <formula>$A$2/$B$2&gt;=0.538</formula>
    </cfRule>
  </conditionalFormatting>
  <conditionalFormatting sqref="H1:H2">
    <cfRule type="expression" dxfId="34" priority="15">
      <formula>$A$2/$B$2&gt;=0.615</formula>
    </cfRule>
  </conditionalFormatting>
  <conditionalFormatting sqref="I1:P2">
    <cfRule type="expression" dxfId="33" priority="16">
      <formula>$A$2/$B$2&gt;=0.692</formula>
    </cfRule>
  </conditionalFormatting>
  <conditionalFormatting sqref="X1:AF1 X2:AO2 AH1:AK1 AM1:AO1">
    <cfRule type="expression" dxfId="32" priority="17">
      <formula>$A$2/$B$2&gt;=1</formula>
    </cfRule>
  </conditionalFormatting>
  <conditionalFormatting sqref="O1">
    <cfRule type="expression" dxfId="31" priority="7">
      <formula>$A$2/$B$2&gt;=0.846</formula>
    </cfRule>
  </conditionalFormatting>
  <conditionalFormatting sqref="AG1">
    <cfRule type="expression" dxfId="30" priority="6">
      <formula>$A$2/$B$2&gt;=0.846</formula>
    </cfRule>
  </conditionalFormatting>
  <conditionalFormatting sqref="AL1">
    <cfRule type="expression" dxfId="29" priority="5">
      <formula>$A$2/$B$2&gt;=0.846</formula>
    </cfRule>
  </conditionalFormatting>
  <conditionalFormatting sqref="L1">
    <cfRule type="expression" dxfId="28" priority="4">
      <formula>$A$2/$B$2&gt;=0.846</formula>
    </cfRule>
  </conditionalFormatting>
  <conditionalFormatting sqref="Q1:R2">
    <cfRule type="expression" dxfId="27" priority="3">
      <formula>$A$2/$B$2&gt;=0.846</formula>
    </cfRule>
  </conditionalFormatting>
  <conditionalFormatting sqref="P1">
    <cfRule type="expression" dxfId="26" priority="2">
      <formula>$P$1&lt;&gt;""</formula>
    </cfRule>
  </conditionalFormatting>
  <conditionalFormatting sqref="A1:O2 X1:AO2 P2:R2 Q1:R1">
    <cfRule type="expression" dxfId="25" priority="1">
      <formula>$P$1="Feedback OFF"</formula>
    </cfRule>
  </conditionalFormatting>
  <dataValidations count="1">
    <dataValidation type="list" allowBlank="1" showInputMessage="1" showErrorMessage="1" sqref="P1" xr:uid="{E2FB7E7B-B21D-4643-BA5D-8F87DBBF5F32}">
      <formula1>"Feedback ON, Taunting ON, Feedback OFF"</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FeedbackSFX</vt:lpstr>
      <vt:lpstr>Scoreboard</vt:lpstr>
      <vt:lpstr>Assets</vt:lpstr>
      <vt:lpstr>Financial Analysis Bal Sheet</vt:lpstr>
      <vt:lpstr>Merchandiser Budget</vt:lpstr>
      <vt:lpstr>Bakery Pivots</vt:lpstr>
      <vt:lpstr>LoanPayment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Frost</dc:creator>
  <cp:lastModifiedBy>Raymond Frost</cp:lastModifiedBy>
  <dcterms:created xsi:type="dcterms:W3CDTF">2024-08-08T20:53:32Z</dcterms:created>
  <dcterms:modified xsi:type="dcterms:W3CDTF">2024-08-08T20:53:35Z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rade formulas">
    <vt:lpwstr>selected</vt:lpwstr>
  </property>
  <property fmtid="{D5CDD505-2E9C-101B-9397-08002B2CF9AE}" pid="3" name="Feedback ON - Student controlled">
    <vt:lpwstr>selected</vt:lpwstr>
  </property>
  <property fmtid="{D5CDD505-2E9C-101B-9397-08002B2CF9AE}" pid="4" name="Create model charts">
    <vt:lpwstr>selected</vt:lpwstr>
  </property>
  <property fmtid="{D5CDD505-2E9C-101B-9397-08002B2CF9AE}" pid="5" name="Grade cell references">
    <vt:lpwstr>selected</vt:lpwstr>
  </property>
  <property fmtid="{D5CDD505-2E9C-101B-9397-08002B2CF9AE}" pid="6" name="Keep original number formatting">
    <vt:lpwstr>selected</vt:lpwstr>
  </property>
  <property fmtid="{D5CDD505-2E9C-101B-9397-08002B2CF9AE}" pid="7" name="Create model pivot tables">
    <vt:lpwstr>selected</vt:lpwstr>
  </property>
  <property fmtid="{D5CDD505-2E9C-101B-9397-08002B2CF9AE}" pid="8" name="Grade absolute references">
    <vt:lpwstr>selected</vt:lpwstr>
  </property>
  <property fmtid="{D5CDD505-2E9C-101B-9397-08002B2CF9AE}" pid="9" name="Keep original assumptions">
    <vt:lpwstr>selected</vt:lpwstr>
  </property>
  <property fmtid="{D5CDD505-2E9C-101B-9397-08002B2CF9AE}" pid="10" name="Create pivot table prompts">
    <vt:lpwstr>selected</vt:lpwstr>
  </property>
  <property fmtid="{D5CDD505-2E9C-101B-9397-08002B2CF9AE}" pid="11" name="Ignore number formatting">
    <vt:lpwstr>selected</vt:lpwstr>
  </property>
  <property fmtid="{D5CDD505-2E9C-101B-9397-08002B2CF9AE}" pid="12" name="Keep original borders/shading">
    <vt:lpwstr>selected</vt:lpwstr>
  </property>
  <property fmtid="{D5CDD505-2E9C-101B-9397-08002B2CF9AE}" pid="13" name="Do NOT create table sort &amp; filter prompts">
    <vt:lpwstr>selected</vt:lpwstr>
  </property>
  <property fmtid="{D5CDD505-2E9C-101B-9397-08002B2CF9AE}" pid="14" name="Clear answers">
    <vt:lpwstr>selected</vt:lpwstr>
  </property>
  <property fmtid="{D5CDD505-2E9C-101B-9397-08002B2CF9AE}" pid="15" name="Hide CODED file">
    <vt:lpwstr>selected</vt:lpwstr>
  </property>
  <property fmtid="{D5CDD505-2E9C-101B-9397-08002B2CF9AE}" pid="16" name="5">
    <vt:lpwstr>selected</vt:lpwstr>
  </property>
  <property fmtid="{D5CDD505-2E9C-101B-9397-08002B2CF9AE}" pid="17" name="1E-05">
    <vt:lpwstr>selected</vt:lpwstr>
  </property>
  <property fmtid="{D5CDD505-2E9C-101B-9397-08002B2CF9AE}" pid="18" name="200">
    <vt:lpwstr>selected</vt:lpwstr>
  </property>
  <property fmtid="{D5CDD505-2E9C-101B-9397-08002B2CF9AE}" pid="19" name="Named files for each student">
    <vt:lpwstr>selected</vt:lpwstr>
  </property>
  <property fmtid="{D5CDD505-2E9C-101B-9397-08002B2CF9AE}" pid="20" name="Keep original formulas">
    <vt:lpwstr>selected</vt:lpwstr>
  </property>
  <property fmtid="{D5CDD505-2E9C-101B-9397-08002B2CF9AE}" pid="21" name="Vary values up to value shift %">
    <vt:lpwstr>selected</vt:lpwstr>
  </property>
  <property fmtid="{D5CDD505-2E9C-101B-9397-08002B2CF9AE}" pid="22" name="Full assignment">
    <vt:lpwstr>selected</vt:lpwstr>
  </property>
  <property fmtid="{D5CDD505-2E9C-101B-9397-08002B2CF9AE}" pid="23" name="Keep original tab order">
    <vt:lpwstr>selected</vt:lpwstr>
  </property>
  <property fmtid="{D5CDD505-2E9C-101B-9397-08002B2CF9AE}" pid="24" name="Keep original tab names">
    <vt:lpwstr>selected</vt:lpwstr>
  </property>
  <property fmtid="{D5CDD505-2E9C-101B-9397-08002B2CF9AE}" pid="25" name="Prohibit external references">
    <vt:lpwstr>selected</vt:lpwstr>
  </property>
  <property fmtid="{D5CDD505-2E9C-101B-9397-08002B2CF9AE}" pid="26" name="Low value">
    <vt:i4>1</vt:i4>
  </property>
  <property fmtid="{D5CDD505-2E9C-101B-9397-08002B2CF9AE}" pid="27" name="High value">
    <vt:i4>2</vt:i4>
  </property>
  <property fmtid="{D5CDD505-2E9C-101B-9397-08002B2CF9AE}" pid="28" name="Formulas">
    <vt:i4>1</vt:i4>
  </property>
  <property fmtid="{D5CDD505-2E9C-101B-9397-08002B2CF9AE}" pid="29" name="Answer blocks">
    <vt:i4>5</vt:i4>
  </property>
  <property fmtid="{D5CDD505-2E9C-101B-9397-08002B2CF9AE}" pid="30" name="Pivot tables">
    <vt:i4>1</vt:i4>
  </property>
</Properties>
</file>